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erel\AppData\Local\Microsoft\Windows\INetCache\Content.Outlook\T7Q073E5\"/>
    </mc:Choice>
  </mc:AlternateContent>
  <xr:revisionPtr revIDLastSave="0" documentId="13_ncr:1_{CE22A6C0-281A-4BFC-A16A-C1A3F7CA123E}" xr6:coauthVersionLast="45" xr6:coauthVersionMax="45" xr10:uidLastSave="{00000000-0000-0000-0000-000000000000}"/>
  <bookViews>
    <workbookView xWindow="-120" yWindow="-120" windowWidth="29040" windowHeight="15840" tabRatio="559" xr2:uid="{C23B11CC-0317-4ACB-A475-278D6994EE7B}"/>
  </bookViews>
  <sheets>
    <sheet name="Navigation" sheetId="8" r:id="rId1"/>
    <sheet name="C#59 Notebook Portfolio" sheetId="1" r:id="rId2"/>
    <sheet name="Education Line-up" sheetId="5" r:id="rId3"/>
    <sheet name="Line-up Übersicht" sheetId="6" r:id="rId4"/>
  </sheets>
  <definedNames>
    <definedName name="_xlnm._FilterDatabase" localSheetId="3" hidden="1">'Line-up Übersicht'!$A$4:$R$254</definedName>
    <definedName name="Lenovo_V">'C#59 Notebook Portfolio'!$B$1</definedName>
    <definedName name="Lenovo_V15_AMD_G1">'C#59 Notebook Portfolio'!$B$5</definedName>
    <definedName name="Lenovo_V15_AMD_G2">'C#59 Notebook Portfolio'!$H$5</definedName>
    <definedName name="Lenovo_V15_G1">'C#59 Notebook Portfolio'!$L$5</definedName>
    <definedName name="Lenovo_V15_G2">'C#59 Notebook Portfolio'!$R$5</definedName>
    <definedName name="Lenovo_V17_G1">'C#59 Notebook Portfolio'!$W$5</definedName>
    <definedName name="Lenovo_V17_G2">'C#59 Notebook Portfolio'!$AD$5</definedName>
    <definedName name="ThinkBook">'C#59 Notebook Portfolio'!$AJ$1</definedName>
    <definedName name="ThinkBook_13s_AMD_G3">'C#59 Notebook Portfolio'!$BM$5</definedName>
    <definedName name="ThinkBook_13s_G2">'C#59 Notebook Portfolio'!$BP$5</definedName>
    <definedName name="ThinkBook_14_AMD_G2">'C#59 Notebook Portfolio'!$AJ$5</definedName>
    <definedName name="ThinkBook_14_AMD_G3">'C#59 Notebook Portfolio'!$AN$5</definedName>
    <definedName name="ThinkBook_14_G2">'C#59 Notebook Portfolio'!$AR$5</definedName>
    <definedName name="ThinkBook_14s_Yoga_G1">'C#59 Notebook Portfolio'!$BV$5</definedName>
    <definedName name="ThinkBook_15_AMD_G2">'C#59 Notebook Portfolio'!$AU$5</definedName>
    <definedName name="ThinkBook_15_AMD_G3">'C#59 Notebook Portfolio'!$AY$5</definedName>
    <definedName name="ThinkBook_15_G1">'C#59 Notebook Portfolio'!$BC$5</definedName>
    <definedName name="ThinkBook_15_G2">'C#59 Notebook Portfolio'!$BE$5</definedName>
    <definedName name="ThinkBook_15p_G1">'C#59 Notebook Portfolio'!$BI$5</definedName>
    <definedName name="ThinkBook_Plus_G1">'C#59 Notebook Portfolio'!$BT$5</definedName>
    <definedName name="ThinkPad_C">'C#59 Notebook Portfolio'!$CD$1</definedName>
    <definedName name="ThinkPad_C13_Yoga_AMD_G1">'C#59 Notebook Portfolio'!$CD$5</definedName>
    <definedName name="ThinkPad_E">'C#59 Notebook Portfolio'!$CH$1</definedName>
    <definedName name="ThinkPad_E14_AMD_G2">'C#59 Notebook Portfolio'!$CH$5</definedName>
    <definedName name="ThinkPad_E14_G2">'C#59 Notebook Portfolio'!$CL$5</definedName>
    <definedName name="ThinkPad_E15_AMD_G2">'C#59 Notebook Portfolio'!$CP$5</definedName>
    <definedName name="ThinkPad_E15_G1">'C#59 Notebook Portfolio'!$CT$5</definedName>
    <definedName name="ThinkPad_E15_G2">'C#59 Notebook Portfolio'!$CV$5</definedName>
    <definedName name="ThinkPad_L">'C#59 Notebook Portfolio'!$DB$1</definedName>
    <definedName name="ThinkPad_L13_G1">'C#59 Notebook Portfolio'!$DB$5</definedName>
    <definedName name="ThinkPad_L13_G2">'C#59 Notebook Portfolio'!$DD$5</definedName>
    <definedName name="ThinkPad_L13_Yoga_G2">'C#59 Notebook Portfolio'!$DI$5</definedName>
    <definedName name="ThinkPad_L14_AMD_G1">'C#59 Notebook Portfolio'!$DN$5</definedName>
    <definedName name="ThinkPad_L14_G1">'C#59 Notebook Portfolio'!$DS$5</definedName>
    <definedName name="ThinkPad_L15_AMD_G1">'C#59 Notebook Portfolio'!$DZ$5</definedName>
    <definedName name="ThinkPad_L15_G1">'C#59 Notebook Portfolio'!$EE$5</definedName>
    <definedName name="ThinkPad_T">'C#59 Notebook Portfolio'!$EL$1</definedName>
    <definedName name="ThinkPad_T14_AMD_G1">'C#59 Notebook Portfolio'!$EL$5</definedName>
    <definedName name="ThinkPad_T14_G1">'C#59 Notebook Portfolio'!$EO$5</definedName>
    <definedName name="ThinkPad_T14_G2">'C#59 Notebook Portfolio'!$EX$5</definedName>
    <definedName name="ThinkPad_T14s_AMD_G1">'C#59 Notebook Portfolio'!$FH$5</definedName>
    <definedName name="ThinkPad_T14s_G1">'C#59 Notebook Portfolio'!$FL$5</definedName>
    <definedName name="ThinkPad_T14s_G2">'C#59 Notebook Portfolio'!$FV$5</definedName>
    <definedName name="ThinkPad_T15_G1">'C#59 Notebook Portfolio'!$GG$5</definedName>
    <definedName name="ThinkPad_T15_G2">'C#59 Notebook Portfolio'!$GO$5</definedName>
    <definedName name="ThinkPad_T15p_G1">'C#59 Notebook Portfolio'!$GX$5</definedName>
    <definedName name="ThinkPad_X">'C#59 Notebook Portfolio'!$HA$1</definedName>
    <definedName name="ThinkPad_X1_Carbon_G8">'C#59 Notebook Portfolio'!$IJ$5</definedName>
    <definedName name="ThinkPad_X1_Carbon_G9">'C#59 Notebook Portfolio'!$IU$5</definedName>
    <definedName name="ThinkPad_X1_Extreme_G3">'C#59 Notebook Portfolio'!$KI$5</definedName>
    <definedName name="ThinkPad_X1_Fold_G1">'C#59 Notebook Portfolio'!$KF$5</definedName>
    <definedName name="ThinkPad_X1_Nano_G1">'C#59 Notebook Portfolio'!$IC$5</definedName>
    <definedName name="ThinkPad_X1_Yoga_G5">'C#59 Notebook Portfolio'!$JH$5</definedName>
    <definedName name="ThinkPad_X1_Yoga_G6">'C#59 Notebook Portfolio'!$JR$5</definedName>
    <definedName name="ThinkPad_X13_AMD_G1">'C#59 Notebook Portfolio'!$HA$5</definedName>
    <definedName name="ThinkPad_X13_G1">'C#59 Notebook Portfolio'!$HC$5</definedName>
    <definedName name="ThinkPad_X13_G2">'C#59 Notebook Portfolio'!$HG$5</definedName>
    <definedName name="ThinkPad_X13_Yoga_G1">'C#59 Notebook Portfolio'!$HO$5</definedName>
    <definedName name="ThinkPad_X13_Yoga_G2">'C#59 Notebook Portfolio'!$HV$5</definedName>
    <definedName name="X1_Titanium_Yoga_G1">'C#59 Notebook Portfolio'!$KB$5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71" i="1" l="1"/>
  <c r="BM71" i="1"/>
  <c r="BN54" i="1"/>
  <c r="BM54" i="1"/>
  <c r="BN50" i="1"/>
  <c r="BM50" i="1"/>
  <c r="BN13" i="1"/>
  <c r="BM13" i="1"/>
  <c r="BN11" i="1"/>
  <c r="BM11" i="1"/>
  <c r="AH71" i="1" l="1"/>
  <c r="AG71" i="1"/>
  <c r="AF71" i="1"/>
  <c r="AE71" i="1"/>
  <c r="AD71" i="1"/>
  <c r="AH54" i="1"/>
  <c r="AG54" i="1"/>
  <c r="AF54" i="1"/>
  <c r="AE54" i="1"/>
  <c r="AD54" i="1"/>
  <c r="AH50" i="1"/>
  <c r="AG50" i="1"/>
  <c r="AF50" i="1"/>
  <c r="AE50" i="1"/>
  <c r="AD50" i="1"/>
  <c r="AH13" i="1"/>
  <c r="AG13" i="1"/>
  <c r="AF13" i="1"/>
  <c r="AE13" i="1"/>
  <c r="AD13" i="1"/>
  <c r="AH11" i="1"/>
  <c r="AG11" i="1"/>
  <c r="AF11" i="1"/>
  <c r="AE11" i="1"/>
  <c r="AD11" i="1"/>
  <c r="IA54" i="1" l="1"/>
  <c r="HZ54" i="1"/>
  <c r="HY54" i="1"/>
  <c r="HX54" i="1"/>
  <c r="HW54" i="1"/>
  <c r="HV54" i="1"/>
  <c r="IA50" i="1"/>
  <c r="HZ50" i="1"/>
  <c r="HY50" i="1"/>
  <c r="HX50" i="1"/>
  <c r="HW50" i="1"/>
  <c r="HV50" i="1"/>
  <c r="IA13" i="1"/>
  <c r="HZ13" i="1"/>
  <c r="HY13" i="1"/>
  <c r="HX13" i="1"/>
  <c r="HW13" i="1"/>
  <c r="HV13" i="1"/>
  <c r="IA11" i="1"/>
  <c r="HZ11" i="1"/>
  <c r="HY11" i="1"/>
  <c r="HX11" i="1"/>
  <c r="HW11" i="1"/>
  <c r="HV11" i="1"/>
  <c r="GO11" i="1" l="1"/>
  <c r="GO13" i="1"/>
  <c r="GO50" i="1"/>
  <c r="GO54" i="1"/>
  <c r="JZ54" i="1" l="1"/>
  <c r="JY54" i="1"/>
  <c r="JX54" i="1"/>
  <c r="JW54" i="1"/>
  <c r="JV54" i="1"/>
  <c r="JU54" i="1"/>
  <c r="JT54" i="1"/>
  <c r="JS54" i="1"/>
  <c r="JR54" i="1"/>
  <c r="JZ50" i="1"/>
  <c r="JY50" i="1"/>
  <c r="JX50" i="1"/>
  <c r="JW50" i="1"/>
  <c r="JV50" i="1"/>
  <c r="JU50" i="1"/>
  <c r="JT50" i="1"/>
  <c r="JS50" i="1"/>
  <c r="JR50" i="1"/>
  <c r="JZ13" i="1"/>
  <c r="JY13" i="1"/>
  <c r="JX13" i="1"/>
  <c r="JW13" i="1"/>
  <c r="JV13" i="1"/>
  <c r="JU13" i="1"/>
  <c r="JT13" i="1"/>
  <c r="JS13" i="1"/>
  <c r="JR13" i="1"/>
  <c r="JZ11" i="1"/>
  <c r="JY11" i="1"/>
  <c r="JX11" i="1"/>
  <c r="JW11" i="1"/>
  <c r="JV11" i="1"/>
  <c r="JU11" i="1"/>
  <c r="JT11" i="1"/>
  <c r="JS11" i="1"/>
  <c r="JR11" i="1"/>
  <c r="JF54" i="1"/>
  <c r="JE54" i="1"/>
  <c r="JD54" i="1"/>
  <c r="JC54" i="1"/>
  <c r="JB54" i="1"/>
  <c r="JA54" i="1"/>
  <c r="IZ54" i="1"/>
  <c r="IY54" i="1"/>
  <c r="IX54" i="1"/>
  <c r="IW54" i="1"/>
  <c r="IV54" i="1"/>
  <c r="IU54" i="1"/>
  <c r="JF50" i="1"/>
  <c r="JE50" i="1"/>
  <c r="JD50" i="1"/>
  <c r="JC50" i="1"/>
  <c r="JB50" i="1"/>
  <c r="JA50" i="1"/>
  <c r="IZ50" i="1"/>
  <c r="IY50" i="1"/>
  <c r="IX50" i="1"/>
  <c r="IW50" i="1"/>
  <c r="IV50" i="1"/>
  <c r="IU50" i="1"/>
  <c r="JF13" i="1"/>
  <c r="JE13" i="1"/>
  <c r="JD13" i="1"/>
  <c r="JC13" i="1"/>
  <c r="JB13" i="1"/>
  <c r="JA13" i="1"/>
  <c r="IZ13" i="1"/>
  <c r="IY13" i="1"/>
  <c r="IX13" i="1"/>
  <c r="IW13" i="1"/>
  <c r="IV13" i="1"/>
  <c r="IU13" i="1"/>
  <c r="JF11" i="1"/>
  <c r="JE11" i="1"/>
  <c r="JD11" i="1"/>
  <c r="JC11" i="1"/>
  <c r="JB11" i="1"/>
  <c r="JA11" i="1"/>
  <c r="IZ11" i="1"/>
  <c r="IY11" i="1"/>
  <c r="IX11" i="1"/>
  <c r="IW11" i="1"/>
  <c r="IV11" i="1"/>
  <c r="IU11" i="1"/>
  <c r="HM54" i="1"/>
  <c r="HL54" i="1"/>
  <c r="HJ54" i="1"/>
  <c r="HI54" i="1"/>
  <c r="HH54" i="1"/>
  <c r="HG54" i="1"/>
  <c r="HM50" i="1"/>
  <c r="HL50" i="1"/>
  <c r="HJ50" i="1"/>
  <c r="HI50" i="1"/>
  <c r="HH50" i="1"/>
  <c r="HG50" i="1"/>
  <c r="HM13" i="1"/>
  <c r="HL13" i="1"/>
  <c r="HJ13" i="1"/>
  <c r="HI13" i="1"/>
  <c r="HH13" i="1"/>
  <c r="HG13" i="1"/>
  <c r="HM11" i="1"/>
  <c r="HL11" i="1"/>
  <c r="HJ11" i="1"/>
  <c r="HI11" i="1"/>
  <c r="HH11" i="1"/>
  <c r="HG11" i="1"/>
  <c r="GV54" i="1"/>
  <c r="GU54" i="1"/>
  <c r="GT54" i="1"/>
  <c r="GS54" i="1"/>
  <c r="GR54" i="1"/>
  <c r="GQ54" i="1"/>
  <c r="GP54" i="1"/>
  <c r="GV50" i="1"/>
  <c r="GU50" i="1"/>
  <c r="GT50" i="1"/>
  <c r="GS50" i="1"/>
  <c r="GR50" i="1"/>
  <c r="GQ50" i="1"/>
  <c r="GP50" i="1"/>
  <c r="GV13" i="1"/>
  <c r="GU13" i="1"/>
  <c r="GT13" i="1"/>
  <c r="GS13" i="1"/>
  <c r="GR13" i="1"/>
  <c r="GQ13" i="1"/>
  <c r="GP13" i="1"/>
  <c r="GV11" i="1"/>
  <c r="GU11" i="1"/>
  <c r="GT11" i="1"/>
  <c r="GS11" i="1"/>
  <c r="GR11" i="1"/>
  <c r="GQ11" i="1"/>
  <c r="GP11" i="1"/>
  <c r="GE71" i="1"/>
  <c r="GD71" i="1"/>
  <c r="GC71" i="1"/>
  <c r="GB71" i="1"/>
  <c r="GA71" i="1"/>
  <c r="FZ71" i="1"/>
  <c r="FY71" i="1"/>
  <c r="FX71" i="1"/>
  <c r="FW71" i="1"/>
  <c r="FV71" i="1"/>
  <c r="GE54" i="1"/>
  <c r="GD54" i="1"/>
  <c r="GC54" i="1"/>
  <c r="GB54" i="1"/>
  <c r="GA54" i="1"/>
  <c r="FZ54" i="1"/>
  <c r="FY54" i="1"/>
  <c r="FX54" i="1"/>
  <c r="FW54" i="1"/>
  <c r="FV54" i="1"/>
  <c r="GE50" i="1"/>
  <c r="GD50" i="1"/>
  <c r="GC50" i="1"/>
  <c r="GB50" i="1"/>
  <c r="GA50" i="1"/>
  <c r="FZ50" i="1"/>
  <c r="FY50" i="1"/>
  <c r="FX50" i="1"/>
  <c r="FW50" i="1"/>
  <c r="FV50" i="1"/>
  <c r="GE13" i="1"/>
  <c r="GD13" i="1"/>
  <c r="GC13" i="1"/>
  <c r="GB13" i="1"/>
  <c r="GA13" i="1"/>
  <c r="FZ13" i="1"/>
  <c r="FY13" i="1"/>
  <c r="FX13" i="1"/>
  <c r="FW13" i="1"/>
  <c r="FV13" i="1"/>
  <c r="GE11" i="1"/>
  <c r="GD11" i="1"/>
  <c r="GC11" i="1"/>
  <c r="GB11" i="1"/>
  <c r="GA11" i="1"/>
  <c r="FZ11" i="1"/>
  <c r="FY11" i="1"/>
  <c r="FX11" i="1"/>
  <c r="FW11" i="1"/>
  <c r="FV11" i="1"/>
  <c r="FF54" i="1"/>
  <c r="FE54" i="1"/>
  <c r="FD54" i="1"/>
  <c r="FC54" i="1"/>
  <c r="FB54" i="1"/>
  <c r="FA54" i="1"/>
  <c r="EZ54" i="1"/>
  <c r="EY54" i="1"/>
  <c r="EX54" i="1"/>
  <c r="FF50" i="1"/>
  <c r="FE50" i="1"/>
  <c r="FD50" i="1"/>
  <c r="FC50" i="1"/>
  <c r="FB50" i="1"/>
  <c r="FA50" i="1"/>
  <c r="EZ50" i="1"/>
  <c r="EY50" i="1"/>
  <c r="EX50" i="1"/>
  <c r="FF13" i="1"/>
  <c r="FE13" i="1"/>
  <c r="FD13" i="1"/>
  <c r="FC13" i="1"/>
  <c r="FB13" i="1"/>
  <c r="FA13" i="1"/>
  <c r="EZ13" i="1"/>
  <c r="EY13" i="1"/>
  <c r="EX13" i="1"/>
  <c r="FF11" i="1"/>
  <c r="FE11" i="1"/>
  <c r="FD11" i="1"/>
  <c r="FC11" i="1"/>
  <c r="FB11" i="1"/>
  <c r="FA11" i="1"/>
  <c r="EZ11" i="1"/>
  <c r="EY11" i="1"/>
  <c r="EX11" i="1"/>
  <c r="BA71" i="1"/>
  <c r="AZ71" i="1"/>
  <c r="AY71" i="1"/>
  <c r="BA54" i="1"/>
  <c r="AZ54" i="1"/>
  <c r="AY54" i="1"/>
  <c r="BA50" i="1"/>
  <c r="AZ50" i="1"/>
  <c r="AY50" i="1"/>
  <c r="BA13" i="1"/>
  <c r="AZ13" i="1"/>
  <c r="AY13" i="1"/>
  <c r="BA11" i="1"/>
  <c r="AZ11" i="1"/>
  <c r="AY11" i="1"/>
  <c r="AP71" i="1"/>
  <c r="AO71" i="1"/>
  <c r="AN71" i="1"/>
  <c r="AP54" i="1"/>
  <c r="AO54" i="1"/>
  <c r="AN54" i="1"/>
  <c r="AP50" i="1"/>
  <c r="AO50" i="1"/>
  <c r="AN50" i="1"/>
  <c r="AP13" i="1"/>
  <c r="AO13" i="1"/>
  <c r="AN13" i="1"/>
  <c r="AP11" i="1"/>
  <c r="AO11" i="1"/>
  <c r="AN11" i="1"/>
  <c r="U54" i="1"/>
  <c r="T54" i="1"/>
  <c r="S54" i="1"/>
  <c r="R54" i="1"/>
  <c r="U50" i="1"/>
  <c r="T50" i="1"/>
  <c r="S50" i="1"/>
  <c r="R50" i="1"/>
  <c r="U13" i="1"/>
  <c r="T13" i="1"/>
  <c r="S13" i="1"/>
  <c r="R13" i="1"/>
  <c r="U11" i="1"/>
  <c r="T11" i="1"/>
  <c r="S11" i="1"/>
  <c r="R11" i="1"/>
  <c r="L54" i="1"/>
  <c r="L50" i="1"/>
  <c r="L13" i="1"/>
  <c r="L11" i="1"/>
  <c r="J54" i="1"/>
  <c r="I54" i="1"/>
  <c r="H54" i="1"/>
  <c r="J50" i="1"/>
  <c r="I50" i="1"/>
  <c r="H50" i="1"/>
  <c r="J13" i="1"/>
  <c r="I13" i="1"/>
  <c r="H13" i="1"/>
  <c r="J11" i="1"/>
  <c r="I11" i="1"/>
  <c r="H11" i="1"/>
  <c r="G4" i="5" l="1"/>
  <c r="IH54" i="1" l="1"/>
  <c r="IH50" i="1"/>
  <c r="IH13" i="1"/>
  <c r="IH11" i="1"/>
  <c r="IE54" i="1"/>
  <c r="IE50" i="1"/>
  <c r="IE13" i="1"/>
  <c r="IE11" i="1"/>
  <c r="BC54" i="1" l="1"/>
  <c r="BC50" i="1"/>
  <c r="BC13" i="1"/>
  <c r="BC11" i="1"/>
  <c r="KD54" i="1" l="1"/>
  <c r="KC54" i="1"/>
  <c r="KB54" i="1"/>
  <c r="KD50" i="1"/>
  <c r="KC50" i="1"/>
  <c r="KB50" i="1"/>
  <c r="KD13" i="1"/>
  <c r="KC13" i="1"/>
  <c r="KB13" i="1"/>
  <c r="KD11" i="1" l="1"/>
  <c r="KC11" i="1"/>
  <c r="KB11" i="1"/>
  <c r="E53" i="5" l="1"/>
  <c r="D53" i="5"/>
  <c r="B53" i="5"/>
  <c r="E49" i="5"/>
  <c r="D49" i="5"/>
  <c r="B49" i="5"/>
  <c r="E13" i="5"/>
  <c r="D13" i="5"/>
  <c r="B13" i="5"/>
  <c r="B11" i="5"/>
  <c r="CF54" i="1"/>
  <c r="CE54" i="1"/>
  <c r="CD54" i="1"/>
  <c r="CF50" i="1"/>
  <c r="CE50" i="1"/>
  <c r="CD50" i="1"/>
  <c r="CF13" i="1"/>
  <c r="CE13" i="1"/>
  <c r="CD13" i="1"/>
  <c r="CF11" i="1"/>
  <c r="CE11" i="1"/>
  <c r="CD11" i="1"/>
  <c r="KG54" i="1" l="1"/>
  <c r="KG50" i="1"/>
  <c r="KG13" i="1"/>
  <c r="KG11" i="1"/>
  <c r="KK54" i="1"/>
  <c r="KK50" i="1"/>
  <c r="KK13" i="1"/>
  <c r="KK11" i="1"/>
  <c r="IG54" i="1"/>
  <c r="IF54" i="1"/>
  <c r="ID54" i="1"/>
  <c r="IC54" i="1"/>
  <c r="IG50" i="1"/>
  <c r="IF50" i="1"/>
  <c r="ID50" i="1"/>
  <c r="IC50" i="1"/>
  <c r="IG13" i="1"/>
  <c r="IF13" i="1"/>
  <c r="ID13" i="1"/>
  <c r="IC13" i="1"/>
  <c r="IG11" i="1"/>
  <c r="IF11" i="1"/>
  <c r="ID11" i="1"/>
  <c r="IC11" i="1"/>
  <c r="CZ54" i="1" l="1"/>
  <c r="CY54" i="1"/>
  <c r="CX54" i="1"/>
  <c r="CW54" i="1"/>
  <c r="CV54" i="1"/>
  <c r="CZ50" i="1"/>
  <c r="CY50" i="1"/>
  <c r="CX50" i="1"/>
  <c r="CW50" i="1"/>
  <c r="CV50" i="1"/>
  <c r="CZ13" i="1"/>
  <c r="CY13" i="1"/>
  <c r="CX13" i="1"/>
  <c r="CW13" i="1"/>
  <c r="CV13" i="1"/>
  <c r="CZ11" i="1"/>
  <c r="CY11" i="1"/>
  <c r="CX11" i="1"/>
  <c r="CW11" i="1"/>
  <c r="CV11" i="1"/>
  <c r="CN54" i="1"/>
  <c r="CM54" i="1"/>
  <c r="CL54" i="1"/>
  <c r="CN50" i="1"/>
  <c r="CM50" i="1"/>
  <c r="CL50" i="1"/>
  <c r="CN13" i="1"/>
  <c r="CM13" i="1"/>
  <c r="CL13" i="1"/>
  <c r="CN11" i="1"/>
  <c r="CM11" i="1"/>
  <c r="CL11" i="1"/>
  <c r="DL54" i="1" l="1"/>
  <c r="DK54" i="1"/>
  <c r="DJ54" i="1"/>
  <c r="DI54" i="1"/>
  <c r="DL50" i="1"/>
  <c r="DK50" i="1"/>
  <c r="DJ50" i="1"/>
  <c r="DI50" i="1"/>
  <c r="DL13" i="1"/>
  <c r="DK13" i="1"/>
  <c r="DJ13" i="1"/>
  <c r="DI13" i="1"/>
  <c r="DL11" i="1"/>
  <c r="DK11" i="1"/>
  <c r="DJ11" i="1"/>
  <c r="DI11" i="1"/>
  <c r="DG54" i="1" l="1"/>
  <c r="DF54" i="1"/>
  <c r="DE54" i="1"/>
  <c r="DD54" i="1"/>
  <c r="DG50" i="1"/>
  <c r="DF50" i="1"/>
  <c r="DE50" i="1"/>
  <c r="DD50" i="1"/>
  <c r="DG13" i="1"/>
  <c r="DF13" i="1"/>
  <c r="DE13" i="1"/>
  <c r="DD13" i="1"/>
  <c r="DG11" i="1"/>
  <c r="DF11" i="1"/>
  <c r="DE11" i="1"/>
  <c r="DD11" i="1"/>
  <c r="CB54" i="1" l="1"/>
  <c r="CA54" i="1"/>
  <c r="BZ54" i="1"/>
  <c r="BX54" i="1"/>
  <c r="BW54" i="1"/>
  <c r="BV54" i="1"/>
  <c r="CB50" i="1"/>
  <c r="CA50" i="1"/>
  <c r="BZ50" i="1"/>
  <c r="BX50" i="1"/>
  <c r="BW50" i="1"/>
  <c r="BV50" i="1"/>
  <c r="CB13" i="1"/>
  <c r="CA13" i="1"/>
  <c r="BZ13" i="1"/>
  <c r="BX13" i="1"/>
  <c r="BW13" i="1"/>
  <c r="BV13" i="1"/>
  <c r="CB11" i="1"/>
  <c r="CA11" i="1"/>
  <c r="BZ11" i="1"/>
  <c r="BX11" i="1"/>
  <c r="BW11" i="1"/>
  <c r="BV11" i="1"/>
  <c r="BG54" i="1" l="1"/>
  <c r="BF54" i="1"/>
  <c r="BE54" i="1"/>
  <c r="BG50" i="1"/>
  <c r="BF50" i="1"/>
  <c r="BE50" i="1"/>
  <c r="BG13" i="1"/>
  <c r="BF13" i="1"/>
  <c r="BE13" i="1"/>
  <c r="BG11" i="1"/>
  <c r="BF11" i="1"/>
  <c r="BE11" i="1"/>
  <c r="X54" i="1"/>
  <c r="X50" i="1"/>
  <c r="X13" i="1"/>
  <c r="X11" i="1"/>
  <c r="F54" i="1"/>
  <c r="F50" i="1"/>
  <c r="F13" i="1"/>
  <c r="F11" i="1"/>
  <c r="AS54" i="1"/>
  <c r="AR54" i="1"/>
  <c r="AS50" i="1"/>
  <c r="AR50" i="1"/>
  <c r="AS13" i="1"/>
  <c r="AR13" i="1"/>
  <c r="AS11" i="1"/>
  <c r="AR11" i="1"/>
  <c r="BR54" i="1" l="1"/>
  <c r="BQ54" i="1"/>
  <c r="BP54" i="1"/>
  <c r="BR50" i="1"/>
  <c r="BQ50" i="1"/>
  <c r="BP50" i="1"/>
  <c r="BR13" i="1"/>
  <c r="BQ13" i="1"/>
  <c r="BP13" i="1"/>
  <c r="BR11" i="1"/>
  <c r="BQ11" i="1"/>
  <c r="BP11" i="1"/>
  <c r="BK54" i="1"/>
  <c r="BJ54" i="1"/>
  <c r="BI54" i="1"/>
  <c r="BK50" i="1"/>
  <c r="BJ50" i="1"/>
  <c r="BI50" i="1"/>
  <c r="BK13" i="1"/>
  <c r="BJ13" i="1"/>
  <c r="BI13" i="1"/>
  <c r="BK11" i="1"/>
  <c r="BJ11" i="1"/>
  <c r="BI11" i="1"/>
  <c r="AW54" i="1"/>
  <c r="AV54" i="1"/>
  <c r="AU54" i="1"/>
  <c r="AW50" i="1"/>
  <c r="AV50" i="1"/>
  <c r="AU50" i="1"/>
  <c r="AW13" i="1"/>
  <c r="AV13" i="1"/>
  <c r="AU13" i="1"/>
  <c r="AW11" i="1"/>
  <c r="AV11" i="1"/>
  <c r="AU11" i="1"/>
  <c r="AL54" i="1"/>
  <c r="AK54" i="1"/>
  <c r="AJ54" i="1"/>
  <c r="AL50" i="1"/>
  <c r="AK50" i="1"/>
  <c r="AJ50" i="1"/>
  <c r="AL13" i="1"/>
  <c r="AK13" i="1"/>
  <c r="AJ13" i="1"/>
  <c r="AL11" i="1"/>
  <c r="AK11" i="1"/>
  <c r="AJ11" i="1"/>
  <c r="KF54" i="1" l="1"/>
  <c r="KF50" i="1"/>
  <c r="KF13" i="1"/>
  <c r="KF11" i="1"/>
  <c r="C54" i="1" l="1"/>
  <c r="B54" i="1"/>
  <c r="C50" i="1"/>
  <c r="B50" i="1"/>
  <c r="C13" i="1"/>
  <c r="B13" i="1"/>
  <c r="C11" i="1"/>
  <c r="B11" i="1"/>
  <c r="KL11" i="1" l="1"/>
  <c r="KJ11" i="1"/>
  <c r="KI11" i="1"/>
  <c r="KL54" i="1" l="1"/>
  <c r="KJ54" i="1"/>
  <c r="KI54" i="1"/>
  <c r="KL50" i="1"/>
  <c r="KJ50" i="1"/>
  <c r="KI50" i="1"/>
  <c r="KL13" i="1"/>
  <c r="KJ13" i="1"/>
  <c r="KI13" i="1"/>
  <c r="IP54" i="1"/>
  <c r="JP13" i="1" l="1"/>
  <c r="JO13" i="1"/>
  <c r="JN13" i="1"/>
  <c r="JM13" i="1"/>
  <c r="JL13" i="1"/>
  <c r="JJ13" i="1"/>
  <c r="JI13" i="1"/>
  <c r="JH13" i="1"/>
  <c r="IS13" i="1"/>
  <c r="IR13" i="1"/>
  <c r="IQ13" i="1"/>
  <c r="IP13" i="1"/>
  <c r="IO13" i="1"/>
  <c r="IN13" i="1"/>
  <c r="IM13" i="1"/>
  <c r="IL13" i="1"/>
  <c r="IK13" i="1"/>
  <c r="IJ13" i="1"/>
  <c r="HT13" i="1"/>
  <c r="HS13" i="1"/>
  <c r="HR13" i="1"/>
  <c r="HQ13" i="1"/>
  <c r="HP13" i="1"/>
  <c r="HO13" i="1"/>
  <c r="HE13" i="1"/>
  <c r="HD13" i="1"/>
  <c r="HC13" i="1"/>
  <c r="HA13" i="1"/>
  <c r="JP11" i="1" l="1"/>
  <c r="JO11" i="1"/>
  <c r="JN11" i="1"/>
  <c r="JM11" i="1"/>
  <c r="JL11" i="1"/>
  <c r="JK11" i="1"/>
  <c r="JJ11" i="1"/>
  <c r="JI11" i="1"/>
  <c r="JH11" i="1"/>
  <c r="IS11" i="1"/>
  <c r="IR11" i="1"/>
  <c r="IQ11" i="1"/>
  <c r="IP11" i="1"/>
  <c r="IO11" i="1"/>
  <c r="IN11" i="1"/>
  <c r="IM11" i="1"/>
  <c r="IL11" i="1"/>
  <c r="IK11" i="1"/>
  <c r="IJ11" i="1"/>
  <c r="HT11" i="1"/>
  <c r="HS11" i="1"/>
  <c r="HR11" i="1"/>
  <c r="HQ11" i="1"/>
  <c r="HP11" i="1"/>
  <c r="HO11" i="1"/>
  <c r="HE11" i="1"/>
  <c r="HD11" i="1"/>
  <c r="HC11" i="1"/>
  <c r="HA11" i="1"/>
  <c r="JP54" i="1"/>
  <c r="JO54" i="1"/>
  <c r="JN54" i="1"/>
  <c r="JM54" i="1"/>
  <c r="JL54" i="1"/>
  <c r="JK54" i="1"/>
  <c r="JJ54" i="1"/>
  <c r="JI54" i="1"/>
  <c r="JH54" i="1"/>
  <c r="IS54" i="1"/>
  <c r="IR54" i="1"/>
  <c r="IQ54" i="1"/>
  <c r="IO54" i="1"/>
  <c r="IN54" i="1"/>
  <c r="IM54" i="1"/>
  <c r="IL54" i="1"/>
  <c r="IK54" i="1"/>
  <c r="IJ54" i="1"/>
  <c r="HT54" i="1"/>
  <c r="HS54" i="1"/>
  <c r="HR54" i="1"/>
  <c r="HQ54" i="1"/>
  <c r="HP54" i="1"/>
  <c r="HO54" i="1"/>
  <c r="HE54" i="1"/>
  <c r="HD54" i="1"/>
  <c r="HC54" i="1"/>
  <c r="HA54" i="1"/>
  <c r="GM13" i="1" l="1"/>
  <c r="GH13" i="1"/>
  <c r="GI13" i="1"/>
  <c r="GJ13" i="1"/>
  <c r="GK13" i="1"/>
  <c r="GL13" i="1"/>
  <c r="GG13" i="1"/>
  <c r="FM13" i="1" l="1"/>
  <c r="FN13" i="1"/>
  <c r="FO13" i="1"/>
  <c r="FP13" i="1"/>
  <c r="FQ13" i="1"/>
  <c r="FR13" i="1"/>
  <c r="FS13" i="1"/>
  <c r="FT13" i="1"/>
  <c r="FL13" i="1"/>
  <c r="FH54" i="1" l="1"/>
  <c r="FI54" i="1"/>
  <c r="FI13" i="1"/>
  <c r="FH13" i="1"/>
  <c r="EP13" i="1" l="1"/>
  <c r="EQ13" i="1"/>
  <c r="ER13" i="1"/>
  <c r="ES13" i="1"/>
  <c r="ET13" i="1"/>
  <c r="EU13" i="1"/>
  <c r="EV13" i="1"/>
  <c r="EO13" i="1"/>
  <c r="GY54" i="1" l="1"/>
  <c r="GX54" i="1"/>
  <c r="GM54" i="1"/>
  <c r="GL54" i="1"/>
  <c r="GK54" i="1"/>
  <c r="GJ54" i="1"/>
  <c r="GI54" i="1"/>
  <c r="GH54" i="1"/>
  <c r="GG54" i="1"/>
  <c r="FT54" i="1"/>
  <c r="FS54" i="1"/>
  <c r="FR54" i="1"/>
  <c r="FQ54" i="1"/>
  <c r="FP54" i="1"/>
  <c r="FO54" i="1"/>
  <c r="FN54" i="1"/>
  <c r="FM54" i="1"/>
  <c r="FL54" i="1"/>
  <c r="FJ54" i="1"/>
  <c r="EV54" i="1"/>
  <c r="EU54" i="1"/>
  <c r="ET54" i="1"/>
  <c r="ES54" i="1"/>
  <c r="ER54" i="1"/>
  <c r="EQ54" i="1"/>
  <c r="EP54" i="1"/>
  <c r="EO54" i="1"/>
  <c r="EM54" i="1"/>
  <c r="EL54" i="1"/>
  <c r="EJ54" i="1"/>
  <c r="EI54" i="1"/>
  <c r="EH54" i="1"/>
  <c r="EG54" i="1"/>
  <c r="EF54" i="1"/>
  <c r="EE54" i="1"/>
  <c r="EC54" i="1"/>
  <c r="EB54" i="1"/>
  <c r="EA54" i="1"/>
  <c r="DZ54" i="1"/>
  <c r="DX54" i="1"/>
  <c r="DW54" i="1"/>
  <c r="DV54" i="1"/>
  <c r="DU54" i="1"/>
  <c r="DT54" i="1"/>
  <c r="DS54" i="1"/>
  <c r="DQ54" i="1"/>
  <c r="DP54" i="1"/>
  <c r="DO54" i="1"/>
  <c r="DN54" i="1"/>
  <c r="DB54" i="1"/>
  <c r="CT54" i="1"/>
  <c r="CR54" i="1"/>
  <c r="CQ54" i="1"/>
  <c r="CP54" i="1"/>
  <c r="CJ54" i="1"/>
  <c r="CI54" i="1"/>
  <c r="CH54" i="1"/>
  <c r="BT54" i="1"/>
  <c r="AB54" i="1"/>
  <c r="AA54" i="1"/>
  <c r="Z54" i="1"/>
  <c r="Y54" i="1"/>
  <c r="W54" i="1"/>
  <c r="P54" i="1"/>
  <c r="O54" i="1"/>
  <c r="N54" i="1"/>
  <c r="E54" i="1"/>
  <c r="JP50" i="1"/>
  <c r="JO50" i="1"/>
  <c r="JN50" i="1"/>
  <c r="JM50" i="1"/>
  <c r="JL50" i="1"/>
  <c r="JK50" i="1"/>
  <c r="JJ50" i="1"/>
  <c r="JI50" i="1"/>
  <c r="JH50" i="1"/>
  <c r="IS50" i="1"/>
  <c r="IR50" i="1"/>
  <c r="IQ50" i="1"/>
  <c r="IP50" i="1"/>
  <c r="IO50" i="1"/>
  <c r="IN50" i="1"/>
  <c r="IM50" i="1"/>
  <c r="IL50" i="1"/>
  <c r="IK50" i="1"/>
  <c r="IJ50" i="1"/>
  <c r="HT50" i="1"/>
  <c r="HS50" i="1"/>
  <c r="HR50" i="1"/>
  <c r="HQ50" i="1"/>
  <c r="HP50" i="1"/>
  <c r="HO50" i="1"/>
  <c r="HE50" i="1"/>
  <c r="HD50" i="1"/>
  <c r="HC50" i="1"/>
  <c r="HA50" i="1"/>
  <c r="GY50" i="1"/>
  <c r="GX50" i="1"/>
  <c r="GM50" i="1"/>
  <c r="GL50" i="1"/>
  <c r="GK50" i="1"/>
  <c r="GJ50" i="1"/>
  <c r="GI50" i="1"/>
  <c r="GH50" i="1"/>
  <c r="GG50" i="1"/>
  <c r="FT50" i="1"/>
  <c r="FS50" i="1"/>
  <c r="FR50" i="1"/>
  <c r="FQ50" i="1"/>
  <c r="FP50" i="1"/>
  <c r="FO50" i="1"/>
  <c r="FN50" i="1"/>
  <c r="FM50" i="1"/>
  <c r="FL50" i="1"/>
  <c r="FJ50" i="1"/>
  <c r="FI50" i="1"/>
  <c r="FH50" i="1"/>
  <c r="EV50" i="1"/>
  <c r="EU50" i="1"/>
  <c r="ET50" i="1"/>
  <c r="ES50" i="1"/>
  <c r="ER50" i="1"/>
  <c r="EQ50" i="1"/>
  <c r="EP50" i="1"/>
  <c r="EO50" i="1"/>
  <c r="EM50" i="1"/>
  <c r="EL50" i="1"/>
  <c r="EJ50" i="1"/>
  <c r="EI50" i="1"/>
  <c r="EH50" i="1"/>
  <c r="EG50" i="1"/>
  <c r="EF50" i="1"/>
  <c r="EE50" i="1"/>
  <c r="EC50" i="1"/>
  <c r="EB50" i="1"/>
  <c r="EA50" i="1"/>
  <c r="DZ50" i="1"/>
  <c r="DX50" i="1"/>
  <c r="DW50" i="1"/>
  <c r="DV50" i="1"/>
  <c r="DU50" i="1"/>
  <c r="DT50" i="1"/>
  <c r="DS50" i="1"/>
  <c r="DQ50" i="1"/>
  <c r="DP50" i="1"/>
  <c r="DO50" i="1"/>
  <c r="DN50" i="1"/>
  <c r="DB50" i="1"/>
  <c r="CT50" i="1"/>
  <c r="CR50" i="1"/>
  <c r="CQ50" i="1"/>
  <c r="CP50" i="1"/>
  <c r="CJ50" i="1"/>
  <c r="CI50" i="1"/>
  <c r="CH50" i="1"/>
  <c r="BT50" i="1"/>
  <c r="AB50" i="1"/>
  <c r="AA50" i="1"/>
  <c r="Z50" i="1"/>
  <c r="Y50" i="1"/>
  <c r="W50" i="1"/>
  <c r="P50" i="1"/>
  <c r="O50" i="1"/>
  <c r="N50" i="1"/>
  <c r="E50" i="1"/>
  <c r="JK13" i="1"/>
  <c r="GY13" i="1"/>
  <c r="GX13" i="1"/>
  <c r="FJ13" i="1"/>
  <c r="EM13" i="1"/>
  <c r="EL13" i="1"/>
  <c r="EJ13" i="1"/>
  <c r="EI13" i="1"/>
  <c r="EH13" i="1"/>
  <c r="EG13" i="1"/>
  <c r="EF13" i="1"/>
  <c r="EE13" i="1"/>
  <c r="EC13" i="1"/>
  <c r="EB13" i="1"/>
  <c r="EA13" i="1"/>
  <c r="DZ13" i="1"/>
  <c r="DX13" i="1"/>
  <c r="DW13" i="1"/>
  <c r="DV13" i="1"/>
  <c r="DU13" i="1"/>
  <c r="DT13" i="1"/>
  <c r="DS13" i="1"/>
  <c r="DQ13" i="1"/>
  <c r="DP13" i="1"/>
  <c r="DO13" i="1"/>
  <c r="DN13" i="1"/>
  <c r="DB13" i="1"/>
  <c r="CT13" i="1"/>
  <c r="CR13" i="1"/>
  <c r="CQ13" i="1"/>
  <c r="CP13" i="1"/>
  <c r="CJ13" i="1"/>
  <c r="CI13" i="1"/>
  <c r="CH13" i="1"/>
  <c r="BT13" i="1"/>
  <c r="AB13" i="1"/>
  <c r="AA13" i="1"/>
  <c r="Z13" i="1"/>
  <c r="Y13" i="1"/>
  <c r="W13" i="1"/>
  <c r="P13" i="1"/>
  <c r="O13" i="1"/>
  <c r="N13" i="1"/>
  <c r="E13" i="1"/>
  <c r="GY11" i="1"/>
  <c r="GX11" i="1"/>
  <c r="GM11" i="1"/>
  <c r="GL11" i="1"/>
  <c r="GK11" i="1"/>
  <c r="GJ11" i="1"/>
  <c r="GI11" i="1"/>
  <c r="GH11" i="1"/>
  <c r="GG11" i="1"/>
  <c r="FT11" i="1"/>
  <c r="FS11" i="1"/>
  <c r="FR11" i="1"/>
  <c r="FQ11" i="1"/>
  <c r="FP11" i="1"/>
  <c r="FO11" i="1"/>
  <c r="FN11" i="1"/>
  <c r="FM11" i="1"/>
  <c r="FL11" i="1"/>
  <c r="FJ11" i="1"/>
  <c r="FI11" i="1"/>
  <c r="FH11" i="1"/>
  <c r="EV11" i="1"/>
  <c r="EU11" i="1"/>
  <c r="ET11" i="1"/>
  <c r="ES11" i="1"/>
  <c r="ER11" i="1"/>
  <c r="EQ11" i="1"/>
  <c r="EP11" i="1"/>
  <c r="EO11" i="1"/>
  <c r="EM11" i="1"/>
  <c r="EL11" i="1"/>
  <c r="EJ11" i="1"/>
  <c r="EI11" i="1"/>
  <c r="EH11" i="1"/>
  <c r="EG11" i="1"/>
  <c r="EF11" i="1"/>
  <c r="EE11" i="1"/>
  <c r="EC11" i="1"/>
  <c r="EB11" i="1"/>
  <c r="EA11" i="1"/>
  <c r="DZ11" i="1"/>
  <c r="DQ11" i="1"/>
  <c r="DP11" i="1"/>
  <c r="DO11" i="1"/>
  <c r="DN11" i="1"/>
  <c r="DB11" i="1"/>
  <c r="CT11" i="1"/>
  <c r="CR11" i="1"/>
  <c r="CQ11" i="1"/>
  <c r="CP11" i="1"/>
  <c r="CJ11" i="1"/>
  <c r="CI11" i="1"/>
  <c r="CH11" i="1"/>
  <c r="BT11" i="1"/>
  <c r="AB11" i="1"/>
  <c r="AA11" i="1"/>
  <c r="Z11" i="1"/>
  <c r="Y11" i="1"/>
  <c r="W11" i="1"/>
  <c r="P11" i="1"/>
  <c r="O11" i="1"/>
  <c r="N11" i="1"/>
  <c r="E11" i="1"/>
  <c r="DX11" i="1"/>
  <c r="DW11" i="1"/>
  <c r="DV11" i="1"/>
  <c r="DU11" i="1"/>
  <c r="DT11" i="1"/>
  <c r="DS11" i="1"/>
  <c r="CJ62" i="1" l="1"/>
  <c r="CI62" i="1"/>
</calcChain>
</file>

<file path=xl/sharedStrings.xml><?xml version="1.0" encoding="utf-8"?>
<sst xmlns="http://schemas.openxmlformats.org/spreadsheetml/2006/main" count="20429" uniqueCount="1678">
  <si>
    <t>82GX0000GE</t>
  </si>
  <si>
    <t>Processor</t>
  </si>
  <si>
    <t>Graphics</t>
  </si>
  <si>
    <t>Integrated Intel UHD Graphics</t>
  </si>
  <si>
    <t>Memory</t>
  </si>
  <si>
    <t>Storage</t>
  </si>
  <si>
    <t>Display</t>
  </si>
  <si>
    <t>Touchscreen</t>
  </si>
  <si>
    <t>None</t>
  </si>
  <si>
    <t>Optical</t>
  </si>
  <si>
    <t>4-in-1 Card Reader</t>
  </si>
  <si>
    <t>Ethernet</t>
  </si>
  <si>
    <t>WLAN + Bluetooth</t>
  </si>
  <si>
    <t>11ax, 2x2 + BT5.0</t>
  </si>
  <si>
    <t>Case Material</t>
  </si>
  <si>
    <t>PC / ABS</t>
  </si>
  <si>
    <t>Camera</t>
  </si>
  <si>
    <t>0.3MP</t>
  </si>
  <si>
    <t>Microphone</t>
  </si>
  <si>
    <t>2x, Array</t>
  </si>
  <si>
    <t>Color</t>
  </si>
  <si>
    <t>Iron Grey</t>
  </si>
  <si>
    <t>Surface Treatment</t>
  </si>
  <si>
    <t>IMR</t>
  </si>
  <si>
    <t>Keyboard</t>
  </si>
  <si>
    <t>Non-backlit, German</t>
  </si>
  <si>
    <t>Fingerprint Reader</t>
  </si>
  <si>
    <t>Touch Style</t>
  </si>
  <si>
    <t>FW TPM 2.0</t>
  </si>
  <si>
    <t>Battery</t>
  </si>
  <si>
    <t>Integrated 42Wh</t>
  </si>
  <si>
    <t>Power Adapter</t>
  </si>
  <si>
    <t>65W Round Tip</t>
  </si>
  <si>
    <t>Operating System</t>
  </si>
  <si>
    <t>Windows 10 Pro 64, German</t>
  </si>
  <si>
    <t>Bundled Software</t>
  </si>
  <si>
    <t>Office Trial</t>
  </si>
  <si>
    <t>Base Warranty</t>
  </si>
  <si>
    <t>1-year, Depot</t>
  </si>
  <si>
    <t>Bundled Service</t>
  </si>
  <si>
    <t>EAN / UPC / JAN</t>
  </si>
  <si>
    <t>Announce Date</t>
  </si>
  <si>
    <t>Recommended Services</t>
  </si>
  <si>
    <t>Best</t>
  </si>
  <si>
    <t>4Y Premium Care with Onsite upgrade from 1Y Depot/CCI (5WS0W28636)</t>
  </si>
  <si>
    <t>Better</t>
  </si>
  <si>
    <t>3Y Premium Care with Onsite upgrade from 1Y Depot/CCI (5WS0U55751)</t>
  </si>
  <si>
    <t>Good</t>
  </si>
  <si>
    <t>3Y Onsite upgrade from 1Y Depot/CCI delivery (5WS0Q81865)</t>
  </si>
  <si>
    <t>82GX008EGE</t>
  </si>
  <si>
    <t>NEU</t>
  </si>
  <si>
    <t>Intel Ice Lake</t>
  </si>
  <si>
    <t>i3 • 8GB • 256GB SSD</t>
  </si>
  <si>
    <t>Familie</t>
  </si>
  <si>
    <t>Positionierung</t>
  </si>
  <si>
    <t>Datenblatt</t>
  </si>
  <si>
    <t>82GX008DGE</t>
  </si>
  <si>
    <t>82GX008FGE</t>
  </si>
  <si>
    <t>82GX007MGE</t>
  </si>
  <si>
    <t>-</t>
  </si>
  <si>
    <r>
      <rPr>
        <b/>
        <sz val="8"/>
        <color rgb="FF454545"/>
        <rFont val="Arial"/>
        <family val="2"/>
      </rPr>
      <t xml:space="preserve">i5 </t>
    </r>
    <r>
      <rPr>
        <sz val="8"/>
        <color rgb="FF454545"/>
        <rFont val="Arial"/>
        <family val="2"/>
      </rPr>
      <t>• 8GB • 256GB SSD</t>
    </r>
  </si>
  <si>
    <r>
      <t xml:space="preserve">i5 • </t>
    </r>
    <r>
      <rPr>
        <b/>
        <sz val="8"/>
        <color rgb="FF454545"/>
        <rFont val="Arial"/>
        <family val="2"/>
      </rPr>
      <t>12GB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</si>
  <si>
    <r>
      <rPr>
        <b/>
        <sz val="8"/>
        <color rgb="FF454545"/>
        <rFont val="Arial"/>
        <family val="2"/>
      </rPr>
      <t>Intel Core i3-1005G1</t>
    </r>
    <r>
      <rPr>
        <sz val="8"/>
        <color rgb="FF454545"/>
        <rFont val="Arial"/>
        <family val="2"/>
      </rPr>
      <t xml:space="preserve">
(2C / 4T, 1.2 / 3.4GHz, 4MB)</t>
    </r>
  </si>
  <si>
    <r>
      <rPr>
        <b/>
        <sz val="8"/>
        <color rgb="FF454545"/>
        <rFont val="Arial"/>
        <family val="2"/>
      </rPr>
      <t>Intel Core i5-1035G1</t>
    </r>
    <r>
      <rPr>
        <sz val="8"/>
        <color rgb="FF454545"/>
        <rFont val="Arial"/>
        <family val="2"/>
      </rPr>
      <t xml:space="preserve">
(4C / 8T, 1.0 / 3.6GHz, 6MB)</t>
    </r>
  </si>
  <si>
    <r>
      <rPr>
        <b/>
        <sz val="8"/>
        <color rgb="FF454545"/>
        <rFont val="Arial"/>
        <family val="2"/>
      </rPr>
      <t>Intel Core i7-1065G7</t>
    </r>
    <r>
      <rPr>
        <sz val="8"/>
        <color rgb="FF454545"/>
        <rFont val="Arial"/>
        <family val="2"/>
      </rPr>
      <t xml:space="preserve">
(4C / 8T, 1.3 / 3.9GHz, 8MB)</t>
    </r>
  </si>
  <si>
    <r>
      <rPr>
        <b/>
        <sz val="8"/>
        <color rgb="FF454545"/>
        <rFont val="Arial"/>
        <family val="2"/>
      </rPr>
      <t xml:space="preserve">4GB </t>
    </r>
    <r>
      <rPr>
        <sz val="8"/>
        <color rgb="FF454545"/>
        <rFont val="Arial"/>
        <family val="2"/>
      </rPr>
      <t xml:space="preserve">Soldered DDR4-2666 +
</t>
    </r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SO-DIMM DDR4-2666</t>
    </r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</si>
  <si>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Soldered DDR4-2666 +
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DDR4-2666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</si>
  <si>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
M.2 2242 PCIe NVMe 3.0x2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</si>
  <si>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
M.2 2242 PCIe NVMe 3.0x2</t>
    </r>
  </si>
  <si>
    <r>
      <t xml:space="preserve">i7 • 12GB • 512GB SSD • </t>
    </r>
    <r>
      <rPr>
        <b/>
        <sz val="8"/>
        <color rgb="FF454545"/>
        <rFont val="Arial"/>
        <family val="2"/>
      </rPr>
      <t>MX330</t>
    </r>
  </si>
  <si>
    <t>UVP (exkl. USt.)</t>
  </si>
  <si>
    <t>20UH001QGE</t>
  </si>
  <si>
    <t>20TN0006GE</t>
  </si>
  <si>
    <t>20TN0005GE</t>
  </si>
  <si>
    <t>20U90062GE</t>
  </si>
  <si>
    <t>20UB0043GE</t>
  </si>
  <si>
    <t>20UB0020GE</t>
  </si>
  <si>
    <t>WWAN</t>
  </si>
  <si>
    <t>SIM Card</t>
  </si>
  <si>
    <t>Smart Card Reader</t>
  </si>
  <si>
    <t>Monitor Cable</t>
  </si>
  <si>
    <t>Bundled Accessories</t>
  </si>
  <si>
    <t>NFC</t>
  </si>
  <si>
    <t>System Management</t>
  </si>
  <si>
    <t>Integrated AMD Radeon Graphics</t>
  </si>
  <si>
    <t>MicroSD Reader</t>
  </si>
  <si>
    <t>100/1000M via Optional Adapter</t>
  </si>
  <si>
    <t>Intel AX200 11ax, 2x2 + BT5.1</t>
  </si>
  <si>
    <t>WWAN Upgradable</t>
  </si>
  <si>
    <t>720p + IR with ThinkShutter</t>
  </si>
  <si>
    <t>Black</t>
  </si>
  <si>
    <t>Backlit, German</t>
  </si>
  <si>
    <t>Touch Style, Match-on-Chip</t>
  </si>
  <si>
    <t>Discrete TPM 2.0</t>
  </si>
  <si>
    <t>Integrated 57Wh</t>
  </si>
  <si>
    <t>65W USB-C</t>
  </si>
  <si>
    <t>DASH</t>
  </si>
  <si>
    <t>3-year, Depot</t>
  </si>
  <si>
    <t>0195235701485</t>
  </si>
  <si>
    <t>5Y Premier Support Upgrade from 3Y Depot/CCI (5WS0T36204)</t>
  </si>
  <si>
    <t>4Y Premier Support Upgrade from 3Y Depot/CCI (5WS0T36185)</t>
  </si>
  <si>
    <t>3Y Premier Support Upgrade from 3Y Depot/CCI (5WS0T36152)</t>
  </si>
  <si>
    <r>
      <rPr>
        <b/>
        <sz val="8"/>
        <color rgb="FF454545"/>
        <rFont val="Arial"/>
        <family val="2"/>
      </rPr>
      <t>AMD Ryzen 7 PRO 4750U</t>
    </r>
    <r>
      <rPr>
        <sz val="8"/>
        <color rgb="FF454545"/>
        <rFont val="Arial"/>
        <family val="2"/>
      </rPr>
      <t xml:space="preserve">
(8C / 16T, 1.7 / 4.1GHz,
4MB L2 / 8MB L3)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</si>
  <si>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
M.2 2280 PCIe NVMe Opal2</t>
    </r>
  </si>
  <si>
    <t>CFRP Hybrid (Top),
Magnesium (Bottom)</t>
  </si>
  <si>
    <t>AMD Renoir</t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</si>
  <si>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
DDR4-3200</t>
    </r>
  </si>
  <si>
    <t>Plattform</t>
  </si>
  <si>
    <t>No</t>
  </si>
  <si>
    <t>SD Reader</t>
  </si>
  <si>
    <t>100/1000M</t>
  </si>
  <si>
    <t>Intel AX201 11ax, 2x2 + BT5.1</t>
  </si>
  <si>
    <t>Fibocom L850-GL</t>
  </si>
  <si>
    <t>Integrated 68Wh</t>
  </si>
  <si>
    <t>135W Slim Tip</t>
  </si>
  <si>
    <t>0195235006429</t>
  </si>
  <si>
    <r>
      <rPr>
        <b/>
        <sz val="8"/>
        <color rgb="FF454545"/>
        <rFont val="Arial"/>
        <family val="2"/>
      </rPr>
      <t>Intel Core i7-10750H</t>
    </r>
    <r>
      <rPr>
        <sz val="8"/>
        <color rgb="FF454545"/>
        <rFont val="Arial"/>
        <family val="2"/>
      </rPr>
      <t xml:space="preserve">
(6C / 12T, 2.6 / 5.0GHz, 12MB)</t>
    </r>
  </si>
  <si>
    <r>
      <t xml:space="preserve">1x </t>
    </r>
    <r>
      <rPr>
        <b/>
        <sz val="8"/>
        <color rgb="FF454545"/>
        <rFont val="Arial"/>
        <family val="2"/>
      </rPr>
      <t xml:space="preserve">16GB
</t>
    </r>
    <r>
      <rPr>
        <sz val="8"/>
        <color rgb="FF454545"/>
        <rFont val="Arial"/>
        <family val="2"/>
      </rPr>
      <t>SO-DIMM DDR4-2933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</si>
  <si>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
M.2 2280 PCIe NVMe Opal2</t>
    </r>
  </si>
  <si>
    <t>PC / ABS (Top),
PC / ABS (Bottom)</t>
  </si>
  <si>
    <r>
      <t xml:space="preserve">NVIDIA GeForce GTX 1050
</t>
    </r>
    <r>
      <rPr>
        <sz val="8"/>
        <color rgb="FF454545"/>
        <rFont val="Arial"/>
        <family val="2"/>
      </rPr>
      <t>3GB GDDR5</t>
    </r>
  </si>
  <si>
    <r>
      <t xml:space="preserve">Nvidia Geforce MX330
</t>
    </r>
    <r>
      <rPr>
        <sz val="8"/>
        <color rgb="FF454545"/>
        <rFont val="Arial"/>
        <family val="2"/>
      </rPr>
      <t>2GB GDDR5</t>
    </r>
  </si>
  <si>
    <r>
      <t xml:space="preserve">1x </t>
    </r>
    <r>
      <rPr>
        <b/>
        <sz val="8"/>
        <color rgb="FF454545"/>
        <rFont val="Arial"/>
        <family val="2"/>
      </rPr>
      <t xml:space="preserve">32GB
</t>
    </r>
    <r>
      <rPr>
        <sz val="8"/>
        <color rgb="FF454545"/>
        <rFont val="Arial"/>
        <family val="2"/>
      </rPr>
      <t>SO-DIMM DDR4-2933</t>
    </r>
  </si>
  <si>
    <t>0195235012574</t>
  </si>
  <si>
    <r>
      <t xml:space="preserve">UHD HDR • </t>
    </r>
    <r>
      <rPr>
        <b/>
        <sz val="8"/>
        <color rgb="FF454545"/>
        <rFont val="Arial"/>
        <family val="2"/>
      </rPr>
      <t>i7-H</t>
    </r>
    <r>
      <rPr>
        <sz val="8"/>
        <color rgb="FF454545"/>
        <rFont val="Arial"/>
        <family val="2"/>
      </rPr>
      <t xml:space="preserve"> • GTX 1050 • LTE</t>
    </r>
  </si>
  <si>
    <r>
      <t xml:space="preserve">i7-H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• GTX 1050 • LTE</t>
    </r>
  </si>
  <si>
    <t>Intel Comet Lake</t>
  </si>
  <si>
    <t>10-point Multi-touch</t>
  </si>
  <si>
    <t>Intel AX201 11ax, 2x2 + BT5.0</t>
  </si>
  <si>
    <t>4x, 360°</t>
  </si>
  <si>
    <t>Black, Paint</t>
  </si>
  <si>
    <t>Integrated 51Wh</t>
  </si>
  <si>
    <t>65W USB-C Slim</t>
  </si>
  <si>
    <t>5Y Premier Support Upgrade from 3Y Depot/CCI (5WS0T36119)</t>
  </si>
  <si>
    <t>4Y Premier Support Upgrade from 3Y Depot/CCI (5WS0T36132)</t>
  </si>
  <si>
    <t>3Y Premier Support Upgrade from 3Y Depot/CCI (5WS0T36160)</t>
  </si>
  <si>
    <r>
      <rPr>
        <b/>
        <sz val="8"/>
        <color rgb="FF454545"/>
        <rFont val="Arial"/>
        <family val="2"/>
      </rPr>
      <t>Intel Core i5-10210U</t>
    </r>
    <r>
      <rPr>
        <sz val="8"/>
        <color rgb="FF454545"/>
        <rFont val="Arial"/>
        <family val="2"/>
      </rPr>
      <t xml:space="preserve">
(4C / 8T, 1.6 / 4.2GHz, 6MB)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</si>
  <si>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
LPDDR3-2133</t>
    </r>
  </si>
  <si>
    <t>ThinkPad Ethernet
Extension Adapter Gen 2</t>
  </si>
  <si>
    <t>Pen</t>
  </si>
  <si>
    <t>ThinkPad Pen Pro (Garaged)</t>
  </si>
  <si>
    <t>0195235227916</t>
  </si>
  <si>
    <r>
      <rPr>
        <b/>
        <sz val="8"/>
        <color rgb="FF454545"/>
        <rFont val="Arial"/>
        <family val="2"/>
      </rPr>
      <t>Intel Core i7-10510U</t>
    </r>
    <r>
      <rPr>
        <sz val="8"/>
        <color rgb="FF454545"/>
        <rFont val="Arial"/>
        <family val="2"/>
      </rPr>
      <t xml:space="preserve">
(4C / 8T, 1.8 / 4.9GHz, 8MB)</t>
    </r>
  </si>
  <si>
    <t>Predecessor</t>
  </si>
  <si>
    <t>MOT</t>
  </si>
  <si>
    <t>81RG0003GE</t>
  </si>
  <si>
    <t>81RG0002GE</t>
  </si>
  <si>
    <t>81RG000GGE</t>
  </si>
  <si>
    <t>81RG000JGE</t>
  </si>
  <si>
    <t>81RG000HGE</t>
  </si>
  <si>
    <t>20QD00M7GE</t>
  </si>
  <si>
    <t>20QF00B5GE</t>
  </si>
  <si>
    <t>20QF00B2GE</t>
  </si>
  <si>
    <r>
      <t xml:space="preserve">Rail </t>
    </r>
    <r>
      <rPr>
        <sz val="8"/>
        <color rgb="FF454545"/>
        <rFont val="Arial"/>
        <family val="2"/>
      </rPr>
      <t>/ Sea</t>
    </r>
  </si>
  <si>
    <r>
      <t xml:space="preserve">Air </t>
    </r>
    <r>
      <rPr>
        <sz val="8"/>
        <color rgb="FF454545"/>
        <rFont val="Arial"/>
        <family val="2"/>
      </rPr>
      <t>/ Rail</t>
    </r>
  </si>
  <si>
    <t>Mineral Grey</t>
  </si>
  <si>
    <t>Kompatible Optionen</t>
  </si>
  <si>
    <t>PSREF</t>
  </si>
  <si>
    <r>
      <rPr>
        <b/>
        <sz val="8"/>
        <color rgb="FF454545"/>
        <rFont val="Arial"/>
        <family val="2"/>
      </rPr>
      <t>12GB max</t>
    </r>
    <r>
      <rPr>
        <sz val="8"/>
        <color rgb="FF454545"/>
        <rFont val="Arial"/>
        <family val="2"/>
      </rPr>
      <t xml:space="preserve"> / 2666MHz DDR4,
dual-channel capable, 4GB memory soldered to systemboard,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</si>
  <si>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Base Memory</t>
  </si>
  <si>
    <t>Dimensions (WxDxH)</t>
  </si>
  <si>
    <t>402mm x 281.3mm x 19.9mm</t>
  </si>
  <si>
    <t xml:space="preserve"> 2.2 kg</t>
  </si>
  <si>
    <t>Weight (starting at)</t>
  </si>
  <si>
    <t>USB</t>
  </si>
  <si>
    <r>
      <t xml:space="preserve">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, 2x </t>
    </r>
    <r>
      <rPr>
        <b/>
        <sz val="8"/>
        <color rgb="FF454545"/>
        <rFont val="Arial"/>
        <family val="2"/>
      </rPr>
      <t>USB 3.2 Gen 1</t>
    </r>
  </si>
  <si>
    <t>HDMI</t>
  </si>
  <si>
    <t>HDMI 1.4b</t>
  </si>
  <si>
    <t>combo audio / microphone jack,
AC power adapter jack</t>
  </si>
  <si>
    <t>6-row, spill-resistant, multimedia Fn keys, numeric keypad</t>
  </si>
  <si>
    <t>Base Keyboard</t>
  </si>
  <si>
    <t>Touchpad</t>
  </si>
  <si>
    <t>Buttonless Mylar multi-touch touchpad</t>
  </si>
  <si>
    <t>Security</t>
  </si>
  <si>
    <t>Power-on password, hard disk password, supervisor password</t>
  </si>
  <si>
    <t>Other Ports</t>
  </si>
  <si>
    <t>328.8mm x 225.8mm x 16.1mm</t>
  </si>
  <si>
    <t>1.27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</si>
  <si>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
2x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(w/ the function of Power Delivery and DisplayPort 1.4)</t>
    </r>
  </si>
  <si>
    <t>HDMI 2.0</t>
  </si>
  <si>
    <t>Ethernet extension connector,
combo slot of nano-SIM card (WWAN models) and microSD card reader,
headphone / microphone combo jack,
side docking connector,
security keyhole</t>
  </si>
  <si>
    <t>6-row, spill-resistant, multimedia Fn keys with Unified Communications controls</t>
  </si>
  <si>
    <t>6-row, spill-resistant,
multimedia Fn keys with Unified Communications controls</t>
  </si>
  <si>
    <t>TrackPoint pointing device and buttonless Mylar surface multi-touch touchpad</t>
  </si>
  <si>
    <t>Power-on password, hard disk password, supervisor password, security keyhole</t>
  </si>
  <si>
    <r>
      <rPr>
        <b/>
        <sz val="8"/>
        <color rgb="FF454545"/>
        <rFont val="Arial"/>
        <family val="2"/>
      </rPr>
      <t>64GB max</t>
    </r>
    <r>
      <rPr>
        <sz val="8"/>
        <color rgb="FF454545"/>
        <rFont val="Arial"/>
        <family val="2"/>
      </rPr>
      <t xml:space="preserve"> / 2933MHz DDR4,
dual-channel capable,
</t>
    </r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sockets</t>
    </r>
  </si>
  <si>
    <t>366.5mm x 250mm x 22.7mm</t>
  </si>
  <si>
    <t>2.07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</si>
  <si>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
1x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/ </t>
    </r>
    <r>
      <rPr>
        <b/>
        <sz val="8"/>
        <color rgb="FF454545"/>
        <rFont val="Arial"/>
        <family val="2"/>
      </rPr>
      <t xml:space="preserve">Thunderbolt 3 </t>
    </r>
    <r>
      <rPr>
        <sz val="8"/>
        <color rgb="FF454545"/>
        <rFont val="Arial"/>
        <family val="2"/>
      </rPr>
      <t>(with the function of Power Delivery and DisplayPort 1.2)</t>
    </r>
  </si>
  <si>
    <t>Ethernet (RJ-45),
nano-SIM card slot (WWAN models), headphone / microphone combo jack, SD card reader, security keyhole</t>
  </si>
  <si>
    <t>6-row, spill-resistant, multimedia Fn keys with Unified Communications controls, numeric keypad</t>
  </si>
  <si>
    <r>
      <rPr>
        <b/>
        <sz val="8"/>
        <color rgb="FF454545"/>
        <rFont val="Arial"/>
        <family val="2"/>
      </rPr>
      <t xml:space="preserve">8GB or 16GB </t>
    </r>
    <r>
      <rPr>
        <sz val="8"/>
        <color rgb="FF454545"/>
        <rFont val="Arial"/>
        <family val="2"/>
      </rPr>
      <t xml:space="preserve">/ 2133MHz LPDDR3 / soldered to systemboard, </t>
    </r>
    <r>
      <rPr>
        <b/>
        <sz val="8"/>
        <color rgb="FF454545"/>
        <rFont val="Arial"/>
        <family val="2"/>
      </rPr>
      <t>no sockets</t>
    </r>
  </si>
  <si>
    <t>323mm x 217mm x 15.4mm</t>
  </si>
  <si>
    <t xml:space="preserve"> 1.21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</si>
  <si>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
2x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/ </t>
    </r>
    <r>
      <rPr>
        <b/>
        <sz val="8"/>
        <color rgb="FF454545"/>
        <rFont val="Arial"/>
        <family val="2"/>
      </rPr>
      <t>Thunderbolt 3</t>
    </r>
    <r>
      <rPr>
        <sz val="8"/>
        <color rgb="FF454545"/>
        <rFont val="Arial"/>
        <family val="2"/>
      </rPr>
      <t xml:space="preserve"> (with the function of Power Delivery and DisplayPort)</t>
    </r>
  </si>
  <si>
    <t>Ethernet extension connector,
nano-SIM card slot (WWAN models),
headphone / microphone combo jack, side docking connector,
security keyhole</t>
  </si>
  <si>
    <t>TrackPoint pointing device and buttonless glass surface multi-touch touchpad</t>
  </si>
  <si>
    <t>323mm x 218mm x 15.95mm</t>
  </si>
  <si>
    <t>1.47 kg</t>
  </si>
  <si>
    <r>
      <rPr>
        <b/>
        <sz val="8"/>
        <color rgb="FF454545"/>
        <rFont val="Arial"/>
        <family val="2"/>
      </rPr>
      <t xml:space="preserve">Intel Core i5-1035G1
</t>
    </r>
    <r>
      <rPr>
        <sz val="8"/>
        <color rgb="FF454545"/>
        <rFont val="Arial"/>
        <family val="2"/>
      </rPr>
      <t>(4C / 8T, 1.0 / 3.6GHz, 6MB)</t>
    </r>
  </si>
  <si>
    <t>Lagerbestand*</t>
  </si>
  <si>
    <t>Nachlieferung auf Lager ca.*</t>
  </si>
  <si>
    <t>Mono</t>
  </si>
  <si>
    <t>Texture</t>
  </si>
  <si>
    <t>LAST CHANCE</t>
  </si>
  <si>
    <t>15" Essential</t>
  </si>
  <si>
    <t>82C70006GE</t>
  </si>
  <si>
    <t>11ac, 2x2 + BT5.0</t>
  </si>
  <si>
    <t>Integrated 35Wh</t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</si>
  <si>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Soldered DDR4-2400 + 
</t>
    </r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SO-DIMM DDR4-2400</t>
    </r>
  </si>
  <si>
    <t>Integrated
AMD Radeon Vega 8 Graphics</t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</si>
  <si>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TN
220nits Anti-glare</t>
    </r>
  </si>
  <si>
    <r>
      <rPr>
        <b/>
        <sz val="8"/>
        <color rgb="FF454545"/>
        <rFont val="Arial"/>
        <family val="2"/>
      </rPr>
      <t>12GB max</t>
    </r>
    <r>
      <rPr>
        <sz val="8"/>
        <color rgb="FF454545"/>
        <rFont val="Arial"/>
        <family val="2"/>
      </rPr>
      <t xml:space="preserve"> / 2400MHz DDR4,
4GB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</si>
  <si>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362.2mm x 251.5mm x 19.9mm</t>
  </si>
  <si>
    <t>1.85 kg</t>
  </si>
  <si>
    <r>
      <t xml:space="preserve">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, 2x </t>
    </r>
    <r>
      <rPr>
        <b/>
        <sz val="8"/>
        <color rgb="FF454545"/>
        <rFont val="Arial"/>
        <family val="2"/>
      </rPr>
      <t>USB 3.1 Gen 1</t>
    </r>
  </si>
  <si>
    <t>4-in-1 reader (MMC, SD, SDHC, SDXC),
combo audio / microphone jack, AC power adapter jack</t>
  </si>
  <si>
    <t>Buttonless Mylar surface
multi-touch touchpad</t>
  </si>
  <si>
    <t>81V5000CGE</t>
  </si>
  <si>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 xml:space="preserve"> • 8GB • 256GB SSD</t>
    </r>
  </si>
  <si>
    <r>
      <t xml:space="preserve">i5 • 8GB • </t>
    </r>
    <r>
      <rPr>
        <b/>
        <sz val="8"/>
        <color rgb="FF454545"/>
        <rFont val="Arial"/>
        <family val="2"/>
      </rPr>
      <t>512GB SSD</t>
    </r>
  </si>
  <si>
    <t>82C500H3GE</t>
  </si>
  <si>
    <t>82C500A3GE</t>
  </si>
  <si>
    <t>82C500G7GE</t>
  </si>
  <si>
    <t>11ac, 1x1 + BT4.2</t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</si>
  <si>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Soldered DDR4-2666 +
</t>
    </r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SO-DIMM DDR4-2666</t>
    </r>
  </si>
  <si>
    <r>
      <rPr>
        <b/>
        <sz val="8"/>
        <color rgb="FF454545"/>
        <rFont val="Arial"/>
        <family val="2"/>
      </rPr>
      <t>12GB max</t>
    </r>
    <r>
      <rPr>
        <sz val="8"/>
        <color rgb="FF454545"/>
        <rFont val="Arial"/>
        <family val="2"/>
      </rPr>
      <t xml:space="preserve"> / 2666MHz DDR4,
4GB memory soldered to systemboard,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</si>
  <si>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81HN00N3GE, 81HN00PTGE</t>
  </si>
  <si>
    <t>81YE0002GE, 81HN00PTGE</t>
  </si>
  <si>
    <t>81YE0003GE, 81HN00RUGE</t>
  </si>
  <si>
    <r>
      <t xml:space="preserve">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</si>
  <si>
    <t>17" Midrange</t>
  </si>
  <si>
    <t>720p</t>
  </si>
  <si>
    <r>
      <rPr>
        <b/>
        <sz val="8"/>
        <color rgb="FF454545"/>
        <rFont val="Arial"/>
        <family val="2"/>
      </rPr>
      <t xml:space="preserve">512GB </t>
    </r>
    <r>
      <rPr>
        <sz val="8"/>
        <color rgb="FF454545"/>
        <rFont val="Arial"/>
        <family val="2"/>
      </rPr>
      <t>SSD
M.2 2242 PCIe NVMe 3.0x2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</si>
  <si>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
M.2 2242 PCIe NVMe 3.0x2
+ </t>
    </r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HDD 5400rpm 2.5"</t>
    </r>
  </si>
  <si>
    <t>Integrated Intel Iris Plus Graphics</t>
  </si>
  <si>
    <t/>
  </si>
  <si>
    <r>
      <rPr>
        <b/>
        <sz val="8"/>
        <color rgb="FF454545"/>
        <rFont val="Arial"/>
        <family val="2"/>
      </rPr>
      <t xml:space="preserve">i7 </t>
    </r>
    <r>
      <rPr>
        <sz val="8"/>
        <color rgb="FF454545"/>
        <rFont val="Arial"/>
        <family val="2"/>
      </rPr>
      <t>• 16GB • 512GB SSD</t>
    </r>
  </si>
  <si>
    <t>20SL0032GE</t>
  </si>
  <si>
    <t>20SL0030GE</t>
  </si>
  <si>
    <t>20SM002AGE</t>
  </si>
  <si>
    <t>20SM002BGE</t>
  </si>
  <si>
    <t>20SM002CGE</t>
  </si>
  <si>
    <t>14" Modern Midrange</t>
  </si>
  <si>
    <t>15" Modern Midrange</t>
  </si>
  <si>
    <t>720p with ThinkShutter</t>
  </si>
  <si>
    <t>Anodizing Sandblasting</t>
  </si>
  <si>
    <t>Integrated 45Wh</t>
  </si>
  <si>
    <t>65W Slim Tip</t>
  </si>
  <si>
    <r>
      <t xml:space="preserve">1x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
SO-DIMM DDR4-2666</t>
    </r>
  </si>
  <si>
    <t>5Y Premier Support Upgrade from 1Y Depot/CCI (5WS0T36181)</t>
  </si>
  <si>
    <t>4Y Premier Support Upgrade from 1Y Depot/CCI (5WS0T36121)</t>
  </si>
  <si>
    <t>3Y Premier Support Upgrade from 1Y Depot/CCI (5WS0T36151)</t>
  </si>
  <si>
    <t>1.5 kg</t>
  </si>
  <si>
    <t>6-row, spill-resistant,
multimedia Fn keys</t>
  </si>
  <si>
    <t>20RR0007GE</t>
  </si>
  <si>
    <t>20RR0006GE</t>
  </si>
  <si>
    <t>20RR0003GE</t>
  </si>
  <si>
    <r>
      <rPr>
        <b/>
        <sz val="8"/>
        <color rgb="FF454545"/>
        <rFont val="Arial"/>
        <family val="2"/>
      </rPr>
      <t>16GB max</t>
    </r>
    <r>
      <rPr>
        <sz val="8"/>
        <color rgb="FF454545"/>
        <rFont val="Arial"/>
        <family val="2"/>
      </rPr>
      <t xml:space="preserve"> / 2666MHz DDR4,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</si>
  <si>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ThinkPad L15</t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</si>
  <si>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E Ink</t>
    </r>
  </si>
  <si>
    <t>13" Modern Dual Screen</t>
  </si>
  <si>
    <t>20TG005AGE</t>
  </si>
  <si>
    <t>E Ink Single-touch</t>
  </si>
  <si>
    <t>Lenovo Precision Pen</t>
  </si>
  <si>
    <t>4x, Array</t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</si>
  <si>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
M.2 2280 PCIe NVMe</t>
    </r>
  </si>
  <si>
    <t>Aluminum + Glass (Top),
Aluminum (Bottom)</t>
  </si>
  <si>
    <t>308mm x 217mm x 17.4mm</t>
  </si>
  <si>
    <t>1.4kg</t>
  </si>
  <si>
    <r>
      <t xml:space="preserve">2x </t>
    </r>
    <r>
      <rPr>
        <b/>
        <sz val="8"/>
        <color rgb="FF454545"/>
        <rFont val="Arial"/>
        <family val="2"/>
      </rPr>
      <t>USB-A 3.2 Gen 1</t>
    </r>
    <r>
      <rPr>
        <sz val="8"/>
        <color rgb="FF454545"/>
        <rFont val="Arial"/>
        <family val="2"/>
      </rPr>
      <t xml:space="preserve"> (one Always On),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(with the function of Power Delivery and DisplayPort)</t>
    </r>
  </si>
  <si>
    <t xml:space="preserve"> headphone / microphone combo jack</t>
  </si>
  <si>
    <t>6-row, spill-resistant,
multimedia Fn keys, LED backlight</t>
  </si>
  <si>
    <t>20T6000TGE</t>
  </si>
  <si>
    <t>20T6000RGE</t>
  </si>
  <si>
    <t>20T6000MGE</t>
  </si>
  <si>
    <r>
      <t xml:space="preserve">R5 • 8GB • 256GB • </t>
    </r>
    <r>
      <rPr>
        <b/>
        <sz val="8"/>
        <color rgb="FF454545"/>
        <rFont val="Arial"/>
        <family val="2"/>
      </rPr>
      <t>IR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Backlight</t>
    </r>
  </si>
  <si>
    <r>
      <t xml:space="preserve">R5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• IR • Backlight</t>
    </r>
  </si>
  <si>
    <r>
      <rPr>
        <b/>
        <sz val="8"/>
        <color rgb="FF454545"/>
        <rFont val="Arial"/>
        <family val="2"/>
      </rPr>
      <t xml:space="preserve">R7 </t>
    </r>
    <r>
      <rPr>
        <sz val="8"/>
        <color rgb="FF454545"/>
        <rFont val="Arial"/>
        <family val="2"/>
      </rPr>
      <t>• 16GB • 512GB • IR • Backlight</t>
    </r>
  </si>
  <si>
    <t>Intel AX200 11ax, 2x2 + BT5.0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</si>
  <si>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DDR4-3200 +
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</si>
  <si>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
DDR4-3200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</si>
  <si>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
M.2 2242 PCIe NVMe 3.0x4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</si>
  <si>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
M.2 2242 PCIe NVMe 3.0x4</t>
    </r>
  </si>
  <si>
    <t>Aluminum (Top),
Aluminum (Bottom)</t>
  </si>
  <si>
    <r>
      <t xml:space="preserve">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, 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 1x </t>
    </r>
    <r>
      <rPr>
        <b/>
        <sz val="8"/>
        <color rgb="FF454545"/>
        <rFont val="Arial"/>
        <family val="2"/>
      </rPr>
      <t xml:space="preserve">USB 3.2 Type-C Gen 1 </t>
    </r>
    <r>
      <rPr>
        <sz val="8"/>
        <color rgb="FF454545"/>
        <rFont val="Arial"/>
        <family val="2"/>
      </rPr>
      <t>(with the function of Power Delivery and DisplayPort 1.2)</t>
    </r>
  </si>
  <si>
    <r>
      <rPr>
        <b/>
        <sz val="8"/>
        <color rgb="FF454545"/>
        <rFont val="Arial"/>
        <family val="2"/>
      </rPr>
      <t>20GB or 24GB max</t>
    </r>
    <r>
      <rPr>
        <sz val="8"/>
        <color rgb="FF454545"/>
        <rFont val="Arial"/>
        <family val="2"/>
      </rPr>
      <t xml:space="preserve"> / 3200MHz DDR4, dual-channel capable 4GB or 8GB memory soldered to systemboard,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</si>
  <si>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 xml:space="preserve"> 324mm x 220mm x 17.9mm</t>
  </si>
  <si>
    <t>1.64 kg</t>
  </si>
  <si>
    <t>Ethernet (RJ-45), headphone / microphone combo jack,
security keyhole</t>
  </si>
  <si>
    <t>20NE000JGE, 20KU000NGE</t>
  </si>
  <si>
    <t>20NE001GGE</t>
  </si>
  <si>
    <t>20NE000BGE, 20KU000UGE</t>
  </si>
  <si>
    <t>14" Progressive Midrange</t>
  </si>
  <si>
    <t>i5 • 8GB • 256GB SSD</t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</si>
  <si>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SSD</t>
    </r>
  </si>
  <si>
    <t>20RA0016GE</t>
  </si>
  <si>
    <t>20RA001MGE</t>
  </si>
  <si>
    <t>20RA001BGE</t>
  </si>
  <si>
    <r>
      <t xml:space="preserve">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, 2x </t>
    </r>
    <r>
      <rPr>
        <b/>
        <sz val="8"/>
        <color rgb="FF454545"/>
        <rFont val="Arial"/>
        <family val="2"/>
      </rPr>
      <t>USB 3.1 Gen 1</t>
    </r>
    <r>
      <rPr>
        <sz val="8"/>
        <color rgb="FF454545"/>
        <rFont val="Arial"/>
        <family val="2"/>
      </rPr>
      <t xml:space="preserve"> (one Always On), 1x </t>
    </r>
    <r>
      <rPr>
        <b/>
        <sz val="8"/>
        <color rgb="FF454545"/>
        <rFont val="Arial"/>
        <family val="2"/>
      </rPr>
      <t>USB 3.1 Type-C Gen 1</t>
    </r>
    <r>
      <rPr>
        <sz val="8"/>
        <color rgb="FF454545"/>
        <rFont val="Arial"/>
        <family val="2"/>
      </rPr>
      <t xml:space="preserve"> (with the function of Power Delivery and DisplayPort)</t>
    </r>
  </si>
  <si>
    <r>
      <t xml:space="preserve">ThinkPad E14 AMD </t>
    </r>
    <r>
      <rPr>
        <sz val="10"/>
        <color rgb="FF454545"/>
        <rFont val="Arial"/>
        <family val="2"/>
      </rPr>
      <t>G2</t>
    </r>
  </si>
  <si>
    <r>
      <t xml:space="preserve">ThinkPad E15 AMD </t>
    </r>
    <r>
      <rPr>
        <sz val="10"/>
        <color rgb="FF454545"/>
        <rFont val="Arial"/>
        <family val="2"/>
      </rPr>
      <t>G2</t>
    </r>
  </si>
  <si>
    <t>20T8000MGE</t>
  </si>
  <si>
    <t>20T8000VGE</t>
  </si>
  <si>
    <t>20T8000TGE</t>
  </si>
  <si>
    <t>20RD001FGE</t>
  </si>
  <si>
    <t>20RD001CGE</t>
  </si>
  <si>
    <t>20RD0016GE</t>
  </si>
  <si>
    <t>20RD001AGE</t>
  </si>
  <si>
    <t>20RD0011GE</t>
  </si>
  <si>
    <t>15" Progressive Midrange</t>
  </si>
  <si>
    <r>
      <t xml:space="preserve">ThinkPad X1 Carbon </t>
    </r>
    <r>
      <rPr>
        <sz val="10"/>
        <color rgb="FF454545"/>
        <rFont val="Arial"/>
        <family val="2"/>
      </rPr>
      <t>G8</t>
    </r>
  </si>
  <si>
    <r>
      <t>ThinkPad X1 Carbon</t>
    </r>
    <r>
      <rPr>
        <sz val="12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G8</t>
    </r>
  </si>
  <si>
    <r>
      <t xml:space="preserve">ThinkPad X1 Yoga </t>
    </r>
    <r>
      <rPr>
        <sz val="10"/>
        <color rgb="FF454545"/>
        <rFont val="Arial"/>
        <family val="2"/>
      </rPr>
      <t>G5</t>
    </r>
  </si>
  <si>
    <r>
      <rPr>
        <b/>
        <sz val="8"/>
        <color rgb="FF454545"/>
        <rFont val="Arial"/>
        <family val="2"/>
      </rPr>
      <t>20GB or 24GB max</t>
    </r>
    <r>
      <rPr>
        <sz val="8"/>
        <color rgb="FF454545"/>
        <rFont val="Arial"/>
        <family val="2"/>
      </rPr>
      <t xml:space="preserve"> / 3200MHz DDR4, dual-channel capable, 4GB or 8GB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</si>
  <si>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365mm x 240mm x 18.9mm</t>
  </si>
  <si>
    <t>1.7 kg</t>
  </si>
  <si>
    <r>
      <t>Rail</t>
    </r>
    <r>
      <rPr>
        <sz val="8"/>
        <color rgb="FF454545"/>
        <rFont val="Arial"/>
        <family val="2"/>
      </rPr>
      <t xml:space="preserve"> / Air</t>
    </r>
  </si>
  <si>
    <t>20NF0006GE, 20KV0008GE</t>
  </si>
  <si>
    <t>20NF001HGE, 20KV0006GE</t>
  </si>
  <si>
    <t>20NF0000GE, 20KV000DGE</t>
  </si>
  <si>
    <r>
      <t xml:space="preserve">i7 • 16GB • 512GB SSD • </t>
    </r>
    <r>
      <rPr>
        <b/>
        <sz val="8"/>
        <color rgb="FF454545"/>
        <rFont val="Arial"/>
        <family val="2"/>
      </rPr>
      <t>AMD RX 640</t>
    </r>
  </si>
  <si>
    <r>
      <t xml:space="preserve">AMD Radeon RX 640
</t>
    </r>
    <r>
      <rPr>
        <sz val="8"/>
        <color rgb="FF454545"/>
        <rFont val="Arial"/>
        <family val="2"/>
      </rPr>
      <t>2GB GDDR5</t>
    </r>
  </si>
  <si>
    <t>Aluminum (Top),
PC / ABS (Bottom)</t>
  </si>
  <si>
    <t>20NB0029GE, 20KS007QGE</t>
  </si>
  <si>
    <r>
      <rPr>
        <b/>
        <sz val="8"/>
        <color rgb="FF454545"/>
        <rFont val="Arial"/>
        <family val="2"/>
      </rPr>
      <t>16GB ma</t>
    </r>
    <r>
      <rPr>
        <sz val="8"/>
        <color rgb="FF454545"/>
        <rFont val="Arial"/>
        <family val="2"/>
      </rPr>
      <t xml:space="preserve">x / 2666MHz DDR4,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</si>
  <si>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368mm x 245mm x 18.9mm</t>
  </si>
  <si>
    <t>1.9 kg</t>
  </si>
  <si>
    <t>13" Midrange</t>
  </si>
  <si>
    <t>13" Midrange Convertible</t>
  </si>
  <si>
    <t>20R30004GE</t>
  </si>
  <si>
    <t>20R30009GE</t>
  </si>
  <si>
    <t>20R3000FGE</t>
  </si>
  <si>
    <t>20R50004GE</t>
  </si>
  <si>
    <t>20R50006GE</t>
  </si>
  <si>
    <t>20R5000AGE</t>
  </si>
  <si>
    <t>20R5000KGE</t>
  </si>
  <si>
    <r>
      <t xml:space="preserve">i5 • 8GB • 256GB SSD • </t>
    </r>
    <r>
      <rPr>
        <b/>
        <sz val="8"/>
        <color rgb="FF454545"/>
        <rFont val="Arial"/>
        <family val="2"/>
      </rPr>
      <t>Silver</t>
    </r>
  </si>
  <si>
    <t>Intel 9560 11ac, 2x2 + BT5.0</t>
  </si>
  <si>
    <t>Silver</t>
  </si>
  <si>
    <t>Integrated 46Wh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</si>
  <si>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
DDR4-2666</t>
    </r>
  </si>
  <si>
    <t>Aluminum (Top),
GFRP (Bottom)</t>
  </si>
  <si>
    <t>5Y Premier Support Upgrade from 1Y Depot/CCI (5WS0T36170)</t>
  </si>
  <si>
    <t>4Y Premier Support Upgrade from 1Y Depot/CCI (5WS0T36177)</t>
  </si>
  <si>
    <t>3Y Premier Support Upgrade from 1Y Depot/CCI (5WS0T36154)</t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</si>
  <si>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, or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/ 2666MHz DDR4 / soldered to systemboard, </t>
    </r>
    <r>
      <rPr>
        <b/>
        <sz val="8"/>
        <color rgb="FF454545"/>
        <rFont val="Arial"/>
        <family val="2"/>
      </rPr>
      <t>no sockets</t>
    </r>
  </si>
  <si>
    <t>311.5mm x 219mm x 17.6mm</t>
  </si>
  <si>
    <t>1.38 kg</t>
  </si>
  <si>
    <r>
      <t xml:space="preserve">2x </t>
    </r>
    <r>
      <rPr>
        <b/>
        <sz val="8"/>
        <color rgb="FF454545"/>
        <rFont val="Arial"/>
        <family val="2"/>
      </rPr>
      <t>USB 3.1 Gen 1</t>
    </r>
    <r>
      <rPr>
        <sz val="8"/>
        <color rgb="FF454545"/>
        <rFont val="Arial"/>
        <family val="2"/>
      </rPr>
      <t xml:space="preserve"> (one Always On),
2x </t>
    </r>
    <r>
      <rPr>
        <b/>
        <sz val="8"/>
        <color rgb="FF454545"/>
        <rFont val="Arial"/>
        <family val="2"/>
      </rPr>
      <t>USB 3.1 Type-C Gen 1</t>
    </r>
    <r>
      <rPr>
        <sz val="8"/>
        <color rgb="FF454545"/>
        <rFont val="Arial"/>
        <family val="2"/>
      </rPr>
      <t xml:space="preserve"> (with the function of Power Delivery and DisplayPort)</t>
    </r>
  </si>
  <si>
    <t>Ethernet extension connector, headphone / microphone combo jack,
optional smart card reader, microSD card reader, side docking connector,
security keyhole</t>
  </si>
  <si>
    <t>20NR001EGE, 20M5000UGE</t>
  </si>
  <si>
    <r>
      <t xml:space="preserve">Air / </t>
    </r>
    <r>
      <rPr>
        <sz val="8"/>
        <color rgb="FF454545"/>
        <rFont val="Arial"/>
        <family val="2"/>
      </rPr>
      <t>Rail</t>
    </r>
  </si>
  <si>
    <t>TrackPoint pointing device and buttonless Mylar surface touchpad, 
multi-touch</t>
  </si>
  <si>
    <t>20Q5002DGE</t>
  </si>
  <si>
    <t>20Q5002QGE</t>
  </si>
  <si>
    <t>20Q5002GGE</t>
  </si>
  <si>
    <t>20Q500E2GE</t>
  </si>
  <si>
    <t>14" Dockable Thinbook</t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</si>
  <si>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2280 PCIe NVMe Opal2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</si>
  <si>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NVMe Opal2</t>
    </r>
  </si>
  <si>
    <t>Ethernet (RJ-45), nano-SIM card slot (WWAN models), headphone / microphone combo jack, optional smart card reader, microSD card reader, side docking connector, security keyhole</t>
  </si>
  <si>
    <t>6-row, spill-resistant, 
multimedia Fn keys</t>
  </si>
  <si>
    <t>R5 • 8GB • 256GB • WWAN Ready</t>
  </si>
  <si>
    <t>R5 • 8GB • 256GB • 4G LTE</t>
  </si>
  <si>
    <t>R5 • 16GB • 512GB • 4G LTE</t>
  </si>
  <si>
    <t>R7 PRO • 16GB • 512GB • 4G LTE</t>
  </si>
  <si>
    <t>20U50007GE</t>
  </si>
  <si>
    <t>20U50004GE</t>
  </si>
  <si>
    <t>20U50003GE</t>
  </si>
  <si>
    <t>20U50001GE</t>
  </si>
  <si>
    <t>Touch Style, Match-on-Host</t>
  </si>
  <si>
    <r>
      <rPr>
        <b/>
        <sz val="8"/>
        <color rgb="FF454545"/>
        <rFont val="Arial"/>
        <family val="2"/>
      </rPr>
      <t>AMD Ryzen 7 PRO 4750U</t>
    </r>
    <r>
      <rPr>
        <sz val="8"/>
        <color rgb="FF454545"/>
        <rFont val="Arial"/>
        <family val="2"/>
      </rPr>
      <t xml:space="preserve"> 
(8C / 16T, 1.7 / 4.1GHz, 
4MB L2 / 8MB L3)</t>
    </r>
  </si>
  <si>
    <r>
      <rPr>
        <b/>
        <sz val="8"/>
        <color rgb="FF454545"/>
        <rFont val="Arial"/>
        <family val="2"/>
      </rPr>
      <t xml:space="preserve">AMD Ryzen 5 4500U </t>
    </r>
    <r>
      <rPr>
        <sz val="8"/>
        <color rgb="FF454545"/>
        <rFont val="Arial"/>
        <family val="2"/>
      </rPr>
      <t xml:space="preserve">
(6C / 6T, 2.3 / 4.0GHz, 
3MB L2 / 8MB L3)</t>
    </r>
  </si>
  <si>
    <r>
      <rPr>
        <b/>
        <sz val="8"/>
        <color rgb="FF454545"/>
        <rFont val="Arial"/>
        <family val="2"/>
      </rPr>
      <t>AMD Ryzen 7 4700U</t>
    </r>
    <r>
      <rPr>
        <sz val="8"/>
        <color rgb="FF454545"/>
        <rFont val="Arial"/>
        <family val="2"/>
      </rPr>
      <t xml:space="preserve">
(8C / 8T, 2.0 / 4.1GHz, 
4MB L2 / 8MB L3)</t>
    </r>
  </si>
  <si>
    <r>
      <rPr>
        <b/>
        <sz val="8"/>
        <color rgb="FF454545"/>
        <rFont val="Arial"/>
        <family val="2"/>
      </rPr>
      <t>AMD Ryzen 5 4500U</t>
    </r>
    <r>
      <rPr>
        <sz val="8"/>
        <color rgb="FF454545"/>
        <rFont val="Arial"/>
        <family val="2"/>
      </rPr>
      <t xml:space="preserve">
(6C / 6T, 2.3 / 4.0GHz, 
3MB L2 / 8MB L3)</t>
    </r>
  </si>
  <si>
    <r>
      <t xml:space="preserve">1x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
SO-DIMM DDR4-3200</t>
    </r>
  </si>
  <si>
    <r>
      <t xml:space="preserve">1x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
SO-DIMM DDR4-3200</t>
    </r>
  </si>
  <si>
    <t>PC / ABS (Top), 
PC / ABS (Bottom)</t>
  </si>
  <si>
    <r>
      <rPr>
        <b/>
        <sz val="8"/>
        <color rgb="FF454545"/>
        <rFont val="Arial"/>
        <family val="2"/>
      </rPr>
      <t>64GB ma</t>
    </r>
    <r>
      <rPr>
        <sz val="8"/>
        <color rgb="FF454545"/>
        <rFont val="Arial"/>
        <family val="2"/>
      </rPr>
      <t xml:space="preserve">x / 3200MHz DDR4, dual-channel capable, </t>
    </r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sockets</t>
    </r>
  </si>
  <si>
    <t>331mm x 235mm x 20.4mm</t>
  </si>
  <si>
    <t>1.61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</si>
  <si>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
1x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(w/ the function of Power Delivery and DP 1.2),
1x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(w/ the function of Power Delivery and DP 1.2)</t>
    </r>
  </si>
  <si>
    <t>headphone / microphone combo jack, optional smart card reader,
microSD card reader, side docking connector, security keyhole</t>
  </si>
  <si>
    <t>i5 • 8GB • 256GB • WWAN Ready</t>
  </si>
  <si>
    <t>20U1000WGE</t>
  </si>
  <si>
    <t>20U1000VGE</t>
  </si>
  <si>
    <t>20U10012GE</t>
  </si>
  <si>
    <t>20U1000YGE</t>
  </si>
  <si>
    <t>20U1000XGE</t>
  </si>
  <si>
    <t>20U1002KGE</t>
  </si>
  <si>
    <r>
      <t xml:space="preserve">i5 • 8GB • 256GB • </t>
    </r>
    <r>
      <rPr>
        <b/>
        <sz val="8"/>
        <color rgb="FF454545"/>
        <rFont val="Arial"/>
        <family val="2"/>
      </rPr>
      <t>4G LTE</t>
    </r>
  </si>
  <si>
    <r>
      <t xml:space="preserve">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• WWAN Ready</t>
    </r>
  </si>
  <si>
    <r>
      <t xml:space="preserve">i5 • 16GB • 512GB SSD •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</si>
  <si>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• 4G LTE</t>
    </r>
  </si>
  <si>
    <r>
      <t xml:space="preserve">i7 • 16GB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4G LTE</t>
    </r>
  </si>
  <si>
    <r>
      <rPr>
        <b/>
        <sz val="8"/>
        <color rgb="FF454545"/>
        <rFont val="Arial"/>
        <family val="2"/>
      </rPr>
      <t xml:space="preserve">Intel Core i5-10210U </t>
    </r>
    <r>
      <rPr>
        <sz val="8"/>
        <color rgb="FF454545"/>
        <rFont val="Arial"/>
        <family val="2"/>
      </rPr>
      <t xml:space="preserve">
(4C / 8T, 1.6 / 4.2GHz, 6MB)</t>
    </r>
  </si>
  <si>
    <r>
      <rPr>
        <b/>
        <sz val="8"/>
        <color rgb="FF454545"/>
        <rFont val="Arial"/>
        <family val="2"/>
      </rPr>
      <t xml:space="preserve">Intel Core i7-10510U </t>
    </r>
    <r>
      <rPr>
        <sz val="8"/>
        <color rgb="FF454545"/>
        <rFont val="Arial"/>
        <family val="2"/>
      </rPr>
      <t xml:space="preserve">
(4C / 8T, 1.8 / 4.9GHz, 8MB)</t>
    </r>
  </si>
  <si>
    <r>
      <t xml:space="preserve">1x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
SO-DIMM DDR4-2666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</si>
  <si>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NVMe Opal2</t>
    </r>
  </si>
  <si>
    <r>
      <rPr>
        <b/>
        <sz val="8"/>
        <color rgb="FF454545"/>
        <rFont val="Arial"/>
        <family val="2"/>
      </rPr>
      <t>64GB max</t>
    </r>
    <r>
      <rPr>
        <sz val="8"/>
        <color rgb="FF454545"/>
        <rFont val="Arial"/>
        <family val="2"/>
      </rPr>
      <t xml:space="preserve"> / 3200MHz DDR4, dual-channel capable, </t>
    </r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sockets</t>
    </r>
  </si>
  <si>
    <r>
      <t xml:space="preserve">2x </t>
    </r>
    <r>
      <rPr>
        <b/>
        <sz val="8"/>
        <color rgb="FF454545"/>
        <rFont val="Arial"/>
        <family val="2"/>
      </rPr>
      <t xml:space="preserve">USB 3.2 Gen 1 </t>
    </r>
    <r>
      <rPr>
        <sz val="8"/>
        <color rgb="FF454545"/>
        <rFont val="Arial"/>
        <family val="2"/>
      </rPr>
      <t xml:space="preserve">(one Always On), 
1x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(with the function of Power Delivery and DisplayPort), 1x </t>
    </r>
    <r>
      <rPr>
        <b/>
        <sz val="8"/>
        <color rgb="FF454545"/>
        <rFont val="Arial"/>
        <family val="2"/>
      </rPr>
      <t xml:space="preserve">USB 3.2 Type-C Gen 2 </t>
    </r>
    <r>
      <rPr>
        <sz val="8"/>
        <color rgb="FF454545"/>
        <rFont val="Arial"/>
        <family val="2"/>
      </rPr>
      <t>(with the function of Power Delivery and DisplayPort)</t>
    </r>
  </si>
  <si>
    <t>20Q5002DGE, 20LS001AGE</t>
  </si>
  <si>
    <t>20Q5002QGE, 20Q5002KGE</t>
  </si>
  <si>
    <t>20Q50030GE</t>
  </si>
  <si>
    <t>20Q5002GGE, 20LS0026GE</t>
  </si>
  <si>
    <t>20Q500E2GE, 20LS0017GE</t>
  </si>
  <si>
    <t>20U70003GE</t>
  </si>
  <si>
    <t>20U70002GE</t>
  </si>
  <si>
    <t>20U70006GE</t>
  </si>
  <si>
    <t>20U70004GE</t>
  </si>
  <si>
    <t>15" Midrange Dockable</t>
  </si>
  <si>
    <t>20Q7000XGE</t>
  </si>
  <si>
    <t>20Q7001CGE</t>
  </si>
  <si>
    <t>20Q70019GE</t>
  </si>
  <si>
    <t>20Q700ANGE</t>
  </si>
  <si>
    <t>AMD Picasso</t>
  </si>
  <si>
    <t>20U3000SGE</t>
  </si>
  <si>
    <t>20U3000RGE</t>
  </si>
  <si>
    <t>20U3000QGE</t>
  </si>
  <si>
    <t>20U3002EGE</t>
  </si>
  <si>
    <t>20U3000NGE</t>
  </si>
  <si>
    <t>20U3002FGE</t>
  </si>
  <si>
    <t>20NJ0011GE</t>
  </si>
  <si>
    <t>20UD0010GE</t>
  </si>
  <si>
    <t>20UD0013GE</t>
  </si>
  <si>
    <t>20N3000KGE</t>
  </si>
  <si>
    <t>20N2004EGE</t>
  </si>
  <si>
    <t>20N3001EGE</t>
  </si>
  <si>
    <t>20N2000KGE</t>
  </si>
  <si>
    <t>20N2007GGE</t>
  </si>
  <si>
    <t>20N2004AGE</t>
  </si>
  <si>
    <t>20N20048GE</t>
  </si>
  <si>
    <t>20S00005GE</t>
  </si>
  <si>
    <t>20S0000JGE</t>
  </si>
  <si>
    <t>20S0005FGE</t>
  </si>
  <si>
    <t>20S0000HGE</t>
  </si>
  <si>
    <t>20S0000MGE</t>
  </si>
  <si>
    <t>20S0005GGE</t>
  </si>
  <si>
    <t>20S00057GE</t>
  </si>
  <si>
    <t>20S0004NGE</t>
  </si>
  <si>
    <t>20QJ001MGE</t>
  </si>
  <si>
    <t>20QJ0012GE</t>
  </si>
  <si>
    <t>20UJ0014GE</t>
  </si>
  <si>
    <t>20UH001AGE</t>
  </si>
  <si>
    <t>20NX002SGE</t>
  </si>
  <si>
    <t>20NX003KGE</t>
  </si>
  <si>
    <t>20NX000AGE</t>
  </si>
  <si>
    <t>20NX0074GE</t>
  </si>
  <si>
    <t>20NX000EGE</t>
  </si>
  <si>
    <t>20NX007AGE</t>
  </si>
  <si>
    <t>20NX003CGE</t>
  </si>
  <si>
    <t>20NY001QGE</t>
  </si>
  <si>
    <t>20T00044GE</t>
  </si>
  <si>
    <t>20T0004NGE</t>
  </si>
  <si>
    <t>20T0004MGE</t>
  </si>
  <si>
    <t>20T0005DGE</t>
  </si>
  <si>
    <t>20T0004PGE</t>
  </si>
  <si>
    <t>20T0001CGE</t>
  </si>
  <si>
    <t>20T00041GE</t>
  </si>
  <si>
    <t>20T0004KGE</t>
  </si>
  <si>
    <t>20T0004LGE</t>
  </si>
  <si>
    <t>20N40033GE</t>
  </si>
  <si>
    <t>20N40032GE</t>
  </si>
  <si>
    <t>20N4002WGE</t>
  </si>
  <si>
    <t>20N4002VGE</t>
  </si>
  <si>
    <t>20N4002UGE</t>
  </si>
  <si>
    <t>20N40009GE</t>
  </si>
  <si>
    <t>20S6000SGE</t>
  </si>
  <si>
    <t>20S6000TGE</t>
  </si>
  <si>
    <t>20S60047GE</t>
  </si>
  <si>
    <t>20S60021GE</t>
  </si>
  <si>
    <t>20S60023GE</t>
  </si>
  <si>
    <t>20S6003PGE</t>
  </si>
  <si>
    <t>20S6003NGE</t>
  </si>
  <si>
    <r>
      <rPr>
        <b/>
        <sz val="8"/>
        <color rgb="FF454545"/>
        <rFont val="Arial"/>
        <family val="2"/>
      </rPr>
      <t xml:space="preserve">AMD Ryzen 7 PRO 4750U </t>
    </r>
    <r>
      <rPr>
        <sz val="8"/>
        <color rgb="FF454545"/>
        <rFont val="Arial"/>
        <family val="2"/>
      </rPr>
      <t xml:space="preserve">
(8C / 16T, 1.7 / 4.1GHz, 
4MB L2 / 8MB L3)</t>
    </r>
  </si>
  <si>
    <r>
      <rPr>
        <b/>
        <sz val="8"/>
        <color rgb="FF454545"/>
        <rFont val="Arial"/>
        <family val="2"/>
      </rPr>
      <t>R5</t>
    </r>
    <r>
      <rPr>
        <sz val="8"/>
        <color rgb="FF454545"/>
        <rFont val="Arial"/>
        <family val="2"/>
      </rPr>
      <t xml:space="preserve"> • 8GB • 256GB • WWAN Ready</t>
    </r>
  </si>
  <si>
    <r>
      <t xml:space="preserve">R5 • 8GB • 256GB • </t>
    </r>
    <r>
      <rPr>
        <b/>
        <sz val="8"/>
        <color rgb="FF454545"/>
        <rFont val="Arial"/>
        <family val="2"/>
      </rPr>
      <t>4G LTE</t>
    </r>
  </si>
  <si>
    <r>
      <t xml:space="preserve">R5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• WWAN Ready</t>
    </r>
  </si>
  <si>
    <r>
      <rPr>
        <b/>
        <sz val="8"/>
        <color rgb="FF454545"/>
        <rFont val="Arial"/>
        <family val="2"/>
      </rPr>
      <t>R7 PRO</t>
    </r>
    <r>
      <rPr>
        <sz val="8"/>
        <color rgb="FF454545"/>
        <rFont val="Arial"/>
        <family val="2"/>
      </rPr>
      <t xml:space="preserve"> • 16GB • 512GB • </t>
    </r>
    <r>
      <rPr>
        <b/>
        <sz val="8"/>
        <color rgb="FF454545"/>
        <rFont val="Arial"/>
        <family val="2"/>
      </rPr>
      <t>4G LTE</t>
    </r>
  </si>
  <si>
    <t>366.5mm x 250mm x 21mm</t>
  </si>
  <si>
    <t>1.98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</si>
  <si>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
1x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(w/ the function of Power Delivery and DP 1.2), 1x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(w/ the function of Power Delivery and DP 1.2)</t>
    </r>
  </si>
  <si>
    <r>
      <t xml:space="preserve">1x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
SO-DIMM DDR4-2666</t>
    </r>
  </si>
  <si>
    <r>
      <rPr>
        <b/>
        <sz val="8"/>
        <color rgb="FF454545"/>
        <rFont val="Arial"/>
        <family val="2"/>
      </rPr>
      <t xml:space="preserve">64GB max </t>
    </r>
    <r>
      <rPr>
        <sz val="8"/>
        <color rgb="FF454545"/>
        <rFont val="Arial"/>
        <family val="2"/>
      </rPr>
      <t xml:space="preserve">/ 3200MHz DDR4, dual-channel capable, </t>
    </r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sockets</t>
    </r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</si>
  <si>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
1x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(with the function of Power Delivery and DisplayPort), 1x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(with the function of Power Delivery and DisplayPort)</t>
    </r>
  </si>
  <si>
    <t>20Q7000XGE, 20LW000VGE</t>
  </si>
  <si>
    <t>20Q7001CGE, 20LW000WGE</t>
  </si>
  <si>
    <t>20Q70019GE, 20LW003AGE</t>
  </si>
  <si>
    <t>20Q7001HGE</t>
  </si>
  <si>
    <t>14" Dockable Business Ultrabook</t>
  </si>
  <si>
    <r>
      <rPr>
        <b/>
        <sz val="8"/>
        <color rgb="FF454545"/>
        <rFont val="Arial"/>
        <family val="2"/>
      </rPr>
      <t xml:space="preserve">R5 PRO </t>
    </r>
    <r>
      <rPr>
        <sz val="8"/>
        <color rgb="FF454545"/>
        <rFont val="Arial"/>
        <family val="2"/>
      </rPr>
      <t>• 16GB • 256GB • WWAN R.</t>
    </r>
  </si>
  <si>
    <r>
      <rPr>
        <b/>
        <sz val="8"/>
        <color rgb="FF454545"/>
        <rFont val="Arial"/>
        <family val="2"/>
      </rPr>
      <t>R7 PRO</t>
    </r>
    <r>
      <rPr>
        <sz val="8"/>
        <color rgb="FF454545"/>
        <rFont val="Arial"/>
        <family val="2"/>
      </rPr>
      <t xml:space="preserve"> • 16GB • 512GB • WWAN R.</t>
    </r>
  </si>
  <si>
    <t>20NJ0011GE, 20MU000CGE</t>
  </si>
  <si>
    <t>20N3000KGE, 20L7001VGE</t>
  </si>
  <si>
    <t>20N2004EGE, 20L50002GE</t>
  </si>
  <si>
    <t>20N20076GE</t>
  </si>
  <si>
    <t>20N3001EGE, 20L50063GE</t>
  </si>
  <si>
    <t>20N2000KGE, 20N20049GE</t>
  </si>
  <si>
    <t>20N20048GE, 20L5000BGE</t>
  </si>
  <si>
    <t>20NX002SGE, 20L7001VGE</t>
  </si>
  <si>
    <t>20NX003KGE, 20L7001SGE</t>
  </si>
  <si>
    <t>20NX000AGE, 20L7005QGE</t>
  </si>
  <si>
    <t>20NX0074GE, 20L70058GE</t>
  </si>
  <si>
    <t>20NX000EGE, 20L7001LGE</t>
  </si>
  <si>
    <t>20NX007AGE, 20L7005PGE</t>
  </si>
  <si>
    <t>20NY001QGE, 20HF004UGE</t>
  </si>
  <si>
    <t>20N40033GE, 20L9001YGE</t>
  </si>
  <si>
    <t>20N40032GE, 20L90020GE</t>
  </si>
  <si>
    <t>20N4002WGE, 20L9004JGE</t>
  </si>
  <si>
    <t>20N40009GE, 20L90026GE</t>
  </si>
  <si>
    <t>Integrated 50Wh</t>
  </si>
  <si>
    <r>
      <rPr>
        <b/>
        <sz val="8"/>
        <color rgb="FF454545"/>
        <rFont val="Arial"/>
        <family val="2"/>
      </rPr>
      <t xml:space="preserve">AMD Ryzen 5 PRO 4650U </t>
    </r>
    <r>
      <rPr>
        <sz val="8"/>
        <color rgb="FF454545"/>
        <rFont val="Arial"/>
        <family val="2"/>
      </rPr>
      <t xml:space="preserve">
(6C / 12T, 2.1 / 4.0GHz, 
3MB L2 / 8MB L3)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</si>
  <si>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DDR4-2400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</si>
  <si>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
Soldered DDR4-3200</t>
    </r>
  </si>
  <si>
    <r>
      <rPr>
        <b/>
        <sz val="8"/>
        <color rgb="FF3E8DDD"/>
        <rFont val="Arial"/>
        <family val="2"/>
      </rPr>
      <t>Privacy Guard</t>
    </r>
    <r>
      <rPr>
        <sz val="8"/>
        <color rgb="FF454545"/>
        <rFont val="Arial"/>
        <family val="2"/>
      </rPr>
      <t xml:space="preserve"> • i7 • WWAN Ready</t>
    </r>
  </si>
  <si>
    <t>PPS / 50% GF (Top), 
PA / 50% GF (Bottom)</t>
  </si>
  <si>
    <r>
      <rPr>
        <b/>
        <sz val="8"/>
        <color rgb="FF454545"/>
        <rFont val="Arial"/>
        <family val="2"/>
      </rPr>
      <t>8GB or 16GB</t>
    </r>
    <r>
      <rPr>
        <sz val="8"/>
        <color rgb="FF454545"/>
        <rFont val="Arial"/>
        <family val="2"/>
      </rPr>
      <t xml:space="preserve">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</si>
  <si>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329mm x 227mm x 17.9mm</t>
  </si>
  <si>
    <t xml:space="preserve"> 1.46 kg</t>
  </si>
  <si>
    <r>
      <rPr>
        <b/>
        <sz val="8"/>
        <color rgb="FF3E8DDD"/>
        <rFont val="Arial"/>
        <family val="2"/>
      </rPr>
      <t>Privacy Guard</t>
    </r>
    <r>
      <rPr>
        <sz val="8"/>
        <color rgb="FF454545"/>
        <rFont val="Arial"/>
        <family val="2"/>
      </rPr>
      <t xml:space="preserve"> • i5 • WWAN Ready</t>
    </r>
  </si>
  <si>
    <r>
      <t xml:space="preserve">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• 4G LTE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</si>
  <si>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512GB• 4G LTE</t>
    </r>
  </si>
  <si>
    <r>
      <rPr>
        <b/>
        <sz val="8"/>
        <color rgb="FF454545"/>
        <rFont val="Arial"/>
        <family val="2"/>
      </rPr>
      <t xml:space="preserve">UHD HDR </t>
    </r>
    <r>
      <rPr>
        <sz val="8"/>
        <color rgb="FF454545"/>
        <rFont val="Arial"/>
        <family val="2"/>
      </rPr>
      <t xml:space="preserve">• 512GB SSD • </t>
    </r>
    <r>
      <rPr>
        <b/>
        <sz val="8"/>
        <color rgb="FF454545"/>
        <rFont val="Arial"/>
        <family val="2"/>
      </rPr>
      <t>NVIDIA</t>
    </r>
  </si>
  <si>
    <r>
      <rPr>
        <b/>
        <sz val="8"/>
        <color rgb="FF454545"/>
        <rFont val="Arial"/>
        <family val="2"/>
      </rPr>
      <t>Intel Core i5-10210U</t>
    </r>
    <r>
      <rPr>
        <sz val="8"/>
        <color rgb="FF454545"/>
        <rFont val="Arial"/>
        <family val="2"/>
      </rPr>
      <t xml:space="preserve"> 
(4C / 8T, 1.6 / 4.2GHz, 6MB)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</si>
  <si>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DDR4-2666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</si>
  <si>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DDR4-2666</t>
    </r>
  </si>
  <si>
    <r>
      <t xml:space="preserve">NVIDIA GeForce MX330 
</t>
    </r>
    <r>
      <rPr>
        <sz val="8"/>
        <color rgb="FF454545"/>
        <rFont val="Arial"/>
        <family val="2"/>
      </rPr>
      <t>2GB GDDR5</t>
    </r>
  </si>
  <si>
    <r>
      <rPr>
        <b/>
        <sz val="8"/>
        <color rgb="FF454545"/>
        <rFont val="Arial"/>
        <family val="2"/>
      </rPr>
      <t>40GB or 48GB max</t>
    </r>
    <r>
      <rPr>
        <sz val="8"/>
        <color rgb="FF454545"/>
        <rFont val="Arial"/>
        <family val="2"/>
      </rPr>
      <t xml:space="preserve"> / 2666MHz DDR4, dual-channel capable, 8GB or 16GB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</si>
  <si>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1.49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</si>
  <si>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
1x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(with the function of Power Delivery and DisplayPort), 1x </t>
    </r>
    <r>
      <rPr>
        <b/>
        <sz val="8"/>
        <color rgb="FF454545"/>
        <rFont val="Arial"/>
        <family val="2"/>
      </rPr>
      <t>USB 3.2 Type-C Gen 2 / Thunderbolt 3</t>
    </r>
    <r>
      <rPr>
        <sz val="8"/>
        <color rgb="FF454545"/>
        <rFont val="Arial"/>
        <family val="2"/>
      </rPr>
      <t xml:space="preserve"> (with the function of PD and DP)</t>
    </r>
  </si>
  <si>
    <r>
      <rPr>
        <b/>
        <sz val="8"/>
        <color rgb="FF454545"/>
        <rFont val="Arial"/>
        <family val="2"/>
      </rPr>
      <t xml:space="preserve">512GB SSD </t>
    </r>
    <r>
      <rPr>
        <sz val="8"/>
        <color rgb="FF454545"/>
        <rFont val="Arial"/>
        <family val="2"/>
      </rPr>
      <t xml:space="preserve">
M.2 2280 PCIe NVMe Opal2</t>
    </r>
  </si>
  <si>
    <r>
      <t xml:space="preserve">8GB, 16GB, </t>
    </r>
    <r>
      <rPr>
        <sz val="8"/>
        <color rgb="FF454545"/>
        <rFont val="Arial"/>
        <family val="2"/>
      </rPr>
      <t xml:space="preserve">or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/ 
3200MHz DDR4 / soldered to systemboard, </t>
    </r>
    <r>
      <rPr>
        <b/>
        <sz val="8"/>
        <color rgb="FF454545"/>
        <rFont val="Arial"/>
        <family val="2"/>
      </rPr>
      <t>no sockets</t>
    </r>
  </si>
  <si>
    <t>1.25 kg</t>
  </si>
  <si>
    <t>Ethernet extension connector, combo slot of nano-SIM card (WWAN models) and microSD card reader, headphone / microphone combo jack, optional smart card reader, side docking connector, security keyhole</t>
  </si>
  <si>
    <r>
      <rPr>
        <b/>
        <sz val="8"/>
        <color rgb="FF454545"/>
        <rFont val="Arial"/>
        <family val="2"/>
      </rPr>
      <t>R5 PRO</t>
    </r>
    <r>
      <rPr>
        <sz val="8"/>
        <color rgb="FF454545"/>
        <rFont val="Arial"/>
        <family val="2"/>
      </rPr>
      <t xml:space="preserve"> • 16GB • 256GB • WWAN R.</t>
    </r>
  </si>
  <si>
    <r>
      <rPr>
        <b/>
        <sz val="8"/>
        <color rgb="FF454545"/>
        <rFont val="Arial"/>
        <family val="2"/>
      </rPr>
      <t>R7</t>
    </r>
    <r>
      <rPr>
        <sz val="8"/>
        <color rgb="FF454545"/>
        <rFont val="Arial"/>
        <family val="2"/>
      </rPr>
      <t xml:space="preserve"> • 16GB • 512GB • WWAN Ready</t>
    </r>
  </si>
  <si>
    <r>
      <t xml:space="preserve">R7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WWAN Ready</t>
    </r>
  </si>
  <si>
    <t>14" Highend Business Travel Ultrabook</t>
  </si>
  <si>
    <r>
      <rPr>
        <b/>
        <sz val="8"/>
        <color rgb="FF454545"/>
        <rFont val="Arial"/>
        <family val="2"/>
      </rPr>
      <t xml:space="preserve">AMD Ryzen 5 PRO 4650U </t>
    </r>
    <r>
      <rPr>
        <sz val="8"/>
        <color rgb="FF454545"/>
        <rFont val="Arial"/>
        <family val="2"/>
      </rPr>
      <t xml:space="preserve">
(6C / 12T, 2.1 / 4.0GHz, 3MB L2 / 8MB L3)</t>
    </r>
  </si>
  <si>
    <t>CFRP Hybrid (Top), 
Magnesium (Bottom)</t>
  </si>
  <si>
    <r>
      <rPr>
        <b/>
        <sz val="8"/>
        <color rgb="FF3E8DDD"/>
        <rFont val="Arial"/>
        <family val="2"/>
      </rPr>
      <t>Privacy Guard</t>
    </r>
    <r>
      <rPr>
        <sz val="8"/>
        <color rgb="FF454545"/>
        <rFont val="Arial"/>
        <family val="2"/>
      </rPr>
      <t xml:space="preserve"> • i5 • </t>
    </r>
    <r>
      <rPr>
        <b/>
        <sz val="8"/>
        <color rgb="FF454545"/>
        <rFont val="Arial"/>
        <family val="2"/>
      </rPr>
      <t>WWAN Ready</t>
    </r>
  </si>
  <si>
    <r>
      <rPr>
        <b/>
        <sz val="8"/>
        <color rgb="FF3E8DDD"/>
        <rFont val="Arial"/>
        <family val="2"/>
      </rPr>
      <t>Privacy Guard</t>
    </r>
    <r>
      <rPr>
        <sz val="8"/>
        <color rgb="FF454545"/>
        <rFont val="Arial"/>
        <family val="2"/>
      </rPr>
      <t xml:space="preserve"> • i7 • 4G LTE</t>
    </r>
  </si>
  <si>
    <t>329.0mm x 226.15mm x 16.7mm</t>
  </si>
  <si>
    <t>1.35 kg</t>
  </si>
  <si>
    <t>Premier Support inklusive</t>
  </si>
  <si>
    <r>
      <rPr>
        <b/>
        <sz val="8"/>
        <color rgb="FF3E8DDD"/>
        <rFont val="Arial"/>
        <family val="2"/>
      </rPr>
      <t>Premier Support</t>
    </r>
    <r>
      <rPr>
        <sz val="8"/>
        <color rgb="FF3E8DDD"/>
        <rFont val="Arial"/>
        <family val="2"/>
      </rPr>
      <t xml:space="preserve"> </t>
    </r>
    <r>
      <rPr>
        <sz val="8"/>
        <color rgb="FF454545"/>
        <rFont val="Arial"/>
        <family val="2"/>
      </rPr>
      <t>• i5 • 512GB • LTE</t>
    </r>
  </si>
  <si>
    <r>
      <rPr>
        <b/>
        <sz val="8"/>
        <color rgb="FF454545"/>
        <rFont val="Arial"/>
        <family val="2"/>
      </rPr>
      <t>UHD HDR</t>
    </r>
    <r>
      <rPr>
        <sz val="8"/>
        <color rgb="FF454545"/>
        <rFont val="Arial"/>
        <family val="2"/>
      </rPr>
      <t xml:space="preserve"> • i7 • 16GB • 1TB SSD</t>
    </r>
  </si>
  <si>
    <t xml:space="preserve">	5Y Premier Support Upgrade from 3Y Depot/CCI (5WS0T36204)</t>
  </si>
  <si>
    <t>3Y Premier TP Main HB (CPN) (5WS1B00998)</t>
  </si>
  <si>
    <r>
      <t xml:space="preserve">8GB, 16GB </t>
    </r>
    <r>
      <rPr>
        <sz val="8"/>
        <color rgb="FF454545"/>
        <rFont val="Arial"/>
        <family val="2"/>
      </rPr>
      <t>or</t>
    </r>
    <r>
      <rPr>
        <b/>
        <sz val="8"/>
        <color rgb="FF454545"/>
        <rFont val="Arial"/>
        <family val="2"/>
      </rPr>
      <t xml:space="preserve"> 32GB</t>
    </r>
    <r>
      <rPr>
        <sz val="8"/>
        <color rgb="FF454545"/>
        <rFont val="Arial"/>
        <family val="2"/>
      </rPr>
      <t xml:space="preserve"> / </t>
    </r>
    <r>
      <rPr>
        <b/>
        <sz val="8"/>
        <color rgb="FF454545"/>
        <rFont val="Arial"/>
        <family val="2"/>
      </rPr>
      <t xml:space="preserve">
</t>
    </r>
    <r>
      <rPr>
        <sz val="8"/>
        <color rgb="FF454545"/>
        <rFont val="Arial"/>
        <family val="2"/>
      </rPr>
      <t xml:space="preserve">2666MHz DDR4 / soldered to systemboard, </t>
    </r>
    <r>
      <rPr>
        <b/>
        <sz val="8"/>
        <color rgb="FF454545"/>
        <rFont val="Arial"/>
        <family val="2"/>
      </rPr>
      <t>no sockets</t>
    </r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</si>
  <si>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
1x 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(with the function of Power Delivery and DisplayPort), 1x </t>
    </r>
    <r>
      <rPr>
        <b/>
        <sz val="8"/>
        <color rgb="FF454545"/>
        <rFont val="Arial"/>
        <family val="2"/>
      </rPr>
      <t>USB 3.2 Type-C Gen 2 / Thunderbolt 3</t>
    </r>
    <r>
      <rPr>
        <sz val="8"/>
        <color rgb="FF454545"/>
        <rFont val="Arial"/>
        <family val="2"/>
      </rPr>
      <t xml:space="preserve"> (with the function of PD and DP)</t>
    </r>
  </si>
  <si>
    <t>6-row, spill-resistant, 
multimedia Fn keys with Unified Communications controls</t>
  </si>
  <si>
    <t>15" Business Travel Ultrabook</t>
  </si>
  <si>
    <t>365.8mm x 248mm x 19.1mm</t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</si>
  <si>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• </t>
    </r>
    <r>
      <rPr>
        <b/>
        <sz val="8"/>
        <color rgb="FF454545"/>
        <rFont val="Arial"/>
        <family val="2"/>
      </rPr>
      <t>WWAN Ready</t>
    </r>
  </si>
  <si>
    <r>
      <t xml:space="preserve">i7 • 16GB • 512GB • </t>
    </r>
    <r>
      <rPr>
        <b/>
        <sz val="8"/>
        <color rgb="FF454545"/>
        <rFont val="Arial"/>
        <family val="2"/>
      </rPr>
      <t>NVIDIA 2GB</t>
    </r>
  </si>
  <si>
    <r>
      <t xml:space="preserve">i7 • 16GB • </t>
    </r>
    <r>
      <rPr>
        <b/>
        <sz val="8"/>
        <color rgb="FF454545"/>
        <rFont val="Arial"/>
        <family val="2"/>
      </rPr>
      <t xml:space="preserve">1TB SSD </t>
    </r>
    <r>
      <rPr>
        <sz val="8"/>
        <color rgb="FF454545"/>
        <rFont val="Arial"/>
        <family val="2"/>
      </rPr>
      <t>• NVIDIA 2GB</t>
    </r>
  </si>
  <si>
    <r>
      <t xml:space="preserve">UHD HDR • i7 • 512GB • </t>
    </r>
    <r>
      <rPr>
        <b/>
        <sz val="8"/>
        <color rgb="FF454545"/>
        <rFont val="Arial"/>
        <family val="2"/>
      </rPr>
      <t>NVIDIA 2GB</t>
    </r>
  </si>
  <si>
    <r>
      <rPr>
        <b/>
        <sz val="8"/>
        <color rgb="FF454545"/>
        <rFont val="Arial"/>
        <family val="2"/>
      </rPr>
      <t xml:space="preserve">NVIDIA GeForce MX330 </t>
    </r>
    <r>
      <rPr>
        <sz val="8"/>
        <color rgb="FF454545"/>
        <rFont val="Arial"/>
        <family val="2"/>
      </rPr>
      <t xml:space="preserve">
2GB GDDR5</t>
    </r>
  </si>
  <si>
    <r>
      <rPr>
        <b/>
        <sz val="8"/>
        <color rgb="FF454545"/>
        <rFont val="Arial"/>
        <family val="2"/>
      </rPr>
      <t>40GB or 48GB max</t>
    </r>
    <r>
      <rPr>
        <sz val="8"/>
        <color rgb="FF454545"/>
        <rFont val="Arial"/>
        <family val="2"/>
      </rPr>
      <t xml:space="preserve"> / 2666MHz DDR4, dual-channel capable, 8GB or 16GB memory soldered to systemboard, </t>
    </r>
    <r>
      <rPr>
        <b/>
        <sz val="8"/>
        <color rgb="FF454545"/>
        <rFont val="Arial"/>
        <family val="2"/>
      </rPr>
      <t xml:space="preserve">one </t>
    </r>
    <r>
      <rPr>
        <sz val="8"/>
        <color rgb="FF454545"/>
        <rFont val="Arial"/>
        <family val="2"/>
      </rPr>
      <t>DDR4 SO-DIMM socket</t>
    </r>
  </si>
  <si>
    <t>1.74 kg</t>
  </si>
  <si>
    <t>1.81 kg</t>
  </si>
  <si>
    <t>15" Business Performance</t>
  </si>
  <si>
    <t>i5 • 8GB • 256GB • no WWAN</t>
  </si>
  <si>
    <t>20UF000LGE</t>
  </si>
  <si>
    <t>20Q1000LGE</t>
  </si>
  <si>
    <t>20Q00051GE</t>
  </si>
  <si>
    <t>20Q0003VGE</t>
  </si>
  <si>
    <t>20T20030GE</t>
  </si>
  <si>
    <t>20T20033GE</t>
  </si>
  <si>
    <t>20T2003TGE</t>
  </si>
  <si>
    <t>20NN002AGE</t>
  </si>
  <si>
    <t>20NN00F8GE</t>
  </si>
  <si>
    <t>20NN002EGE</t>
  </si>
  <si>
    <t>20NN002NGE</t>
  </si>
  <si>
    <t>20SX002UGE</t>
  </si>
  <si>
    <t>20SX0002GE</t>
  </si>
  <si>
    <t>20SX001GGE</t>
  </si>
  <si>
    <t>20SX0003GE</t>
  </si>
  <si>
    <t>20SX0004GE</t>
  </si>
  <si>
    <t>20SX002XGE</t>
  </si>
  <si>
    <t>20QD003EGE</t>
  </si>
  <si>
    <t>20QD003HGE</t>
  </si>
  <si>
    <t>20QD002YGE</t>
  </si>
  <si>
    <t>20QD00L7GE</t>
  </si>
  <si>
    <t>20QD0037GE</t>
  </si>
  <si>
    <t>20QD00M4GE</t>
  </si>
  <si>
    <t>20QD003JGE</t>
  </si>
  <si>
    <t>20QD003MGE</t>
  </si>
  <si>
    <t>20U90001GE</t>
  </si>
  <si>
    <t>20U90000GE</t>
  </si>
  <si>
    <t>20U90004GE</t>
  </si>
  <si>
    <t>20U90003GE</t>
  </si>
  <si>
    <t>20U90006GE</t>
  </si>
  <si>
    <t>20U9006AGE</t>
  </si>
  <si>
    <t>20U90007GE</t>
  </si>
  <si>
    <t>20U9003BGE</t>
  </si>
  <si>
    <t>20U9005BGE</t>
  </si>
  <si>
    <t>20QF001WGE</t>
  </si>
  <si>
    <t>20QF00AYGE</t>
  </si>
  <si>
    <t>20QF0024GE</t>
  </si>
  <si>
    <t>20QF0022GE</t>
  </si>
  <si>
    <t>20QF0026GE</t>
  </si>
  <si>
    <t>20QF0027GE</t>
  </si>
  <si>
    <t>20UB0002GE</t>
  </si>
  <si>
    <t>20UB004LGE</t>
  </si>
  <si>
    <t>20UB003XGE</t>
  </si>
  <si>
    <t>20UB0004GE</t>
  </si>
  <si>
    <t>20UB0000GE</t>
  </si>
  <si>
    <t>20UB003NGE</t>
  </si>
  <si>
    <t>20UB003YGE</t>
  </si>
  <si>
    <t>20QV000WGE</t>
  </si>
  <si>
    <t>20QV00CMGE</t>
  </si>
  <si>
    <t>20QV00CEGE</t>
  </si>
  <si>
    <t>20NL000HGE</t>
  </si>
  <si>
    <t>20Q1000LGE, 20KF001RGE</t>
  </si>
  <si>
    <t>20Q0003VGE, 20KF001GGE</t>
  </si>
  <si>
    <t>20NN0026GE, 20LH000NGE</t>
  </si>
  <si>
    <t>20NN002AGE, 20LH000PGE</t>
  </si>
  <si>
    <t>20NN002EGE, 20LH001HGE</t>
  </si>
  <si>
    <t>20NN002NGE, 20LH002BGE</t>
  </si>
  <si>
    <t>20QD003EGE, 20KH0035GE</t>
  </si>
  <si>
    <t>20QD003HGE, 20KH006DGE</t>
  </si>
  <si>
    <t>20QD002YGE, 20KH006EGE</t>
  </si>
  <si>
    <t>20QD00L7GE, 20KH0081GE</t>
  </si>
  <si>
    <t>20QD0037GE, 20KH006JGE</t>
  </si>
  <si>
    <t>20QD003MGE, 20KH006MGE</t>
  </si>
  <si>
    <t>20QF001WGE, 20LD002HGE</t>
  </si>
  <si>
    <t>20QF0024GE, 20LD002KGE</t>
  </si>
  <si>
    <t>20QF0022GE, 20LD002MGE</t>
  </si>
  <si>
    <t>20QF0026GE, 20LD003JGE</t>
  </si>
  <si>
    <t>13.3" Ultraportable Business Ultrabook</t>
  </si>
  <si>
    <t>13" Convertible Ultrabook</t>
  </si>
  <si>
    <t>14" Premium Ultrabook</t>
  </si>
  <si>
    <t>14" Premium Business Convertible</t>
  </si>
  <si>
    <r>
      <rPr>
        <b/>
        <sz val="8"/>
        <color rgb="FF454545"/>
        <rFont val="Arial"/>
        <family val="2"/>
      </rPr>
      <t xml:space="preserve">i7 </t>
    </r>
    <r>
      <rPr>
        <sz val="8"/>
        <color rgb="FF454545"/>
        <rFont val="Arial"/>
        <family val="2"/>
      </rPr>
      <t>• 16GB • 512GB • 4G LTE</t>
    </r>
  </si>
  <si>
    <r>
      <rPr>
        <b/>
        <sz val="8"/>
        <color rgb="FF3E8DDD"/>
        <rFont val="Arial"/>
        <family val="2"/>
      </rPr>
      <t>Privacy Guard</t>
    </r>
    <r>
      <rPr>
        <sz val="8"/>
        <color rgb="FF454545"/>
        <rFont val="Arial"/>
        <family val="2"/>
      </rPr>
      <t xml:space="preserve"> • i7 • 16GB • 512GB</t>
    </r>
  </si>
  <si>
    <r>
      <t xml:space="preserve">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•  no WWAN</t>
    </r>
  </si>
  <si>
    <r>
      <t xml:space="preserve">i5 • 16GB • 512GB •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</si>
  <si>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454545"/>
        <rFont val="Arial"/>
        <family val="2"/>
      </rPr>
      <t xml:space="preserve">UHD OLED </t>
    </r>
    <r>
      <rPr>
        <sz val="8"/>
        <color rgb="FF454545"/>
        <rFont val="Arial"/>
        <family val="2"/>
      </rPr>
      <t>• i7 • 16GB • 512GB • 4G</t>
    </r>
  </si>
  <si>
    <r>
      <rPr>
        <b/>
        <sz val="8"/>
        <color rgb="FF3E8DDD"/>
        <rFont val="Arial"/>
        <family val="2"/>
      </rPr>
      <t>Privacy Guard</t>
    </r>
    <r>
      <rPr>
        <sz val="8"/>
        <color rgb="FF454545"/>
        <rFont val="Arial"/>
        <family val="2"/>
      </rPr>
      <t xml:space="preserve"> • i5 • 16GB • 512GB</t>
    </r>
  </si>
  <si>
    <r>
      <rPr>
        <b/>
        <sz val="8"/>
        <color rgb="FF454545"/>
        <rFont val="Arial"/>
        <family val="2"/>
      </rPr>
      <t>4K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Carbon Weave Cover</t>
    </r>
    <r>
      <rPr>
        <sz val="8"/>
        <color rgb="FF454545"/>
        <rFont val="Arial"/>
        <family val="2"/>
      </rPr>
      <t xml:space="preserve"> •  512GB</t>
    </r>
  </si>
  <si>
    <r>
      <t xml:space="preserve">4K • Carbon Weave Cover •  </t>
    </r>
    <r>
      <rPr>
        <b/>
        <sz val="8"/>
        <color rgb="FF454545"/>
        <rFont val="Arial"/>
        <family val="2"/>
      </rPr>
      <t>1TB SSD</t>
    </r>
  </si>
  <si>
    <r>
      <t>i5 • 8GB • 256GB •</t>
    </r>
    <r>
      <rPr>
        <b/>
        <sz val="8"/>
        <color rgb="FF454545"/>
        <rFont val="Arial"/>
        <family val="2"/>
      </rPr>
      <t xml:space="preserve"> 4G LTE</t>
    </r>
  </si>
  <si>
    <r>
      <rPr>
        <b/>
        <sz val="8"/>
        <color rgb="FF3E8DDD"/>
        <rFont val="Arial"/>
        <family val="2"/>
      </rPr>
      <t xml:space="preserve">Privacy Guard </t>
    </r>
    <r>
      <rPr>
        <sz val="8"/>
        <color rgb="FF454545"/>
        <rFont val="Arial"/>
        <family val="2"/>
      </rPr>
      <t>• i5 • 16GB • 512GB</t>
    </r>
  </si>
  <si>
    <r>
      <t xml:space="preserve">i7 • 16GB • 512GB •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</si>
  <si>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 i7 • 512GB • LTE</t>
    </r>
  </si>
  <si>
    <r>
      <rPr>
        <b/>
        <sz val="8"/>
        <color rgb="FF3E8DDD"/>
        <rFont val="Arial"/>
        <family val="2"/>
      </rPr>
      <t xml:space="preserve">Privacy Guard </t>
    </r>
    <r>
      <rPr>
        <sz val="8"/>
        <color rgb="FF454545"/>
        <rFont val="Arial"/>
        <family val="2"/>
      </rPr>
      <t>• i7 • 16GB • 512GB</t>
    </r>
  </si>
  <si>
    <r>
      <t xml:space="preserve">4K HDR • i7 • 16GB • </t>
    </r>
    <r>
      <rPr>
        <b/>
        <sz val="8"/>
        <color rgb="FF454545"/>
        <rFont val="Arial"/>
        <family val="2"/>
      </rPr>
      <t>1TB SSD</t>
    </r>
  </si>
  <si>
    <r>
      <t xml:space="preserve">4K HDR • i7 • 16GB • </t>
    </r>
    <r>
      <rPr>
        <b/>
        <sz val="8"/>
        <color rgb="FF454545"/>
        <rFont val="Arial"/>
        <family val="2"/>
      </rPr>
      <t>2TB SSD</t>
    </r>
  </si>
  <si>
    <r>
      <t xml:space="preserve">FHD • i5 • 16GB • </t>
    </r>
    <r>
      <rPr>
        <b/>
        <sz val="8"/>
        <color rgb="FF454545"/>
        <rFont val="Arial"/>
        <family val="2"/>
      </rPr>
      <t>512GB</t>
    </r>
  </si>
  <si>
    <r>
      <rPr>
        <b/>
        <sz val="8"/>
        <color rgb="FF454545"/>
        <rFont val="Arial"/>
        <family val="2"/>
      </rPr>
      <t>4K HDR</t>
    </r>
    <r>
      <rPr>
        <sz val="8"/>
        <color rgb="FF454545"/>
        <rFont val="Arial"/>
        <family val="2"/>
      </rPr>
      <t xml:space="preserve"> • i5 • 16GB • 512GB</t>
    </r>
  </si>
  <si>
    <r>
      <t xml:space="preserve">FHD • </t>
    </r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SSD</t>
    </r>
  </si>
  <si>
    <r>
      <rPr>
        <b/>
        <sz val="8"/>
        <color rgb="FF454545"/>
        <rFont val="Arial"/>
        <family val="2"/>
      </rPr>
      <t>4K HDR</t>
    </r>
    <r>
      <rPr>
        <sz val="8"/>
        <color rgb="FF454545"/>
        <rFont val="Arial"/>
        <family val="2"/>
      </rPr>
      <t xml:space="preserve"> • i7 • 16GB • 512GB</t>
    </r>
  </si>
  <si>
    <t>Integrated 48Wh</t>
  </si>
  <si>
    <t>PPS / GF (Top), Magnesium / 
Aluminum (Bottom)</t>
  </si>
  <si>
    <r>
      <t xml:space="preserve">8GB, 16GB, </t>
    </r>
    <r>
      <rPr>
        <sz val="8"/>
        <color rgb="FF454545"/>
        <rFont val="Arial"/>
        <family val="2"/>
      </rPr>
      <t>or</t>
    </r>
    <r>
      <rPr>
        <b/>
        <sz val="8"/>
        <color rgb="FF454545"/>
        <rFont val="Arial"/>
        <family val="2"/>
      </rPr>
      <t xml:space="preserve"> 32GB</t>
    </r>
    <r>
      <rPr>
        <sz val="8"/>
        <color rgb="FF454545"/>
        <rFont val="Arial"/>
        <family val="2"/>
      </rPr>
      <t xml:space="preserve"> / 
3200MHz DDR4 / soldered to systemboard, </t>
    </r>
    <r>
      <rPr>
        <b/>
        <sz val="8"/>
        <color rgb="FF454545"/>
        <rFont val="Arial"/>
        <family val="2"/>
      </rPr>
      <t xml:space="preserve">no </t>
    </r>
    <r>
      <rPr>
        <sz val="8"/>
        <color rgb="FF454545"/>
        <rFont val="Arial"/>
        <family val="2"/>
      </rPr>
      <t>sockets</t>
    </r>
  </si>
  <si>
    <t>311.9mm x 217.2mm x 16.9mm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</si>
  <si>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 
2x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(w/ the function of Power Delivery and DisplayPort 1.4)</t>
    </r>
  </si>
  <si>
    <t>PPS (Top), 
Magnesium / Aluminum (Bottom)</t>
  </si>
  <si>
    <t>312.0mm x 217.2mm x 16.9mm</t>
  </si>
  <si>
    <t>1.29 kg</t>
  </si>
  <si>
    <r>
      <t xml:space="preserve">8GB, 16GB </t>
    </r>
    <r>
      <rPr>
        <sz val="8"/>
        <color rgb="FF454545"/>
        <rFont val="Arial"/>
        <family val="2"/>
      </rPr>
      <t>or</t>
    </r>
    <r>
      <rPr>
        <b/>
        <sz val="8"/>
        <color rgb="FF454545"/>
        <rFont val="Arial"/>
        <family val="2"/>
      </rPr>
      <t xml:space="preserve"> 32GB</t>
    </r>
    <r>
      <rPr>
        <sz val="8"/>
        <color rgb="FF454545"/>
        <rFont val="Arial"/>
        <family val="2"/>
      </rPr>
      <t xml:space="preserve"> / 2666MHz DDR4 / soldered to systemboard, </t>
    </r>
    <r>
      <rPr>
        <b/>
        <sz val="8"/>
        <color rgb="FF454545"/>
        <rFont val="Arial"/>
        <family val="2"/>
      </rPr>
      <t>no sockets</t>
    </r>
  </si>
  <si>
    <t>*Lagerbestand und Ankunft ohne Garantie,
Vorbestellungen eventuell nicht berücksichtigt.</t>
  </si>
  <si>
    <t>Änderungen &amp; Irrtümer vorbehalten.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</si>
  <si>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
1x  </t>
    </r>
    <r>
      <rPr>
        <b/>
        <sz val="8"/>
        <color rgb="FF454545"/>
        <rFont val="Arial"/>
        <family val="2"/>
      </rPr>
      <t xml:space="preserve">USB 3.2 Type-C Gen 1 </t>
    </r>
    <r>
      <rPr>
        <sz val="8"/>
        <color rgb="FF454545"/>
        <rFont val="Arial"/>
        <family val="2"/>
      </rPr>
      <t xml:space="preserve">(with the function of Power Delivery and DisplayPort), 1x </t>
    </r>
    <r>
      <rPr>
        <b/>
        <sz val="8"/>
        <color rgb="FF454545"/>
        <rFont val="Arial"/>
        <family val="2"/>
      </rPr>
      <t>USB 3.2 Type-C Gen 2 / Thunderbolt 3</t>
    </r>
    <r>
      <rPr>
        <sz val="8"/>
        <color rgb="FF454545"/>
        <rFont val="Arial"/>
        <family val="2"/>
      </rPr>
      <t xml:space="preserve"> (with the function of PD and DP)</t>
    </r>
  </si>
  <si>
    <t>Intel vPro</t>
  </si>
  <si>
    <t>310.4mm x 219mm x 15.95mm</t>
  </si>
  <si>
    <t>6-row, spill-resistant, 
multimedia Fn keys, LED backlight</t>
  </si>
  <si>
    <t>CF Hybrid PA + 55% GF</t>
  </si>
  <si>
    <r>
      <rPr>
        <b/>
        <sz val="8"/>
        <color rgb="FF454545"/>
        <rFont val="Arial"/>
        <family val="2"/>
      </rPr>
      <t>13.3" UHD</t>
    </r>
    <r>
      <rPr>
        <sz val="8"/>
        <color rgb="FF454545"/>
        <rFont val="Arial"/>
        <family val="2"/>
      </rPr>
      <t xml:space="preserve"> (3840x2160) </t>
    </r>
    <r>
      <rPr>
        <b/>
        <sz val="8"/>
        <color rgb="FF454545"/>
        <rFont val="Arial"/>
        <family val="2"/>
      </rPr>
      <t>OLED 400nits</t>
    </r>
    <r>
      <rPr>
        <sz val="8"/>
        <color rgb="FF454545"/>
        <rFont val="Arial"/>
        <family val="2"/>
      </rPr>
      <t xml:space="preserve"> AR (anti-reflection) / AS (anti-smudge)</t>
    </r>
  </si>
  <si>
    <r>
      <t>8GB</t>
    </r>
    <r>
      <rPr>
        <sz val="8"/>
        <color rgb="FF454545"/>
        <rFont val="Arial"/>
        <family val="2"/>
      </rPr>
      <t xml:space="preserve"> or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/ 2666MHz DDR4 / soldered to systemboard, </t>
    </r>
    <r>
      <rPr>
        <b/>
        <sz val="8"/>
        <color rgb="FF454545"/>
        <rFont val="Arial"/>
        <family val="2"/>
      </rPr>
      <t>no sockets</t>
    </r>
  </si>
  <si>
    <t>Black, Weave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</si>
  <si>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LPDDR3-2133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</si>
  <si>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LPDDR3-2133</t>
    </r>
  </si>
  <si>
    <t>Carbon Fiber (Top), 
Magnesium Alloy (Bottom)</t>
  </si>
  <si>
    <t>1.09 kg</t>
  </si>
  <si>
    <t>3Y Premier TP Halo WHB (CPN) (5WS1B09495)</t>
  </si>
  <si>
    <t>323mm x 217mm x 14.9mm</t>
  </si>
  <si>
    <t>•</t>
  </si>
  <si>
    <t>FHD • i5 • 8GB • 256GB</t>
  </si>
  <si>
    <t>Fibocom L860-GL</t>
  </si>
  <si>
    <r>
      <rPr>
        <b/>
        <sz val="8"/>
        <color rgb="FF454545"/>
        <rFont val="Arial"/>
        <family val="2"/>
      </rPr>
      <t>2TB</t>
    </r>
    <r>
      <rPr>
        <sz val="8"/>
        <color rgb="FF454545"/>
        <rFont val="Arial"/>
        <family val="2"/>
      </rPr>
      <t xml:space="preserve"> SSD 
M.2 2280 PCIe NVMe Opal2</t>
    </r>
  </si>
  <si>
    <t>Aluminum (Top), 
Magnesium (Bottom)</t>
  </si>
  <si>
    <t>323mm x 218mm x 15.5mm</t>
  </si>
  <si>
    <t>1.36 kg</t>
  </si>
  <si>
    <t>SD Card Reader</t>
  </si>
  <si>
    <t>Integrated 80Wh</t>
  </si>
  <si>
    <t>CFRP/GFRP (Top), 
Aluminum Alloy (Bottom)</t>
  </si>
  <si>
    <r>
      <rPr>
        <b/>
        <sz val="8"/>
        <color rgb="FF454545"/>
        <rFont val="Arial"/>
        <family val="2"/>
      </rPr>
      <t xml:space="preserve">8GB </t>
    </r>
    <r>
      <rPr>
        <sz val="8"/>
        <color rgb="FF454545"/>
        <rFont val="Arial"/>
        <family val="2"/>
      </rPr>
      <t>or</t>
    </r>
    <r>
      <rPr>
        <b/>
        <sz val="8"/>
        <color rgb="FF454545"/>
        <rFont val="Arial"/>
        <family val="2"/>
      </rPr>
      <t xml:space="preserve"> 16GB </t>
    </r>
    <r>
      <rPr>
        <sz val="8"/>
        <color rgb="FF454545"/>
        <rFont val="Arial"/>
        <family val="2"/>
      </rPr>
      <t xml:space="preserve">/ 2133MHz LPDDR3 / soldered to systemboard, </t>
    </r>
    <r>
      <rPr>
        <b/>
        <sz val="8"/>
        <color rgb="FF454545"/>
        <rFont val="Arial"/>
        <family val="2"/>
      </rPr>
      <t>no sockets</t>
    </r>
  </si>
  <si>
    <t>361.8mm x 245.7mm x 18.4mm</t>
  </si>
  <si>
    <t>361.8mm x 245.7mm x 18.7mm</t>
  </si>
  <si>
    <t>Intel Comet Lake-H</t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</si>
  <si>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 4K HDR • </t>
    </r>
    <r>
      <rPr>
        <b/>
        <sz val="8"/>
        <color rgb="FF454545"/>
        <rFont val="Arial"/>
        <family val="2"/>
      </rPr>
      <t>i7-H</t>
    </r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</si>
  <si>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 4K HDR •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</si>
  <si>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4K OLED</t>
    </r>
    <r>
      <rPr>
        <sz val="8"/>
        <color rgb="FF454545"/>
        <rFont val="Arial"/>
        <family val="2"/>
      </rPr>
      <t xml:space="preserve"> • 1TB</t>
    </r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</si>
  <si>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 4K OLED • </t>
    </r>
    <r>
      <rPr>
        <b/>
        <sz val="8"/>
        <color rgb="FF454545"/>
        <rFont val="Arial"/>
        <family val="2"/>
      </rPr>
      <t>i9-H</t>
    </r>
  </si>
  <si>
    <t>20TK000DGE</t>
  </si>
  <si>
    <t>20TK000AGE</t>
  </si>
  <si>
    <t>20TK000NGE</t>
  </si>
  <si>
    <r>
      <rPr>
        <b/>
        <sz val="8"/>
        <color rgb="FF454545"/>
        <rFont val="Arial"/>
        <family val="2"/>
      </rPr>
      <t xml:space="preserve">Intel Core i9-10885H
</t>
    </r>
    <r>
      <rPr>
        <sz val="8"/>
        <color rgb="FF454545"/>
        <rFont val="Arial"/>
        <family val="2"/>
      </rPr>
      <t>(8C / 16T, 2.4 / 5.3GHz, 16MB)</t>
    </r>
  </si>
  <si>
    <r>
      <t xml:space="preserve">1x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
SO-DIMM DDR4-2933</t>
    </r>
  </si>
  <si>
    <r>
      <t xml:space="preserve">1x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
SO-DIMM DDR4-2933</t>
    </r>
  </si>
  <si>
    <r>
      <rPr>
        <b/>
        <sz val="8"/>
        <color rgb="FF454545"/>
        <rFont val="Arial"/>
        <family val="2"/>
      </rPr>
      <t>2TB</t>
    </r>
    <r>
      <rPr>
        <sz val="8"/>
        <color rgb="FF454545"/>
        <rFont val="Arial"/>
        <family val="2"/>
      </rPr>
      <t xml:space="preserve"> SSD
M.2 2280 PCIe NVMe Opal2</t>
    </r>
  </si>
  <si>
    <r>
      <t xml:space="preserve">NVIDIA GeForce GTX 1650
</t>
    </r>
    <r>
      <rPr>
        <sz val="8"/>
        <color rgb="FF454545"/>
        <rFont val="Arial"/>
        <family val="2"/>
      </rPr>
      <t>Ti Max-Q 4GB GDDR6</t>
    </r>
  </si>
  <si>
    <t>USB-C to Ethernet Adapter</t>
  </si>
  <si>
    <t>170W Slim Tip</t>
  </si>
  <si>
    <r>
      <rPr>
        <b/>
        <sz val="8"/>
        <color rgb="FF454545"/>
        <rFont val="Arial"/>
        <family val="2"/>
      </rPr>
      <t>64GB max</t>
    </r>
    <r>
      <rPr>
        <sz val="8"/>
        <color rgb="FF454545"/>
        <rFont val="Arial"/>
        <family val="2"/>
      </rPr>
      <t xml:space="preserve"> / 2933MHz DDR4, dual-channel capable, </t>
    </r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sockets</t>
    </r>
  </si>
  <si>
    <t xml:space="preserve"> 1.81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</si>
  <si>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
2x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/ </t>
    </r>
    <r>
      <rPr>
        <b/>
        <sz val="8"/>
        <color rgb="FF454545"/>
        <rFont val="Arial"/>
        <family val="2"/>
      </rPr>
      <t>Thunderbolt 3</t>
    </r>
    <r>
      <rPr>
        <sz val="8"/>
        <color rgb="FF454545"/>
        <rFont val="Arial"/>
        <family val="2"/>
      </rPr>
      <t xml:space="preserve"> (with the function of Power Delivery and DisplayPort 1.4 for discrete graphics / DisplayPort 1.2 for integrated graphics)</t>
    </r>
  </si>
  <si>
    <t>nano-SIM card slot (WWAN models), headphone / microphone combo jack, SD card reader, security keyhole,
slim tip AC adapter</t>
  </si>
  <si>
    <t>6-row, spill-resistant, multimedia Fn keys with Unified Communications controls, LED backlight</t>
  </si>
  <si>
    <r>
      <rPr>
        <b/>
        <sz val="8"/>
        <color rgb="FF454545"/>
        <rFont val="Arial"/>
        <family val="2"/>
      </rPr>
      <t>AMD Ryzen 5 3500U</t>
    </r>
    <r>
      <rPr>
        <sz val="8"/>
        <color rgb="FF454545"/>
        <rFont val="Arial"/>
        <family val="2"/>
      </rPr>
      <t xml:space="preserve">
(4C / 8T, 2.1 / 3.7GHz, 
2MB L2 / 4MB L3)</t>
    </r>
  </si>
  <si>
    <t>PN</t>
  </si>
  <si>
    <t>Family</t>
  </si>
  <si>
    <t>Series</t>
  </si>
  <si>
    <t>Status</t>
  </si>
  <si>
    <t>Screen</t>
  </si>
  <si>
    <t>CPU</t>
  </si>
  <si>
    <t>RAM</t>
  </si>
  <si>
    <t>OS</t>
  </si>
  <si>
    <t>Touch</t>
  </si>
  <si>
    <t>Lenovo V</t>
  </si>
  <si>
    <t>ThinkPad X</t>
  </si>
  <si>
    <t>Last Chance</t>
  </si>
  <si>
    <t>13.3"</t>
  </si>
  <si>
    <t>FHD</t>
  </si>
  <si>
    <t>8GB</t>
  </si>
  <si>
    <t>256GB SSD</t>
  </si>
  <si>
    <t>Win 10 Pro</t>
  </si>
  <si>
    <t>Yes</t>
  </si>
  <si>
    <t>Integrated</t>
  </si>
  <si>
    <t>15.6"</t>
  </si>
  <si>
    <t>Ongoing</t>
  </si>
  <si>
    <t>R5 3500U</t>
  </si>
  <si>
    <t>i3-1005G1</t>
  </si>
  <si>
    <t>81HN00N3GE</t>
  </si>
  <si>
    <t>512GB SSD</t>
  </si>
  <si>
    <t>i5-1035G1</t>
  </si>
  <si>
    <t>81YE0002GE</t>
  </si>
  <si>
    <t>81YE0003GE</t>
  </si>
  <si>
    <t>17.3"</t>
  </si>
  <si>
    <t>256GB SSD + 1TB HDD</t>
  </si>
  <si>
    <t>16GB</t>
  </si>
  <si>
    <t>Discrete</t>
  </si>
  <si>
    <t>ThinkBook</t>
  </si>
  <si>
    <t>14.0"</t>
  </si>
  <si>
    <t>i7-1065G7</t>
  </si>
  <si>
    <t>i5-10210U</t>
  </si>
  <si>
    <t>i7-10510U</t>
  </si>
  <si>
    <t>New</t>
  </si>
  <si>
    <t>ThinkPad E</t>
  </si>
  <si>
    <t>R5 4500U</t>
  </si>
  <si>
    <t>20NE000JGE</t>
  </si>
  <si>
    <t>R7 4700U</t>
  </si>
  <si>
    <t>20NE000BGE</t>
  </si>
  <si>
    <t>20NF0006GE</t>
  </si>
  <si>
    <t>20NF001HGE</t>
  </si>
  <si>
    <t>20NF0000GE</t>
  </si>
  <si>
    <t>20NB0029GE</t>
  </si>
  <si>
    <t>ThinkPad L</t>
  </si>
  <si>
    <t>20NR001EGE</t>
  </si>
  <si>
    <t>1TB SSD</t>
  </si>
  <si>
    <t>Ready</t>
  </si>
  <si>
    <t>ThinkPad T</t>
  </si>
  <si>
    <t>QHD</t>
  </si>
  <si>
    <t>32GB</t>
  </si>
  <si>
    <t>UHD</t>
  </si>
  <si>
    <t>20NN0026GE</t>
  </si>
  <si>
    <t>2TB SSD</t>
  </si>
  <si>
    <t>12GB</t>
  </si>
  <si>
    <t>i7-10750H</t>
  </si>
  <si>
    <t>i9-10885H</t>
  </si>
  <si>
    <r>
      <t xml:space="preserve">ThinkPad X1 Extreme </t>
    </r>
    <r>
      <rPr>
        <sz val="10"/>
        <color rgb="FF454545"/>
        <rFont val="Arial"/>
        <family val="2"/>
      </rPr>
      <t>G3</t>
    </r>
  </si>
  <si>
    <t>15" Premium Performance Ultrabook</t>
  </si>
  <si>
    <t>13" Modern Midrange</t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</si>
  <si>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12GB • </t>
    </r>
    <r>
      <rPr>
        <b/>
        <sz val="8"/>
        <color rgb="FF454545"/>
        <rFont val="Arial"/>
        <family val="2"/>
      </rPr>
      <t>256GB SSD</t>
    </r>
    <r>
      <rPr>
        <sz val="8"/>
        <color rgb="FF454545"/>
        <rFont val="Arial"/>
        <family val="2"/>
      </rPr>
      <t xml:space="preserve"> + </t>
    </r>
    <r>
      <rPr>
        <b/>
        <sz val="8"/>
        <color rgb="FF454545"/>
        <rFont val="Arial"/>
        <family val="2"/>
      </rPr>
      <t>1TB HDD</t>
    </r>
  </si>
  <si>
    <t>AMD Dali</t>
  </si>
  <si>
    <t>82C700FNGE</t>
  </si>
  <si>
    <t>82C700BDGE</t>
  </si>
  <si>
    <r>
      <rPr>
        <b/>
        <sz val="8"/>
        <color rgb="FF454545"/>
        <rFont val="Arial"/>
        <family val="2"/>
      </rPr>
      <t>AMD Athlon Silver 3050U</t>
    </r>
    <r>
      <rPr>
        <sz val="8"/>
        <color rgb="FF454545"/>
        <rFont val="Arial"/>
        <family val="2"/>
      </rPr>
      <t xml:space="preserve"> 
(2C / 2T, 2.3 / 3.2GHz, 
1MB L2 / 4MB L3)</t>
    </r>
  </si>
  <si>
    <r>
      <rPr>
        <b/>
        <sz val="8"/>
        <color rgb="FF454545"/>
        <rFont val="Arial"/>
        <family val="2"/>
      </rPr>
      <t xml:space="preserve">AMD Athlon Gold 3150U </t>
    </r>
    <r>
      <rPr>
        <sz val="8"/>
        <color rgb="FF454545"/>
        <rFont val="Arial"/>
        <family val="2"/>
      </rPr>
      <t xml:space="preserve">
(2C / 4T, 2.4 / 3.3GHz, 
1MB L2 / 4MB L3)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</si>
  <si>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NVMe 3.0x2</t>
    </r>
  </si>
  <si>
    <t>81MT001YGE</t>
  </si>
  <si>
    <t>81MT0016GE</t>
  </si>
  <si>
    <t>3050U</t>
  </si>
  <si>
    <t>3150U</t>
  </si>
  <si>
    <r>
      <rPr>
        <b/>
        <sz val="8"/>
        <color rgb="FF454545"/>
        <rFont val="Arial"/>
        <family val="2"/>
      </rPr>
      <t xml:space="preserve">Athlon Silver </t>
    </r>
    <r>
      <rPr>
        <sz val="8"/>
        <color rgb="FF454545"/>
        <rFont val="Arial"/>
        <family val="2"/>
      </rPr>
      <t>• 8GB • 256GB</t>
    </r>
  </si>
  <si>
    <r>
      <rPr>
        <b/>
        <sz val="8"/>
        <color rgb="FF454545"/>
        <rFont val="Arial"/>
        <family val="2"/>
      </rPr>
      <t xml:space="preserve">Athlon Gold </t>
    </r>
    <r>
      <rPr>
        <sz val="8"/>
        <color rgb="FF454545"/>
        <rFont val="Arial"/>
        <family val="2"/>
      </rPr>
      <t>• 8GB • 256GB</t>
    </r>
  </si>
  <si>
    <r>
      <rPr>
        <b/>
        <sz val="8"/>
        <color rgb="FF454545"/>
        <rFont val="Arial"/>
        <family val="2"/>
      </rPr>
      <t>Ryzen 5</t>
    </r>
    <r>
      <rPr>
        <sz val="8"/>
        <color rgb="FF454545"/>
        <rFont val="Arial"/>
        <family val="2"/>
      </rPr>
      <t xml:space="preserve"> • 8GB • 256GB SSD</t>
    </r>
  </si>
  <si>
    <t>13" Premium Foldable</t>
  </si>
  <si>
    <t>Intel Lakefield</t>
  </si>
  <si>
    <r>
      <rPr>
        <b/>
        <sz val="8"/>
        <color rgb="FF454545"/>
        <rFont val="Arial"/>
        <family val="2"/>
      </rPr>
      <t>Folding OLED</t>
    </r>
    <r>
      <rPr>
        <sz val="8"/>
        <color rgb="FF454545"/>
        <rFont val="Arial"/>
        <family val="2"/>
      </rPr>
      <t xml:space="preserve"> • QXGA • 512GB SSD</t>
    </r>
  </si>
  <si>
    <t>20RL000GGE</t>
  </si>
  <si>
    <t>Lenovo Mod Pen</t>
  </si>
  <si>
    <t>0.999 kg</t>
  </si>
  <si>
    <t>i5-L16G7</t>
  </si>
  <si>
    <t>Partnummer</t>
  </si>
  <si>
    <r>
      <rPr>
        <b/>
        <sz val="8"/>
        <color rgb="FF454545"/>
        <rFont val="Arial"/>
        <family val="2"/>
      </rPr>
      <t xml:space="preserve">Intel Core i5-L16G7 </t>
    </r>
    <r>
      <rPr>
        <sz val="8"/>
        <color rgb="FF454545"/>
        <rFont val="Arial"/>
        <family val="2"/>
      </rPr>
      <t xml:space="preserve">
(5C / 5T, 1.4 / 3.0GHz, 4MB)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</si>
  <si>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LPDDR4X-4266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</si>
  <si>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NVMe</t>
    </r>
  </si>
  <si>
    <r>
      <rPr>
        <b/>
        <sz val="8"/>
        <color rgb="FF454545"/>
        <rFont val="Arial"/>
        <family val="2"/>
      </rPr>
      <t>13.3" QXGA</t>
    </r>
    <r>
      <rPr>
        <sz val="8"/>
        <color rgb="FF454545"/>
        <rFont val="Arial"/>
        <family val="2"/>
      </rPr>
      <t xml:space="preserve"> (2048x1536) 
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 300nits, </t>
    </r>
    <r>
      <rPr>
        <b/>
        <sz val="8"/>
        <color rgb="FF3E8DDD"/>
        <rFont val="Arial"/>
        <family val="2"/>
      </rPr>
      <t>Foldable</t>
    </r>
  </si>
  <si>
    <t>Magnesium Alloy + 
Authentic Leather</t>
  </si>
  <si>
    <t>5.0MP + IR</t>
  </si>
  <si>
    <t>Four Array Microphone</t>
  </si>
  <si>
    <t>Lenovo Fold Mini Keyboard, German</t>
  </si>
  <si>
    <r>
      <t xml:space="preserve">8GB </t>
    </r>
    <r>
      <rPr>
        <sz val="8"/>
        <color rgb="FF454545"/>
        <rFont val="Arial"/>
        <family val="2"/>
      </rPr>
      <t xml:space="preserve">LPDDR4X-4266 / PoP 
(Package on Package) memory, soldered to systemboard with Processor, </t>
    </r>
    <r>
      <rPr>
        <b/>
        <sz val="8"/>
        <color rgb="FF454545"/>
        <rFont val="Arial"/>
        <family val="2"/>
      </rPr>
      <t>no sockets</t>
    </r>
  </si>
  <si>
    <r>
      <t xml:space="preserve">2x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(with the function of Power Delivery and DisplayPort 1.2)</t>
    </r>
  </si>
  <si>
    <t>micro-SIM card slot
 (WWAN models)</t>
  </si>
  <si>
    <t>Lenovo Fold Mini Keyboard, Bluetooth pairing, magnetically attachable, 
no LED backlight</t>
  </si>
  <si>
    <t>Buttonless glass surface touchpad on Lenovo Fold Mini Keyboard, 2-finger scrolling support</t>
  </si>
  <si>
    <t>Firmware TPM 2.0 integrated in chipset,   Discrete TPM 2.0 TCG Certified</t>
  </si>
  <si>
    <r>
      <t xml:space="preserve">ThinkBook 14 AMD </t>
    </r>
    <r>
      <rPr>
        <sz val="10"/>
        <color rgb="FF454545"/>
        <rFont val="Arial"/>
        <family val="2"/>
      </rPr>
      <t>G2</t>
    </r>
  </si>
  <si>
    <r>
      <rPr>
        <b/>
        <sz val="8"/>
        <color rgb="FF454545"/>
        <rFont val="Arial"/>
        <family val="2"/>
      </rPr>
      <t>Ryzen 5</t>
    </r>
    <r>
      <rPr>
        <sz val="8"/>
        <color rgb="FF454545"/>
        <rFont val="Arial"/>
        <family val="2"/>
      </rPr>
      <t xml:space="preserve"> • 8GB • 256GB • </t>
    </r>
    <r>
      <rPr>
        <b/>
        <sz val="8"/>
        <color rgb="FF454545"/>
        <rFont val="Arial"/>
        <family val="2"/>
      </rPr>
      <t>Backlight</t>
    </r>
  </si>
  <si>
    <r>
      <t xml:space="preserve">Ryzen 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• Backlight</t>
    </r>
  </si>
  <si>
    <r>
      <rPr>
        <b/>
        <sz val="8"/>
        <color rgb="FF454545"/>
        <rFont val="Arial"/>
        <family val="2"/>
      </rPr>
      <t xml:space="preserve">Ryzen 7 </t>
    </r>
    <r>
      <rPr>
        <sz val="8"/>
        <color rgb="FF454545"/>
        <rFont val="Arial"/>
        <family val="2"/>
      </rPr>
      <t>• 16GB • 512GB • Backlight</t>
    </r>
  </si>
  <si>
    <t>20VF0009GE</t>
  </si>
  <si>
    <t>20VF000AGE</t>
  </si>
  <si>
    <t>20VF000BGE</t>
  </si>
  <si>
    <r>
      <rPr>
        <b/>
        <sz val="8"/>
        <color rgb="FF454545"/>
        <rFont val="Arial"/>
        <family val="2"/>
      </rPr>
      <t xml:space="preserve">AMD Ryzen 7 4700U </t>
    </r>
    <r>
      <rPr>
        <sz val="8"/>
        <color rgb="FF454545"/>
        <rFont val="Arial"/>
        <family val="2"/>
      </rPr>
      <t xml:space="preserve">
(8C / 8T, 2.0 / 4.1GHz, 
4MB L2 / 8MB L3)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</si>
  <si>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DDR4-3200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</si>
  <si>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NVMe 3.0x4 
</t>
    </r>
    <r>
      <rPr>
        <sz val="8"/>
        <color theme="0" tint="-0.34998626667073579"/>
        <rFont val="Arial"/>
        <family val="2"/>
      </rPr>
      <t>+ Empty M.2 2280 PCIe 3.0x2 SSD Slot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</si>
  <si>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NVMe 3.0x4 
</t>
    </r>
    <r>
      <rPr>
        <sz val="8"/>
        <color theme="0" tint="-0.34998626667073579"/>
        <rFont val="Arial"/>
        <family val="2"/>
      </rPr>
      <t>+ Empty M.2 2280 PCIe 3.0x2 SSD Slot</t>
    </r>
  </si>
  <si>
    <t>Aluminium (Top), 
Aluminium (Bottom)</t>
  </si>
  <si>
    <r>
      <rPr>
        <b/>
        <sz val="8"/>
        <color rgb="FF454545"/>
        <rFont val="Arial"/>
        <family val="2"/>
      </rPr>
      <t>40GB max</t>
    </r>
    <r>
      <rPr>
        <sz val="8"/>
        <color rgb="FF454545"/>
        <rFont val="Arial"/>
        <family val="2"/>
      </rPr>
      <t xml:space="preserve"> / 3200MHz DDR4, 
dual-channel capable, </t>
    </r>
    <r>
      <rPr>
        <b/>
        <sz val="8"/>
        <color rgb="FF454545"/>
        <rFont val="Arial"/>
        <family val="2"/>
      </rPr>
      <t>4GB or 8GB</t>
    </r>
    <r>
      <rPr>
        <sz val="8"/>
        <color rgb="FF454545"/>
        <rFont val="Arial"/>
        <family val="2"/>
      </rPr>
      <t xml:space="preserve"> memory soldered to systemboard, 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slot</t>
    </r>
  </si>
  <si>
    <t>323mm x 218mm x 17.9mm</t>
  </si>
  <si>
    <t>1.4 kg</t>
  </si>
  <si>
    <r>
      <t xml:space="preserve">2x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
(with the function of PD 3.0 and DP 1.4), 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</t>
    </r>
  </si>
  <si>
    <t>Ethernet (RJ45), SD card reader, headphone / microphone combo jack, security keyhole</t>
  </si>
  <si>
    <t>Buttonless Mylar surface touchpad, multi-touch, supports Precision TouchPad</t>
  </si>
  <si>
    <t>Power-on password, hard disk password, supervisor password, Kensington lock slot</t>
  </si>
  <si>
    <r>
      <t xml:space="preserve">ThinkBook 15 AMD </t>
    </r>
    <r>
      <rPr>
        <sz val="10"/>
        <color rgb="FF454545"/>
        <rFont val="Arial"/>
        <family val="2"/>
      </rPr>
      <t>G2</t>
    </r>
  </si>
  <si>
    <t>20VG0006GE</t>
  </si>
  <si>
    <t>20VG0007GE</t>
  </si>
  <si>
    <t>20VG0008GE</t>
  </si>
  <si>
    <t>357mm x 235mm x 18.9mm</t>
  </si>
  <si>
    <t>6-row, spill-resistant, multimedia Fn keys, numeric keypad, LED backlight</t>
  </si>
  <si>
    <t>15" Modern Midrange Performance</t>
  </si>
  <si>
    <t>Intel Comet Lake H</t>
  </si>
  <si>
    <r>
      <rPr>
        <b/>
        <sz val="8"/>
        <color rgb="FF454545"/>
        <rFont val="Arial"/>
        <family val="2"/>
      </rPr>
      <t>i5-10300H</t>
    </r>
    <r>
      <rPr>
        <sz val="8"/>
        <color rgb="FF454545"/>
        <rFont val="Arial"/>
        <family val="2"/>
      </rPr>
      <t xml:space="preserve"> • 512GB SSD • </t>
    </r>
    <r>
      <rPr>
        <b/>
        <sz val="8"/>
        <color rgb="FF454545"/>
        <rFont val="Arial"/>
        <family val="2"/>
      </rPr>
      <t>GTX1650</t>
    </r>
    <r>
      <rPr>
        <sz val="8"/>
        <color rgb="FF454545"/>
        <rFont val="Arial"/>
        <family val="2"/>
      </rPr>
      <t xml:space="preserve"> Ti</t>
    </r>
  </si>
  <si>
    <r>
      <rPr>
        <b/>
        <sz val="8"/>
        <color rgb="FF454545"/>
        <rFont val="Arial"/>
        <family val="2"/>
      </rPr>
      <t>i7-10750H</t>
    </r>
    <r>
      <rPr>
        <sz val="8"/>
        <color rgb="FF454545"/>
        <rFont val="Arial"/>
        <family val="2"/>
      </rPr>
      <t xml:space="preserve"> • 512GB SSD • GTX1650 Ti</t>
    </r>
  </si>
  <si>
    <r>
      <rPr>
        <b/>
        <sz val="8"/>
        <color rgb="FF454545"/>
        <rFont val="Arial"/>
        <family val="2"/>
      </rPr>
      <t>UHD 600nits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GTX1650 Ti</t>
    </r>
  </si>
  <si>
    <t>20V30007GE</t>
  </si>
  <si>
    <t>20V30009GE</t>
  </si>
  <si>
    <t>20V3000AGE</t>
  </si>
  <si>
    <r>
      <rPr>
        <b/>
        <sz val="8"/>
        <color rgb="FF454545"/>
        <rFont val="Arial"/>
        <family val="2"/>
      </rPr>
      <t xml:space="preserve">Intel Core i5-10300H </t>
    </r>
    <r>
      <rPr>
        <sz val="8"/>
        <color rgb="FF454545"/>
        <rFont val="Arial"/>
        <family val="2"/>
      </rPr>
      <t xml:space="preserve">
(4C / 8T, 2.5 / 4.5GHz, 8MB)</t>
    </r>
  </si>
  <si>
    <r>
      <rPr>
        <b/>
        <sz val="8"/>
        <color rgb="FF454545"/>
        <rFont val="Arial"/>
        <family val="2"/>
      </rPr>
      <t xml:space="preserve">Intel Core i7-10750H </t>
    </r>
    <r>
      <rPr>
        <sz val="8"/>
        <color rgb="FF454545"/>
        <rFont val="Arial"/>
        <family val="2"/>
      </rPr>
      <t xml:space="preserve">
(6C / 12T, 2.6 / 5.0GHz, 12MB)</t>
    </r>
  </si>
  <si>
    <r>
      <rPr>
        <b/>
        <sz val="8"/>
        <color rgb="FF454545"/>
        <rFont val="Arial"/>
        <family val="2"/>
      </rPr>
      <t>2x 8GB</t>
    </r>
    <r>
      <rPr>
        <sz val="8"/>
        <color rgb="FF454545"/>
        <rFont val="Arial"/>
        <family val="2"/>
      </rPr>
      <t xml:space="preserve"> SO-DIMM 
DDR4-2933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</si>
  <si>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NVMe 3.0x4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</si>
  <si>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NVMe 3.0x4</t>
    </r>
  </si>
  <si>
    <r>
      <t xml:space="preserve">NVIDIA GeForce GTX 1650 
</t>
    </r>
    <r>
      <rPr>
        <sz val="8"/>
        <color rgb="FF454545"/>
        <rFont val="Arial"/>
        <family val="2"/>
      </rPr>
      <t>Max-Q 4GB GDDR6</t>
    </r>
  </si>
  <si>
    <r>
      <rPr>
        <b/>
        <sz val="8"/>
        <color rgb="FF454545"/>
        <rFont val="Arial"/>
        <family val="2"/>
      </rPr>
      <t>32GB max</t>
    </r>
    <r>
      <rPr>
        <sz val="8"/>
        <color rgb="FF454545"/>
        <rFont val="Arial"/>
        <family val="2"/>
      </rPr>
      <t xml:space="preserve"> / 2933MHz DDR4, 
</t>
    </r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slots, 
dual-channel capable</t>
    </r>
  </si>
  <si>
    <t>359mm x 249.5mm x 19.9mm</t>
  </si>
  <si>
    <r>
      <t xml:space="preserve">1x </t>
    </r>
    <r>
      <rPr>
        <b/>
        <sz val="8"/>
        <color rgb="FF454545"/>
        <rFont val="Arial"/>
        <family val="2"/>
      </rPr>
      <t>USB-C 3.2 Gen 1</t>
    </r>
    <r>
      <rPr>
        <sz val="8"/>
        <color rgb="FF454545"/>
        <rFont val="Arial"/>
        <family val="2"/>
      </rPr>
      <t xml:space="preserve"> 
(for data transfer only), 
2x </t>
    </r>
    <r>
      <rPr>
        <b/>
        <sz val="8"/>
        <color rgb="FF454545"/>
        <rFont val="Arial"/>
        <family val="2"/>
      </rPr>
      <t>USB 3.2 Gen 1</t>
    </r>
  </si>
  <si>
    <t>Ethernet (RJ45), SD card reader, headphone / microphone combo jack,  AC power adapter jack, 
security keyhole</t>
  </si>
  <si>
    <r>
      <t xml:space="preserve">ThinkBook 13s </t>
    </r>
    <r>
      <rPr>
        <sz val="10"/>
        <color rgb="FF454545"/>
        <rFont val="Arial"/>
        <family val="2"/>
      </rPr>
      <t>G2</t>
    </r>
  </si>
  <si>
    <t>Intel Tiger Lake</t>
  </si>
  <si>
    <r>
      <rPr>
        <b/>
        <sz val="8"/>
        <color rgb="FF454545"/>
        <rFont val="Arial"/>
        <family val="2"/>
      </rPr>
      <t xml:space="preserve">WUXGA </t>
    </r>
    <r>
      <rPr>
        <sz val="8"/>
        <color rgb="FF454545"/>
        <rFont val="Arial"/>
        <family val="2"/>
      </rPr>
      <t>• i5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>• 8GB • 256GB SSD</t>
    </r>
  </si>
  <si>
    <r>
      <t xml:space="preserve">WUXGA • 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</si>
  <si>
    <r>
      <t xml:space="preserve">WUXGA • </t>
    </r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SSD</t>
    </r>
  </si>
  <si>
    <t>20V90003GE</t>
  </si>
  <si>
    <t>20V90005GE</t>
  </si>
  <si>
    <t>20V90004GE</t>
  </si>
  <si>
    <r>
      <rPr>
        <b/>
        <sz val="8"/>
        <color rgb="FF454545"/>
        <rFont val="Arial"/>
        <family val="2"/>
      </rPr>
      <t xml:space="preserve">Intel Core i5-1135G7 </t>
    </r>
    <r>
      <rPr>
        <sz val="8"/>
        <color rgb="FF454545"/>
        <rFont val="Arial"/>
        <family val="2"/>
      </rPr>
      <t xml:space="preserve">
(4C / 8T, 2.4 / 4.2GHz, 8MB)</t>
    </r>
  </si>
  <si>
    <r>
      <rPr>
        <b/>
        <sz val="8"/>
        <color rgb="FF454545"/>
        <rFont val="Arial"/>
        <family val="2"/>
      </rPr>
      <t xml:space="preserve">Intel Core i7-1165G7 </t>
    </r>
    <r>
      <rPr>
        <sz val="8"/>
        <color rgb="FF454545"/>
        <rFont val="Arial"/>
        <family val="2"/>
      </rPr>
      <t xml:space="preserve">
(4C / 8T, 2.8 / 4.7GHz, 12MB)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</si>
  <si>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LPDDR4X-4266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</si>
  <si>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NVMe 3.0x4</t>
    </r>
  </si>
  <si>
    <t>Integrated Intel Iris Xe Graphics</t>
  </si>
  <si>
    <t>Integrated 56Wh</t>
  </si>
  <si>
    <r>
      <rPr>
        <b/>
        <sz val="8"/>
        <color rgb="FF454545"/>
        <rFont val="Arial"/>
        <family val="2"/>
      </rPr>
      <t>8GB or 16GB</t>
    </r>
    <r>
      <rPr>
        <sz val="8"/>
        <color rgb="FF454545"/>
        <rFont val="Arial"/>
        <family val="2"/>
      </rPr>
      <t xml:space="preserve"> / 4266MHz LPDDR4X, 
dual-channel capable, soldered to systemboard, </t>
    </r>
    <r>
      <rPr>
        <b/>
        <sz val="8"/>
        <color rgb="FF454545"/>
        <rFont val="Arial"/>
        <family val="2"/>
      </rPr>
      <t>no slots</t>
    </r>
  </si>
  <si>
    <t>299mm x 210mm x 14.9mm</t>
  </si>
  <si>
    <t>1.26 kg</t>
  </si>
  <si>
    <r>
      <t xml:space="preserve">1x </t>
    </r>
    <r>
      <rPr>
        <b/>
        <sz val="8"/>
        <color rgb="FF454545"/>
        <rFont val="Arial"/>
        <family val="2"/>
      </rPr>
      <t>Thunderbolt 4</t>
    </r>
    <r>
      <rPr>
        <sz val="8"/>
        <color rgb="FF454545"/>
        <rFont val="Arial"/>
        <family val="2"/>
      </rPr>
      <t xml:space="preserve"> (40Gbps) /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(with the function of PD 3.0 and DP 1.4), 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</t>
    </r>
  </si>
  <si>
    <t>HDMI 2.0b</t>
  </si>
  <si>
    <t>headphone / microphone combo jack, security keyhole</t>
  </si>
  <si>
    <t>Buttonless Mylar surface multi-touch touchpad, supports Precision TouchPad</t>
  </si>
  <si>
    <t>i5-10300H</t>
  </si>
  <si>
    <t>WUXGA</t>
  </si>
  <si>
    <t>i5-1135G7</t>
  </si>
  <si>
    <t>i7-1165G7</t>
  </si>
  <si>
    <t>Opened: 299 mm x 235.6mm x 11.3mm
Folded: 158.0mm x 235.6mm x 27.8mm</t>
  </si>
  <si>
    <r>
      <t xml:space="preserve">ThinkBook 14 </t>
    </r>
    <r>
      <rPr>
        <sz val="10"/>
        <color rgb="FF454545"/>
        <rFont val="Arial"/>
        <family val="2"/>
      </rPr>
      <t>G2</t>
    </r>
  </si>
  <si>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 xml:space="preserve"> • 8GB • 256GB SSD • </t>
    </r>
    <r>
      <rPr>
        <b/>
        <sz val="8"/>
        <color rgb="FF454545"/>
        <rFont val="Arial"/>
        <family val="2"/>
      </rPr>
      <t>Backlight</t>
    </r>
  </si>
  <si>
    <r>
      <t xml:space="preserve">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 xml:space="preserve"> • Backlight</t>
    </r>
  </si>
  <si>
    <t>20VD000AGE</t>
  </si>
  <si>
    <t>20VD008WGE</t>
  </si>
  <si>
    <r>
      <t xml:space="preserve">1x </t>
    </r>
    <r>
      <rPr>
        <b/>
        <sz val="8"/>
        <color rgb="FF454545"/>
        <rFont val="Arial"/>
        <family val="2"/>
      </rPr>
      <t>Thunderbolt 4</t>
    </r>
    <r>
      <rPr>
        <sz val="8"/>
        <color rgb="FF454545"/>
        <rFont val="Arial"/>
        <family val="2"/>
      </rPr>
      <t xml:space="preserve"> (40Gbps) / </t>
    </r>
    <r>
      <rPr>
        <b/>
        <sz val="8"/>
        <color rgb="FF454545"/>
        <rFont val="Arial"/>
        <family val="2"/>
      </rPr>
      <t xml:space="preserve">USB-C 3.2 Gen 2 </t>
    </r>
    <r>
      <rPr>
        <sz val="8"/>
        <color rgb="FF454545"/>
        <rFont val="Arial"/>
        <family val="2"/>
      </rPr>
      <t xml:space="preserve">(with the function of PD 3.0 and DP 1.4), 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(with the function of PD 3.0 and DP 1.4), 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</t>
    </r>
  </si>
  <si>
    <r>
      <t xml:space="preserve">Ryzen 5 • 8GB • </t>
    </r>
    <r>
      <rPr>
        <b/>
        <sz val="8"/>
        <color rgb="FF454545"/>
        <rFont val="Arial"/>
        <family val="2"/>
      </rPr>
      <t>512GB SSD</t>
    </r>
  </si>
  <si>
    <t>82C700D2GE</t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</si>
  <si>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NVMe 3.0x2</t>
    </r>
  </si>
  <si>
    <r>
      <t xml:space="preserve">i3 • </t>
    </r>
    <r>
      <rPr>
        <b/>
        <sz val="8"/>
        <color rgb="FF454545"/>
        <rFont val="Arial"/>
        <family val="2"/>
      </rPr>
      <t>12GB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</si>
  <si>
    <t>82GX0091GE</t>
  </si>
  <si>
    <r>
      <t xml:space="preserve">ThinkBook 15 </t>
    </r>
    <r>
      <rPr>
        <sz val="10"/>
        <color rgb="FF454545"/>
        <rFont val="Arial"/>
        <family val="2"/>
      </rPr>
      <t>G2</t>
    </r>
  </si>
  <si>
    <r>
      <rPr>
        <b/>
        <sz val="8"/>
        <color rgb="FF454545"/>
        <rFont val="Arial"/>
        <family val="2"/>
      </rPr>
      <t xml:space="preserve">i7 </t>
    </r>
    <r>
      <rPr>
        <sz val="8"/>
        <color rgb="FF454545"/>
        <rFont val="Arial"/>
        <family val="2"/>
      </rPr>
      <t>• 16GB • 512GB SSD • Backlight</t>
    </r>
  </si>
  <si>
    <t>20VE0004GE</t>
  </si>
  <si>
    <t>20VE0006GE</t>
  </si>
  <si>
    <t>20VE0005GE</t>
  </si>
  <si>
    <t>Aluminium (Top), 
PC / ABS (Bottom)</t>
  </si>
  <si>
    <r>
      <rPr>
        <b/>
        <sz val="8"/>
        <color rgb="FF454545"/>
        <rFont val="Arial"/>
        <family val="2"/>
      </rPr>
      <t>17.3" FHD</t>
    </r>
    <r>
      <rPr>
        <sz val="8"/>
        <color rgb="FF454545"/>
        <rFont val="Arial"/>
        <family val="2"/>
      </rPr>
      <t xml:space="preserve"> (1920x1080) IPS
300nits Anti-glare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</si>
  <si>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
250nits Anti-glare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</si>
  <si>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
250nits Anti-glare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</si>
  <si>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IPS 
250nits Anti-glare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</si>
  <si>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IPS
250nits Anti-glare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</si>
  <si>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</t>
    </r>
    <r>
      <rPr>
        <b/>
        <sz val="8"/>
        <color rgb="FF454545"/>
        <rFont val="Arial"/>
        <family val="2"/>
      </rPr>
      <t>100% sRGB</t>
    </r>
  </si>
  <si>
    <r>
      <rPr>
        <b/>
        <sz val="8"/>
        <color rgb="FF454545"/>
        <rFont val="Arial"/>
        <family val="2"/>
      </rPr>
      <t>15.6" UHD</t>
    </r>
    <r>
      <rPr>
        <sz val="8"/>
        <color rgb="FF454545"/>
        <rFont val="Arial"/>
        <family val="2"/>
      </rPr>
      <t xml:space="preserve"> (3840x2160) IPS 
</t>
    </r>
    <r>
      <rPr>
        <b/>
        <sz val="8"/>
        <color rgb="FF454545"/>
        <rFont val="Arial"/>
        <family val="2"/>
      </rPr>
      <t>600nits</t>
    </r>
    <r>
      <rPr>
        <sz val="8"/>
        <color rgb="FF454545"/>
        <rFont val="Arial"/>
        <family val="2"/>
      </rPr>
      <t xml:space="preserve"> Anti-glare, 
100% Adobe, </t>
    </r>
    <r>
      <rPr>
        <b/>
        <sz val="8"/>
        <color rgb="FF454545"/>
        <rFont val="Arial"/>
        <family val="2"/>
      </rPr>
      <t>HDR 400</t>
    </r>
  </si>
  <si>
    <r>
      <rPr>
        <b/>
        <sz val="8"/>
        <color rgb="FF454545"/>
        <rFont val="Arial"/>
        <family val="2"/>
      </rPr>
      <t xml:space="preserve">13.3" WUXGA </t>
    </r>
    <r>
      <rPr>
        <sz val="8"/>
        <color rgb="FF454545"/>
        <rFont val="Arial"/>
        <family val="2"/>
      </rPr>
      <t xml:space="preserve">(1920x1200) 
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
100% sRGB, </t>
    </r>
    <r>
      <rPr>
        <b/>
        <sz val="8"/>
        <color rgb="FF454545"/>
        <rFont val="Arial"/>
        <family val="2"/>
      </rPr>
      <t>Dolby Vision</t>
    </r>
  </si>
  <si>
    <r>
      <rPr>
        <b/>
        <sz val="8"/>
        <color rgb="FF454545"/>
        <rFont val="Arial"/>
        <family val="2"/>
      </rPr>
      <t>13.3" 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 Dolby Vision +
</t>
    </r>
    <r>
      <rPr>
        <b/>
        <sz val="8"/>
        <color rgb="FF454545"/>
        <rFont val="Arial"/>
        <family val="2"/>
      </rPr>
      <t>10.8" E Ink FHD</t>
    </r>
    <r>
      <rPr>
        <sz val="8"/>
        <color rgb="FF454545"/>
        <rFont val="Arial"/>
        <family val="2"/>
      </rPr>
      <t xml:space="preserve"> (1920x1080) Anti-glare</t>
    </r>
  </si>
  <si>
    <r>
      <rPr>
        <b/>
        <sz val="8"/>
        <color rgb="FF454545"/>
        <rFont val="Arial"/>
        <family val="2"/>
      </rPr>
      <t>13.3" FHD</t>
    </r>
    <r>
      <rPr>
        <sz val="8"/>
        <color rgb="FF454545"/>
        <rFont val="Arial"/>
        <family val="2"/>
      </rPr>
      <t xml:space="preserve"> (1920x1080) IPS
250nits Anti-glare</t>
    </r>
  </si>
  <si>
    <r>
      <rPr>
        <b/>
        <sz val="8"/>
        <color rgb="FF454545"/>
        <rFont val="Arial"/>
        <family val="2"/>
      </rPr>
      <t xml:space="preserve">14" FHD </t>
    </r>
    <r>
      <rPr>
        <sz val="8"/>
        <color rgb="FF454545"/>
        <rFont val="Arial"/>
        <family val="2"/>
      </rPr>
      <t>(1920x1080) IPS 
250nits Anti-glare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</si>
  <si>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 
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</si>
  <si>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</t>
    </r>
    <r>
      <rPr>
        <b/>
        <sz val="8"/>
        <color rgb="FF454545"/>
        <rFont val="Arial"/>
        <family val="2"/>
      </rPr>
      <t xml:space="preserve">Low Power </t>
    </r>
    <r>
      <rPr>
        <sz val="8"/>
        <color rgb="FF454545"/>
        <rFont val="Arial"/>
        <family val="2"/>
      </rPr>
      <t xml:space="preserve">
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</si>
  <si>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Anti-glare, 
</t>
    </r>
    <r>
      <rPr>
        <b/>
        <sz val="8"/>
        <color rgb="FF3E8DDD"/>
        <rFont val="Arial"/>
        <family val="2"/>
      </rPr>
      <t>ThinkPad Privacy Guard</t>
    </r>
  </si>
  <si>
    <r>
      <rPr>
        <b/>
        <sz val="8"/>
        <color rgb="FF454545"/>
        <rFont val="Arial"/>
        <family val="2"/>
      </rPr>
      <t>14" UHD</t>
    </r>
    <r>
      <rPr>
        <sz val="8"/>
        <color rgb="FF454545"/>
        <rFont val="Arial"/>
        <family val="2"/>
      </rPr>
      <t xml:space="preserve"> (3840x2160)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Glossy, HDR 400, 
</t>
    </r>
    <r>
      <rPr>
        <b/>
        <sz val="8"/>
        <color rgb="FF454545"/>
        <rFont val="Arial"/>
        <family val="2"/>
      </rPr>
      <t>Dolby Vision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</si>
  <si>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
IPS 400nits Anti-glare</t>
    </r>
  </si>
  <si>
    <r>
      <rPr>
        <b/>
        <sz val="8"/>
        <color rgb="FF454545"/>
        <rFont val="Arial"/>
        <family val="2"/>
      </rPr>
      <t>15.6" UHD</t>
    </r>
    <r>
      <rPr>
        <sz val="8"/>
        <color rgb="FF454545"/>
        <rFont val="Arial"/>
        <family val="2"/>
      </rPr>
      <t xml:space="preserve"> (3840x2160)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Anti-glare, </t>
    </r>
    <r>
      <rPr>
        <b/>
        <sz val="8"/>
        <color rgb="FF454545"/>
        <rFont val="Arial"/>
        <family val="2"/>
      </rPr>
      <t>HDR400</t>
    </r>
    <r>
      <rPr>
        <sz val="8"/>
        <color rgb="FF454545"/>
        <rFont val="Arial"/>
        <family val="2"/>
      </rPr>
      <t>, 
Dolby Vision</t>
    </r>
  </si>
  <si>
    <r>
      <rPr>
        <b/>
        <sz val="8"/>
        <color rgb="FF454545"/>
        <rFont val="Arial"/>
        <family val="2"/>
      </rPr>
      <t>15.6" UHD</t>
    </r>
    <r>
      <rPr>
        <sz val="8"/>
        <color rgb="FF454545"/>
        <rFont val="Arial"/>
        <family val="2"/>
      </rPr>
      <t xml:space="preserve"> (3840x2160) IPS </t>
    </r>
    <r>
      <rPr>
        <b/>
        <sz val="8"/>
        <color rgb="FF454545"/>
        <rFont val="Arial"/>
        <family val="2"/>
      </rPr>
      <t xml:space="preserve">600nits
</t>
    </r>
    <r>
      <rPr>
        <sz val="8"/>
        <color rgb="FF454545"/>
        <rFont val="Arial"/>
        <family val="2"/>
      </rPr>
      <t xml:space="preserve">Anti-glare, </t>
    </r>
    <r>
      <rPr>
        <b/>
        <sz val="8"/>
        <color rgb="FF454545"/>
        <rFont val="Arial"/>
        <family val="2"/>
      </rPr>
      <t>HDR 400</t>
    </r>
    <r>
      <rPr>
        <sz val="8"/>
        <color rgb="FF454545"/>
        <rFont val="Arial"/>
        <family val="2"/>
      </rPr>
      <t>, Dolby Vision</t>
    </r>
  </si>
  <si>
    <r>
      <rPr>
        <b/>
        <sz val="8"/>
        <color rgb="FF454545"/>
        <rFont val="Arial"/>
        <family val="2"/>
      </rPr>
      <t>13.3" FHD</t>
    </r>
    <r>
      <rPr>
        <sz val="8"/>
        <color rgb="FF454545"/>
        <rFont val="Arial"/>
        <family val="2"/>
      </rPr>
      <t xml:space="preserve"> (1920x1080)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</t>
    </r>
  </si>
  <si>
    <r>
      <rPr>
        <b/>
        <sz val="8"/>
        <color rgb="FF454545"/>
        <rFont val="Arial"/>
        <family val="2"/>
      </rPr>
      <t xml:space="preserve">13.3" FHD </t>
    </r>
    <r>
      <rPr>
        <sz val="8"/>
        <color rgb="FF454545"/>
        <rFont val="Arial"/>
        <family val="2"/>
      </rPr>
      <t xml:space="preserve">(1920x1080) 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 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AR (anti-reflection) / AS (anti-smudge)</t>
    </r>
  </si>
  <si>
    <r>
      <rPr>
        <b/>
        <sz val="8"/>
        <color rgb="FF454545"/>
        <rFont val="Arial"/>
        <family val="2"/>
      </rPr>
      <t xml:space="preserve">14" UHD </t>
    </r>
    <r>
      <rPr>
        <sz val="8"/>
        <color rgb="FF454545"/>
        <rFont val="Arial"/>
        <family val="2"/>
      </rPr>
      <t xml:space="preserve">(3840x2160) IPS 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Glossy, </t>
    </r>
    <r>
      <rPr>
        <b/>
        <sz val="8"/>
        <color rgb="FF454545"/>
        <rFont val="Arial"/>
        <family val="2"/>
      </rPr>
      <t>HDR 400</t>
    </r>
    <r>
      <rPr>
        <sz val="8"/>
        <color rgb="FF454545"/>
        <rFont val="Arial"/>
        <family val="2"/>
      </rPr>
      <t>, Dolby Vision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</si>
  <si>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</t>
    </r>
  </si>
  <si>
    <r>
      <rPr>
        <b/>
        <sz val="8"/>
        <color rgb="FF454545"/>
        <rFont val="Arial"/>
        <family val="2"/>
      </rPr>
      <t>14" UHD</t>
    </r>
    <r>
      <rPr>
        <sz val="8"/>
        <color rgb="FF454545"/>
        <rFont val="Arial"/>
        <family val="2"/>
      </rPr>
      <t xml:space="preserve"> (3840x2160) IPS 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
AR (anti-reflection) / AS (anti-smudge), </t>
    </r>
    <r>
      <rPr>
        <b/>
        <sz val="8"/>
        <color rgb="FF454545"/>
        <rFont val="Arial"/>
        <family val="2"/>
      </rPr>
      <t>HDR 400</t>
    </r>
    <r>
      <rPr>
        <sz val="8"/>
        <color rgb="FF454545"/>
        <rFont val="Arial"/>
        <family val="2"/>
      </rPr>
      <t>, Dolby Vision</t>
    </r>
  </si>
  <si>
    <r>
      <rPr>
        <b/>
        <sz val="8"/>
        <color rgb="FF454545"/>
        <rFont val="Arial"/>
        <family val="2"/>
      </rPr>
      <t xml:space="preserve">14" FHD </t>
    </r>
    <r>
      <rPr>
        <sz val="8"/>
        <color rgb="FF454545"/>
        <rFont val="Arial"/>
        <family val="2"/>
      </rPr>
      <t xml:space="preserve">(1920x1080) 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 
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
AR (anti-reflection) / AS (anti-smudge)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</si>
  <si>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 xml:space="preserve">500nits
</t>
    </r>
    <r>
      <rPr>
        <sz val="8"/>
        <color rgb="FF454545"/>
        <rFont val="Arial"/>
        <family val="2"/>
      </rPr>
      <t xml:space="preserve">AR (anti-reflection) / AS (anti-smudge), </t>
    </r>
    <r>
      <rPr>
        <b/>
        <sz val="8"/>
        <color rgb="FF3E8DDD"/>
        <rFont val="Arial"/>
        <family val="2"/>
      </rPr>
      <t>ThinkPad Privacy Guard</t>
    </r>
  </si>
  <si>
    <r>
      <rPr>
        <b/>
        <sz val="8"/>
        <color rgb="FF454545"/>
        <rFont val="Arial"/>
        <family val="2"/>
      </rPr>
      <t>15.6" UHD</t>
    </r>
    <r>
      <rPr>
        <sz val="8"/>
        <color rgb="FF454545"/>
        <rFont val="Arial"/>
        <family val="2"/>
      </rPr>
      <t xml:space="preserve"> (3840x2160) IPS </t>
    </r>
    <r>
      <rPr>
        <b/>
        <sz val="8"/>
        <color rgb="FF454545"/>
        <rFont val="Arial"/>
        <family val="2"/>
      </rPr>
      <t>600nits</t>
    </r>
    <r>
      <rPr>
        <sz val="8"/>
        <color rgb="FF454545"/>
        <rFont val="Arial"/>
        <family val="2"/>
      </rPr>
      <t xml:space="preserve"> Anti-glare, 100% Adobe, Dolby Vision, </t>
    </r>
    <r>
      <rPr>
        <b/>
        <sz val="8"/>
        <color rgb="FF454545"/>
        <rFont val="Arial"/>
        <family val="2"/>
      </rPr>
      <t>HDR</t>
    </r>
  </si>
  <si>
    <t>14" Modern Midrange Convertible</t>
  </si>
  <si>
    <r>
      <t xml:space="preserve">Mineral Grey • </t>
    </r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 xml:space="preserve"> • 8GB • 256GB</t>
    </r>
  </si>
  <si>
    <r>
      <t>Mineral Grey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• 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</si>
  <si>
    <r>
      <t>Mineral Grey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• i7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</si>
  <si>
    <t>20WE0002GE</t>
  </si>
  <si>
    <t>20WE0000GE</t>
  </si>
  <si>
    <t>20WE0009GE</t>
  </si>
  <si>
    <t>20WE001AGE</t>
  </si>
  <si>
    <t>20WE0021GE</t>
  </si>
  <si>
    <t>20WE0023GE</t>
  </si>
  <si>
    <t>Abyss Blue</t>
  </si>
  <si>
    <t>Integrated 60Wh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</si>
  <si>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DDR4-3200 + 
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</si>
  <si>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3.0x4 NVMe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</si>
  <si>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3.0x4 NVMe</t>
    </r>
  </si>
  <si>
    <r>
      <t xml:space="preserve">14" </t>
    </r>
    <r>
      <rPr>
        <b/>
        <sz val="8"/>
        <color rgb="FF454545"/>
        <rFont val="Arial"/>
        <family val="2"/>
      </rPr>
      <t>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Glossy, Glass, 100% sRGB, </t>
    </r>
    <r>
      <rPr>
        <b/>
        <sz val="8"/>
        <color rgb="FF454545"/>
        <rFont val="Arial"/>
        <family val="2"/>
      </rPr>
      <t>Touch</t>
    </r>
  </si>
  <si>
    <t>ThinkBook Yoga Integrated Smart Pen without Battery</t>
  </si>
  <si>
    <t>MicroSD Card Reader</t>
  </si>
  <si>
    <t>Anodizing sandblasting</t>
  </si>
  <si>
    <r>
      <rPr>
        <b/>
        <sz val="8"/>
        <color rgb="FF454545"/>
        <rFont val="Arial"/>
        <family val="2"/>
      </rPr>
      <t xml:space="preserve">40GB max / </t>
    </r>
    <r>
      <rPr>
        <sz val="8"/>
        <color rgb="FF454545"/>
        <rFont val="Arial"/>
        <family val="2"/>
      </rPr>
      <t xml:space="preserve">3200MHz DDR4, 
dual-channel capable, 8GB memory soldered to systemboard, 
</t>
    </r>
    <r>
      <rPr>
        <b/>
        <sz val="8"/>
        <color rgb="FF454545"/>
        <rFont val="Arial"/>
        <family val="2"/>
      </rPr>
      <t xml:space="preserve">one </t>
    </r>
    <r>
      <rPr>
        <sz val="8"/>
        <color rgb="FF454545"/>
        <rFont val="Arial"/>
        <family val="2"/>
      </rPr>
      <t>DDR4 SO-DIMM slot</t>
    </r>
  </si>
  <si>
    <t>320mm x 216mm x 16.9mm</t>
  </si>
  <si>
    <r>
      <t xml:space="preserve">1x </t>
    </r>
    <r>
      <rPr>
        <b/>
        <sz val="8"/>
        <color rgb="FF454545"/>
        <rFont val="Arial"/>
        <family val="2"/>
      </rPr>
      <t>Thunderbolt 4</t>
    </r>
    <r>
      <rPr>
        <sz val="8"/>
        <color rgb="FF454545"/>
        <rFont val="Arial"/>
        <family val="2"/>
      </rPr>
      <t xml:space="preserve"> / </t>
    </r>
    <r>
      <rPr>
        <b/>
        <sz val="8"/>
        <color rgb="FF454545"/>
        <rFont val="Arial"/>
        <family val="2"/>
      </rPr>
      <t>USB4</t>
    </r>
    <r>
      <rPr>
        <sz val="8"/>
        <color rgb="FF454545"/>
        <rFont val="Arial"/>
        <family val="2"/>
      </rPr>
      <t xml:space="preserve"> 40Gbps (with the function of PD 3.0 and DP 1.4), 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(with the function of PD 3.0 and DP 1.4), 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</t>
    </r>
  </si>
  <si>
    <t>HDMI 1.4</t>
  </si>
  <si>
    <t>MicroSD card reader,headphone / microphone combo jack, security keyhole</t>
  </si>
  <si>
    <r>
      <t xml:space="preserve">ThinkPad L13 </t>
    </r>
    <r>
      <rPr>
        <sz val="10"/>
        <color rgb="FF454545"/>
        <rFont val="Arial"/>
        <family val="2"/>
      </rPr>
      <t>G2</t>
    </r>
  </si>
  <si>
    <r>
      <t xml:space="preserve">i7 • 16GB • </t>
    </r>
    <r>
      <rPr>
        <b/>
        <sz val="8"/>
        <color rgb="FF454545"/>
        <rFont val="Arial"/>
        <family val="2"/>
      </rPr>
      <t>1TB SSD</t>
    </r>
  </si>
  <si>
    <t>20VH0015GE</t>
  </si>
  <si>
    <t>20VH0017GE</t>
  </si>
  <si>
    <t>20VH001AGE</t>
  </si>
  <si>
    <t>20VH001CGE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</si>
  <si>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DDR4-3200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</si>
  <si>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2280 PCIe 3.0x4 NVMe Opal2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</si>
  <si>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3.0x4 NVMe Opal2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</si>
  <si>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3.0x4 NVMe Opal2</t>
    </r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</si>
  <si>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, or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/ 3200MHz DDR4 / soldered to systemboard, </t>
    </r>
    <r>
      <rPr>
        <b/>
        <sz val="8"/>
        <color rgb="FF454545"/>
        <rFont val="Arial"/>
        <family val="2"/>
      </rPr>
      <t>no sockets</t>
    </r>
  </si>
  <si>
    <t>1.39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</si>
  <si>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
1x </t>
    </r>
    <r>
      <rPr>
        <b/>
        <sz val="8"/>
        <color rgb="FF454545"/>
        <rFont val="Arial"/>
        <family val="2"/>
      </rPr>
      <t>USB 3.2 Type-C Gen</t>
    </r>
    <r>
      <rPr>
        <sz val="8"/>
        <color rgb="FF454545"/>
        <rFont val="Arial"/>
        <family val="2"/>
      </rPr>
      <t xml:space="preserve"> 2 
(with the function of Power Delivery and DisplayPort), 1x </t>
    </r>
    <r>
      <rPr>
        <b/>
        <sz val="8"/>
        <color rgb="FF454545"/>
        <rFont val="Arial"/>
        <family val="2"/>
      </rPr>
      <t>USB 4.0 / Thunderbolt 4</t>
    </r>
    <r>
      <rPr>
        <sz val="8"/>
        <color rgb="FF454545"/>
        <rFont val="Arial"/>
        <family val="2"/>
      </rPr>
      <t xml:space="preserve"> (with the function of Power Delivery and DisplayPort)</t>
    </r>
  </si>
  <si>
    <t>Ethernet extension connector, headphone / microphone combo jack, optional smart card reader, microSD card reader, side docking connector, security keyhole</t>
  </si>
  <si>
    <t>20R3000GGE</t>
  </si>
  <si>
    <r>
      <t xml:space="preserve">ThinkPad L13 Yoga </t>
    </r>
    <r>
      <rPr>
        <sz val="10"/>
        <color rgb="FF454545"/>
        <rFont val="Arial"/>
        <family val="2"/>
      </rPr>
      <t>G2</t>
    </r>
  </si>
  <si>
    <t>20VK000VGE</t>
  </si>
  <si>
    <t>20VK0014GE</t>
  </si>
  <si>
    <t>20VK000YGE</t>
  </si>
  <si>
    <t>20VK0013GE</t>
  </si>
  <si>
    <r>
      <rPr>
        <b/>
        <sz val="8"/>
        <color rgb="FF454545"/>
        <rFont val="Arial"/>
        <family val="2"/>
      </rPr>
      <t>13.3" 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
AR (anti-reflection), </t>
    </r>
    <r>
      <rPr>
        <b/>
        <sz val="8"/>
        <color rgb="FF454545"/>
        <rFont val="Arial"/>
        <family val="2"/>
      </rPr>
      <t>Touch</t>
    </r>
  </si>
  <si>
    <t>Aluminum (Top), GFRP (Bottom)</t>
  </si>
  <si>
    <t>1.44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</si>
  <si>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
1x </t>
    </r>
    <r>
      <rPr>
        <b/>
        <sz val="8"/>
        <color rgb="FF454545"/>
        <rFont val="Arial"/>
        <family val="2"/>
      </rPr>
      <t>USB 3.2 Type-C Gen 2</t>
    </r>
    <r>
      <rPr>
        <sz val="8"/>
        <color rgb="FF454545"/>
        <rFont val="Arial"/>
        <family val="2"/>
      </rPr>
      <t xml:space="preserve"> (with the function of Power Delivery and DisplayPort), 1x </t>
    </r>
    <r>
      <rPr>
        <b/>
        <sz val="8"/>
        <color rgb="FF454545"/>
        <rFont val="Arial"/>
        <family val="2"/>
      </rPr>
      <t>USB 4.0 / Thunderbolt 4</t>
    </r>
    <r>
      <rPr>
        <sz val="8"/>
        <color rgb="FF454545"/>
        <rFont val="Arial"/>
        <family val="2"/>
      </rPr>
      <t xml:space="preserve"> (with the function of Power Delivery and DisplayPort)</t>
    </r>
  </si>
  <si>
    <r>
      <t xml:space="preserve">ThinkPad E14 </t>
    </r>
    <r>
      <rPr>
        <sz val="10"/>
        <color rgb="FF454545"/>
        <rFont val="Arial"/>
        <family val="2"/>
      </rPr>
      <t>G2</t>
    </r>
  </si>
  <si>
    <r>
      <t xml:space="preserve">i5 • 8GB • 256GB SSD • </t>
    </r>
    <r>
      <rPr>
        <b/>
        <sz val="8"/>
        <color rgb="FF454545"/>
        <rFont val="Arial"/>
        <family val="2"/>
      </rPr>
      <t>IR Camera</t>
    </r>
  </si>
  <si>
    <r>
      <t xml:space="preserve">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 xml:space="preserve"> • IR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</si>
  <si>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SSD • IR</t>
    </r>
  </si>
  <si>
    <t>20TA000CGE</t>
  </si>
  <si>
    <t>20TA000EGE</t>
  </si>
  <si>
    <t>20TA000DGE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</si>
  <si>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
DDR4-3200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</si>
  <si>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SO-DIMM 
DDR4-3200</t>
    </r>
  </si>
  <si>
    <r>
      <rPr>
        <b/>
        <sz val="8"/>
        <color rgb="FF454545"/>
        <rFont val="Arial"/>
        <family val="2"/>
      </rPr>
      <t>32GB max</t>
    </r>
    <r>
      <rPr>
        <sz val="8"/>
        <color rgb="FF454545"/>
        <rFont val="Arial"/>
        <family val="2"/>
      </rPr>
      <t xml:space="preserve"> / 3200MHz DDR4, 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slot</t>
    </r>
  </si>
  <si>
    <t>324mm x 220mm x 17.9mm</t>
  </si>
  <si>
    <r>
      <t xml:space="preserve">1x </t>
    </r>
    <r>
      <rPr>
        <b/>
        <sz val="8"/>
        <color rgb="FF454545"/>
        <rFont val="Arial"/>
        <family val="2"/>
      </rPr>
      <t>Thunderbolt 4</t>
    </r>
    <r>
      <rPr>
        <sz val="8"/>
        <color rgb="FF454545"/>
        <rFont val="Arial"/>
        <family val="2"/>
      </rPr>
      <t xml:space="preserve"> / </t>
    </r>
    <r>
      <rPr>
        <b/>
        <sz val="8"/>
        <color rgb="FF454545"/>
        <rFont val="Arial"/>
        <family val="2"/>
      </rPr>
      <t xml:space="preserve">USB 4 </t>
    </r>
    <r>
      <rPr>
        <sz val="8"/>
        <color rgb="FF454545"/>
        <rFont val="Arial"/>
        <family val="2"/>
      </rPr>
      <t xml:space="preserve">40Gbps (with the function of PD 3.0 and DP 1.4), 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 
1x </t>
    </r>
    <r>
      <rPr>
        <b/>
        <sz val="8"/>
        <color rgb="FF454545"/>
        <rFont val="Arial"/>
        <family val="2"/>
      </rPr>
      <t>USB 2.0</t>
    </r>
  </si>
  <si>
    <t>Ethernet (RJ-45), headphone / microphone combo jack, 
security keyhole</t>
  </si>
  <si>
    <r>
      <t xml:space="preserve">ThinkPad E15 </t>
    </r>
    <r>
      <rPr>
        <sz val="10"/>
        <color rgb="FF454545"/>
        <rFont val="Arial"/>
        <family val="2"/>
      </rPr>
      <t>G2</t>
    </r>
  </si>
  <si>
    <r>
      <rPr>
        <b/>
        <sz val="8"/>
        <color rgb="FF454545"/>
        <rFont val="Arial"/>
        <family val="2"/>
      </rPr>
      <t xml:space="preserve">i7 </t>
    </r>
    <r>
      <rPr>
        <sz val="8"/>
        <color rgb="FF454545"/>
        <rFont val="Arial"/>
        <family val="2"/>
      </rPr>
      <t>• 16GB • 512GB SSD • IR</t>
    </r>
  </si>
  <si>
    <r>
      <rPr>
        <b/>
        <sz val="8"/>
        <color rgb="FF454545"/>
        <rFont val="Arial"/>
        <family val="2"/>
      </rPr>
      <t xml:space="preserve">i7 </t>
    </r>
    <r>
      <rPr>
        <sz val="8"/>
        <color rgb="FF454545"/>
        <rFont val="Arial"/>
        <family val="2"/>
      </rPr>
      <t xml:space="preserve">• 512GB • </t>
    </r>
    <r>
      <rPr>
        <b/>
        <sz val="8"/>
        <color rgb="FF454545"/>
        <rFont val="Arial"/>
        <family val="2"/>
      </rPr>
      <t>NVIDIA MX450</t>
    </r>
    <r>
      <rPr>
        <sz val="8"/>
        <color rgb="FF454545"/>
        <rFont val="Arial"/>
        <family val="2"/>
      </rPr>
      <t xml:space="preserve"> • IR</t>
    </r>
  </si>
  <si>
    <r>
      <t xml:space="preserve">i7 • 16GB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IR</t>
    </r>
  </si>
  <si>
    <t>20TD0004GE</t>
  </si>
  <si>
    <t>20TD0003GE</t>
  </si>
  <si>
    <t>20TD0005GE</t>
  </si>
  <si>
    <t>20TD002MGE</t>
  </si>
  <si>
    <t>20TD0000GE</t>
  </si>
  <si>
    <r>
      <t>8GB</t>
    </r>
    <r>
      <rPr>
        <sz val="8"/>
        <color rgb="FF454545"/>
        <rFont val="Arial"/>
        <family val="2"/>
      </rPr>
      <t xml:space="preserve"> Soldered 
LPDDR4X-4266</t>
    </r>
  </si>
  <si>
    <r>
      <t xml:space="preserve">NVIDIA GeForce MX450 
</t>
    </r>
    <r>
      <rPr>
        <sz val="8"/>
        <color rgb="FF454545"/>
        <rFont val="Arial"/>
        <family val="2"/>
      </rPr>
      <t>2GB GDDR5</t>
    </r>
  </si>
  <si>
    <r>
      <rPr>
        <b/>
        <sz val="8"/>
        <color rgb="FF454545"/>
        <rFont val="Arial"/>
        <family val="2"/>
      </rPr>
      <t>15.6" UHD</t>
    </r>
    <r>
      <rPr>
        <sz val="8"/>
        <color rgb="FF454545"/>
        <rFont val="Arial"/>
        <family val="2"/>
      </rPr>
      <t xml:space="preserve"> (3840x2160) 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 400nits AR (anti-reflection) / AS (anti-smudge), Touch, </t>
    </r>
    <r>
      <rPr>
        <b/>
        <sz val="8"/>
        <color rgb="FF454545"/>
        <rFont val="Arial"/>
        <family val="2"/>
      </rPr>
      <t>100% DCI-P3 Gamut</t>
    </r>
    <r>
      <rPr>
        <sz val="8"/>
        <color rgb="FF454545"/>
        <rFont val="Arial"/>
        <family val="2"/>
      </rPr>
      <t xml:space="preserve">, 
Dolby Vision, </t>
    </r>
    <r>
      <rPr>
        <b/>
        <sz val="8"/>
        <color rgb="FF454545"/>
        <rFont val="Arial"/>
        <family val="2"/>
      </rPr>
      <t>HDR</t>
    </r>
  </si>
  <si>
    <t>Pen Upgradable</t>
  </si>
  <si>
    <t>RAID Preset</t>
  </si>
  <si>
    <t>Card Reader</t>
  </si>
  <si>
    <t>Case Color</t>
  </si>
  <si>
    <t>Security Chip</t>
  </si>
  <si>
    <t>MOQ</t>
  </si>
  <si>
    <t>Layer</t>
  </si>
  <si>
    <t>Pallet</t>
  </si>
  <si>
    <t>13" Ultrathin Lightweight Premium</t>
  </si>
  <si>
    <r>
      <t xml:space="preserve">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 xml:space="preserve"> • no WWAN</t>
    </r>
  </si>
  <si>
    <t>20UN002DGE</t>
  </si>
  <si>
    <t>20UN002GGE</t>
  </si>
  <si>
    <t>20UN002UGE</t>
  </si>
  <si>
    <t>20UN002MGE</t>
  </si>
  <si>
    <r>
      <rPr>
        <b/>
        <sz val="8"/>
        <color rgb="FF454545"/>
        <rFont val="Arial"/>
        <family val="2"/>
      </rPr>
      <t xml:space="preserve">Intel Core i5-1130G7 </t>
    </r>
    <r>
      <rPr>
        <sz val="8"/>
        <color rgb="FF454545"/>
        <rFont val="Arial"/>
        <family val="2"/>
      </rPr>
      <t xml:space="preserve">
(4C / 8T, 1.8 / 4.0GHz, 8MB)</t>
    </r>
  </si>
  <si>
    <r>
      <rPr>
        <b/>
        <sz val="8"/>
        <color rgb="FF454545"/>
        <rFont val="Arial"/>
        <family val="2"/>
      </rPr>
      <t xml:space="preserve">Intel Core i7-1160G7 </t>
    </r>
    <r>
      <rPr>
        <sz val="8"/>
        <color rgb="FF454545"/>
        <rFont val="Arial"/>
        <family val="2"/>
      </rPr>
      <t xml:space="preserve">
(4C / 8T, 2.1 / 4.4GHz, 12MB)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</si>
  <si>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LPDDR4x-4266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</si>
  <si>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2242 PCIe 3.0x4 NVMe</t>
    </r>
  </si>
  <si>
    <r>
      <rPr>
        <b/>
        <sz val="8"/>
        <color rgb="FF454545"/>
        <rFont val="Arial"/>
        <family val="2"/>
      </rPr>
      <t>13.0" 2K</t>
    </r>
    <r>
      <rPr>
        <sz val="8"/>
        <color rgb="FF454545"/>
        <rFont val="Arial"/>
        <family val="2"/>
      </rPr>
      <t xml:space="preserve"> (2160x1350) IPS 
</t>
    </r>
    <r>
      <rPr>
        <b/>
        <sz val="8"/>
        <color rgb="FF454545"/>
        <rFont val="Arial"/>
        <family val="2"/>
      </rPr>
      <t>450nits</t>
    </r>
    <r>
      <rPr>
        <sz val="8"/>
        <color rgb="FF454545"/>
        <rFont val="Arial"/>
        <family val="2"/>
      </rPr>
      <t xml:space="preserve"> Anti-glare</t>
    </r>
  </si>
  <si>
    <t>Gemalto eSIM</t>
  </si>
  <si>
    <t>Carbon Fiber (Top) 
+ Magnesium Alloy (Bottom)</t>
  </si>
  <si>
    <t>292.8mm x 207.7mm x 13.87-16.7mm</t>
  </si>
  <si>
    <t>907 g</t>
  </si>
  <si>
    <t>939 g</t>
  </si>
  <si>
    <t>headphone / microphone combo jack, nano-SIM card slot (WWAN models)</t>
  </si>
  <si>
    <t>Power-on password, hard disk password, supervisor password, Firmware Resiliency 2.0</t>
  </si>
  <si>
    <t>Power-on password, hard disk password, supervisor password, Firmware Resiliency 2.1</t>
  </si>
  <si>
    <t>Power-on password, hard disk password, supervisor password, Firmware Resiliency 2.2</t>
  </si>
  <si>
    <t>Power-on password, hard disk password, supervisor password, Firmware Resiliency 2.3</t>
  </si>
  <si>
    <t>20TK002SGE</t>
  </si>
  <si>
    <r>
      <t xml:space="preserve">1x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
SO-DIMM DDR4-2933</t>
    </r>
  </si>
  <si>
    <t>20RL0011GE</t>
  </si>
  <si>
    <r>
      <t xml:space="preserve">Foxconn SDX55 5G 
</t>
    </r>
    <r>
      <rPr>
        <sz val="8"/>
        <color rgb="FF454545"/>
        <rFont val="Arial"/>
        <family val="2"/>
      </rPr>
      <t>T99W175-sub6 CAT20</t>
    </r>
  </si>
  <si>
    <t>i5-1130G7</t>
  </si>
  <si>
    <t>i7-1160G7</t>
  </si>
  <si>
    <t>5G</t>
  </si>
  <si>
    <t>13" Convertible Chromebook</t>
  </si>
  <si>
    <r>
      <t xml:space="preserve">ThinkPad C13 Yoga </t>
    </r>
    <r>
      <rPr>
        <sz val="10"/>
        <color rgb="FF454545"/>
        <rFont val="Arial"/>
        <family val="2"/>
      </rPr>
      <t>AMD</t>
    </r>
  </si>
  <si>
    <t>20UX000EGE</t>
  </si>
  <si>
    <t>20UX000FGE</t>
  </si>
  <si>
    <t>20UX000GGE</t>
  </si>
  <si>
    <r>
      <rPr>
        <b/>
        <sz val="8"/>
        <color rgb="FF454545"/>
        <rFont val="Arial"/>
        <family val="2"/>
      </rPr>
      <t xml:space="preserve">AMD Athlon Gold 3150C </t>
    </r>
    <r>
      <rPr>
        <sz val="8"/>
        <color rgb="FF454545"/>
        <rFont val="Arial"/>
        <family val="2"/>
      </rPr>
      <t xml:space="preserve">
(2C / 4T, 2.4 / 3.3GHz, 
1MB L2 / 4MB L3)</t>
    </r>
  </si>
  <si>
    <r>
      <rPr>
        <b/>
        <sz val="8"/>
        <color rgb="FF454545"/>
        <rFont val="Arial"/>
        <family val="2"/>
      </rPr>
      <t xml:space="preserve">AMD Ryzen 3 3250C </t>
    </r>
    <r>
      <rPr>
        <sz val="8"/>
        <color rgb="FF454545"/>
        <rFont val="Arial"/>
        <family val="2"/>
      </rPr>
      <t xml:space="preserve">
(2C / 4T, 2.6 / 3.5GHz, 
1MB L2 / 4MB L3)</t>
    </r>
  </si>
  <si>
    <r>
      <rPr>
        <b/>
        <sz val="8"/>
        <color rgb="FF454545"/>
        <rFont val="Arial"/>
        <family val="2"/>
      </rPr>
      <t xml:space="preserve">AMD Ryzen 5 3500C </t>
    </r>
    <r>
      <rPr>
        <sz val="8"/>
        <color rgb="FF454545"/>
        <rFont val="Arial"/>
        <family val="2"/>
      </rPr>
      <t xml:space="preserve">
(4C / 8T, 2.1 / 3.7GHz, 
2MB L2 / 4MB L3)</t>
    </r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</si>
  <si>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Soldered 
DDR4-2400</t>
    </r>
  </si>
  <si>
    <r>
      <rPr>
        <b/>
        <sz val="8"/>
        <color rgb="FF454545"/>
        <rFont val="Arial"/>
        <family val="2"/>
      </rPr>
      <t>64GB</t>
    </r>
    <r>
      <rPr>
        <sz val="8"/>
        <color rgb="FF454545"/>
        <rFont val="Arial"/>
        <family val="2"/>
      </rPr>
      <t xml:space="preserve"> eMMC 5.1</t>
    </r>
  </si>
  <si>
    <r>
      <rPr>
        <b/>
        <sz val="8"/>
        <color rgb="FF454545"/>
        <rFont val="Arial"/>
        <family val="2"/>
      </rPr>
      <t>128GB</t>
    </r>
    <r>
      <rPr>
        <sz val="8"/>
        <color rgb="FF454545"/>
        <rFont val="Arial"/>
        <family val="2"/>
      </rPr>
      <t xml:space="preserve"> SSD 
M.2 2242 PCIe 3.0x2 NVMe</t>
    </r>
  </si>
  <si>
    <r>
      <t xml:space="preserve">13.3" </t>
    </r>
    <r>
      <rPr>
        <b/>
        <sz val="8"/>
        <color rgb="FF454545"/>
        <rFont val="Arial"/>
        <family val="2"/>
      </rPr>
      <t>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
Anti-glare, </t>
    </r>
    <r>
      <rPr>
        <b/>
        <sz val="8"/>
        <color rgb="FF454545"/>
        <rFont val="Arial"/>
        <family val="2"/>
      </rPr>
      <t>Touch</t>
    </r>
  </si>
  <si>
    <t>Lenovo USI Pen (Garaged)</t>
  </si>
  <si>
    <t>Chrome OS</t>
  </si>
  <si>
    <t>720p with ThinkShutter 
+ World Facing 5.0MP</t>
  </si>
  <si>
    <t>2x, Array + Mono</t>
  </si>
  <si>
    <t>Google Security Chip H1</t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</si>
  <si>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>,</t>
    </r>
    <r>
      <rPr>
        <b/>
        <sz val="8"/>
        <color rgb="FF454545"/>
        <rFont val="Arial"/>
        <family val="2"/>
      </rPr>
      <t xml:space="preserve"> 8GB </t>
    </r>
    <r>
      <rPr>
        <sz val="8"/>
        <color rgb="FF454545"/>
        <rFont val="Arial"/>
        <family val="2"/>
      </rPr>
      <t>or</t>
    </r>
    <r>
      <rPr>
        <b/>
        <sz val="8"/>
        <color rgb="FF454545"/>
        <rFont val="Arial"/>
        <family val="2"/>
      </rPr>
      <t xml:space="preserve"> 16GB</t>
    </r>
    <r>
      <rPr>
        <sz val="8"/>
        <color rgb="FF454545"/>
        <rFont val="Arial"/>
        <family val="2"/>
      </rPr>
      <t xml:space="preserve"> / 2400MHz DDR4 / soldered to systemboard,</t>
    </r>
    <r>
      <rPr>
        <b/>
        <sz val="8"/>
        <color rgb="FF454545"/>
        <rFont val="Arial"/>
        <family val="2"/>
      </rPr>
      <t xml:space="preserve"> no sockets</t>
    </r>
  </si>
  <si>
    <t>307mm x 212.1mm x 15.5-17.9mm</t>
  </si>
  <si>
    <t>1.497 kg</t>
  </si>
  <si>
    <r>
      <t xml:space="preserve">2x </t>
    </r>
    <r>
      <rPr>
        <b/>
        <sz val="8"/>
        <color rgb="FF454545"/>
        <rFont val="Arial"/>
        <family val="2"/>
      </rPr>
      <t xml:space="preserve">USB 3.2 Gen 1 </t>
    </r>
    <r>
      <rPr>
        <sz val="8"/>
        <color rgb="FF454545"/>
        <rFont val="Arial"/>
        <family val="2"/>
      </rPr>
      <t xml:space="preserve">(Always On), 
2x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
(with the function of Power Delivery 3.0 and DP 1.4)</t>
    </r>
  </si>
  <si>
    <t>headphone / microphone combo jack, microSD card reader, security keyhole</t>
  </si>
  <si>
    <t>Chrome keyboard, 6-row, 
spill-resistant, LED backlight</t>
  </si>
  <si>
    <t>Security keyhole</t>
  </si>
  <si>
    <t>11" Essential</t>
  </si>
  <si>
    <t>15" Mainstream</t>
  </si>
  <si>
    <t>Shape the Future Topseller*</t>
  </si>
  <si>
    <r>
      <t>Education</t>
    </r>
    <r>
      <rPr>
        <sz val="10"/>
        <color theme="1" tint="0.499984740745262"/>
        <rFont val="Arial"/>
        <family val="2"/>
      </rPr>
      <t xml:space="preserve"> PORTFOLIO</t>
    </r>
  </si>
  <si>
    <r>
      <t xml:space="preserve">ThinkPad 11e Yoga </t>
    </r>
    <r>
      <rPr>
        <sz val="10"/>
        <color rgb="FF454545"/>
        <rFont val="Arial"/>
        <family val="2"/>
      </rPr>
      <t>G6</t>
    </r>
  </si>
  <si>
    <t>Intel Amber Lake</t>
  </si>
  <si>
    <r>
      <rPr>
        <b/>
        <sz val="8"/>
        <color rgb="FF454545"/>
        <rFont val="Arial"/>
        <family val="2"/>
      </rPr>
      <t>m3-8100Y</t>
    </r>
    <r>
      <rPr>
        <sz val="8"/>
        <color rgb="FF454545"/>
        <rFont val="Arial"/>
        <family val="2"/>
      </rPr>
      <t xml:space="preserve"> • 128GB • </t>
    </r>
    <r>
      <rPr>
        <b/>
        <sz val="8"/>
        <color rgb="FF454545"/>
        <rFont val="Arial"/>
        <family val="2"/>
      </rPr>
      <t>Win 10 Home</t>
    </r>
  </si>
  <si>
    <r>
      <rPr>
        <b/>
        <sz val="8"/>
        <color rgb="FF454545"/>
        <rFont val="Arial"/>
        <family val="2"/>
      </rPr>
      <t>i3-1115G4</t>
    </r>
    <r>
      <rPr>
        <sz val="8"/>
        <color rgb="FF454545"/>
        <rFont val="Arial"/>
        <family val="2"/>
      </rPr>
      <t xml:space="preserve"> • 8GB • </t>
    </r>
    <r>
      <rPr>
        <b/>
        <sz val="8"/>
        <color rgb="FF454545"/>
        <rFont val="Arial"/>
        <family val="2"/>
      </rPr>
      <t>256GB SSD</t>
    </r>
  </si>
  <si>
    <r>
      <rPr>
        <b/>
        <sz val="8"/>
        <color rgb="FF454545"/>
        <rFont val="Arial"/>
        <family val="2"/>
      </rPr>
      <t>i3-10110U</t>
    </r>
    <r>
      <rPr>
        <sz val="8"/>
        <color rgb="FF454545"/>
        <rFont val="Arial"/>
        <family val="2"/>
      </rPr>
      <t xml:space="preserve"> • 8GB • 256GB SSD</t>
    </r>
  </si>
  <si>
    <t>Part Number</t>
  </si>
  <si>
    <t>20SF000QGE</t>
  </si>
  <si>
    <t>20TES02100</t>
  </si>
  <si>
    <t>20U4S4TY00</t>
  </si>
  <si>
    <r>
      <rPr>
        <b/>
        <sz val="8"/>
        <color rgb="FF454545"/>
        <rFont val="Arial"/>
        <family val="2"/>
      </rPr>
      <t xml:space="preserve">Intel Core m3-8100Y </t>
    </r>
    <r>
      <rPr>
        <sz val="8"/>
        <color rgb="FF454545"/>
        <rFont val="Arial"/>
        <family val="2"/>
      </rPr>
      <t xml:space="preserve">
(2C / 4T, 1.1 / 3.4GHz, 4MB)</t>
    </r>
  </si>
  <si>
    <r>
      <rPr>
        <b/>
        <sz val="8"/>
        <color rgb="FF454545"/>
        <rFont val="Arial"/>
        <family val="2"/>
      </rPr>
      <t xml:space="preserve">Intel Core i3-1115G4 </t>
    </r>
    <r>
      <rPr>
        <sz val="8"/>
        <color rgb="FF454545"/>
        <rFont val="Arial"/>
        <family val="2"/>
      </rPr>
      <t xml:space="preserve">
(2C / 4T, 3.0 / 4.1GHz, 6MB)</t>
    </r>
  </si>
  <si>
    <r>
      <rPr>
        <b/>
        <sz val="8"/>
        <color rgb="FF454545"/>
        <rFont val="Arial"/>
        <family val="2"/>
      </rPr>
      <t xml:space="preserve">Intel Core i3-10110U </t>
    </r>
    <r>
      <rPr>
        <sz val="8"/>
        <color rgb="FF454545"/>
        <rFont val="Arial"/>
        <family val="2"/>
      </rPr>
      <t xml:space="preserve">
(2C / 4T, 2.1 / 4.1GHz, 4MB)</t>
    </r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</si>
  <si>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Soldered 
LPDDR3-1866</t>
    </r>
  </si>
  <si>
    <r>
      <t xml:space="preserve">1x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
DDR4-3200</t>
    </r>
  </si>
  <si>
    <r>
      <t xml:space="preserve">1x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
DDR4-2666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</si>
  <si>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2280 PCIe 3.0x4 NVMe</t>
    </r>
  </si>
  <si>
    <t>Integrated Intel UHD Graphics 615</t>
  </si>
  <si>
    <r>
      <rPr>
        <b/>
        <sz val="8"/>
        <color rgb="FF454545"/>
        <rFont val="Arial"/>
        <family val="2"/>
      </rPr>
      <t xml:space="preserve">11.6" HD </t>
    </r>
    <r>
      <rPr>
        <sz val="8"/>
        <color rgb="FF454545"/>
        <rFont val="Arial"/>
        <family val="2"/>
      </rPr>
      <t>(1366x768) IPS 250nits 
Glossy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</si>
  <si>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TN 
220nits Anti-glare</t>
    </r>
  </si>
  <si>
    <t>Lenovo Active Pen (Garaged)</t>
  </si>
  <si>
    <t>Windows 10 Home 64, German</t>
  </si>
  <si>
    <r>
      <t xml:space="preserve">Windows 10 Pro 64, German
</t>
    </r>
    <r>
      <rPr>
        <sz val="8"/>
        <color rgb="FF3E8DDD"/>
        <rFont val="Arial"/>
        <family val="2"/>
      </rPr>
      <t>Shape the Future License</t>
    </r>
  </si>
  <si>
    <t>Intel 9260 11ac, 2x2 + BT5.1</t>
  </si>
  <si>
    <t>720p + World Facing 5.0MP</t>
  </si>
  <si>
    <t>45W USB-C</t>
  </si>
  <si>
    <r>
      <rPr>
        <b/>
        <sz val="8"/>
        <color rgb="FF454545"/>
        <rFont val="Arial"/>
        <family val="2"/>
      </rPr>
      <t>4GB or 8GB</t>
    </r>
    <r>
      <rPr>
        <sz val="8"/>
        <color rgb="FF454545"/>
        <rFont val="Arial"/>
        <family val="2"/>
      </rPr>
      <t xml:space="preserve"> / 1866MHz or 2133MHz LPDDR3 / soldered to systemboard, 
</t>
    </r>
    <r>
      <rPr>
        <b/>
        <sz val="8"/>
        <color rgb="FF454545"/>
        <rFont val="Arial"/>
        <family val="2"/>
      </rPr>
      <t>no sockets</t>
    </r>
  </si>
  <si>
    <t xml:space="preserve"> 293mm x 207mm x 19.9mm</t>
  </si>
  <si>
    <t>1.41 kg</t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</si>
  <si>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 1x </t>
    </r>
    <r>
      <rPr>
        <b/>
        <sz val="8"/>
        <color rgb="FF454545"/>
        <rFont val="Arial"/>
        <family val="2"/>
      </rPr>
      <t>USB 3.2 Type-C Gen 1</t>
    </r>
    <r>
      <rPr>
        <sz val="8"/>
        <color rgb="FF454545"/>
        <rFont val="Arial"/>
        <family val="2"/>
      </rPr>
      <t xml:space="preserve"> (with the function of Power Delivery and DisplayPort)</t>
    </r>
  </si>
  <si>
    <t>HDMI1.4</t>
  </si>
  <si>
    <t>Buttonless Mylar surface multi-touch touchpad below keyboard</t>
  </si>
  <si>
    <t>20RES58Q00</t>
  </si>
  <si>
    <t>**Verfügbarkeit und Ankunft ohne Garantie.</t>
  </si>
  <si>
    <t>Lagerbestand**</t>
  </si>
  <si>
    <t>Nachlieferung auf Lager ca.**</t>
  </si>
  <si>
    <t>Education</t>
  </si>
  <si>
    <t>11.6"</t>
  </si>
  <si>
    <t>HD</t>
  </si>
  <si>
    <t>4GB</t>
  </si>
  <si>
    <t>128GB SSD</t>
  </si>
  <si>
    <t>m3-8100Y</t>
  </si>
  <si>
    <t>Win 10 Home</t>
  </si>
  <si>
    <t>i3-1115G4</t>
  </si>
  <si>
    <t>i3-10110U</t>
  </si>
  <si>
    <r>
      <rPr>
        <b/>
        <sz val="8"/>
        <color rgb="FF454545"/>
        <rFont val="Arial"/>
        <family val="2"/>
      </rPr>
      <t xml:space="preserve">i7 </t>
    </r>
    <r>
      <rPr>
        <sz val="8"/>
        <color rgb="FF454545"/>
        <rFont val="Arial"/>
        <family val="2"/>
      </rPr>
      <t>• 16GB • 512GB SSD • 4G LTE</t>
    </r>
  </si>
  <si>
    <r>
      <rPr>
        <b/>
        <sz val="8"/>
        <color rgb="FF454545"/>
        <rFont val="Arial"/>
        <family val="2"/>
      </rPr>
      <t xml:space="preserve">i7 </t>
    </r>
    <r>
      <rPr>
        <sz val="8"/>
        <color rgb="FF454545"/>
        <rFont val="Arial"/>
        <family val="2"/>
      </rPr>
      <t xml:space="preserve">• 16GB • </t>
    </r>
    <r>
      <rPr>
        <b/>
        <sz val="8"/>
        <color rgb="FF454545"/>
        <rFont val="Arial"/>
        <family val="2"/>
      </rPr>
      <t xml:space="preserve">1TB SSD </t>
    </r>
    <r>
      <rPr>
        <sz val="8"/>
        <color rgb="FF454545"/>
        <rFont val="Arial"/>
        <family val="2"/>
      </rPr>
      <t>• 4G LTE</t>
    </r>
  </si>
  <si>
    <t>ThinkPad C</t>
  </si>
  <si>
    <t>3150C</t>
  </si>
  <si>
    <t>R5 3500C</t>
  </si>
  <si>
    <t>20QA001QGE</t>
  </si>
  <si>
    <t>20QA001RGE</t>
  </si>
  <si>
    <t>20QA0030GE</t>
  </si>
  <si>
    <t>13.5"</t>
  </si>
  <si>
    <t>Titanium</t>
  </si>
  <si>
    <t>4G</t>
  </si>
  <si>
    <t>13" Ultrathin Lightweight Convertible</t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</si>
  <si>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 i5 • 512GB • </t>
    </r>
    <r>
      <rPr>
        <b/>
        <sz val="8"/>
        <color rgb="FF454545"/>
        <rFont val="Arial"/>
        <family val="2"/>
      </rPr>
      <t>4G</t>
    </r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</si>
  <si>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512GB • 4G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</si>
  <si>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LPDDR4x-4266, POP Memory</t>
    </r>
  </si>
  <si>
    <r>
      <rPr>
        <sz val="8"/>
        <color rgb="FF454545"/>
        <rFont val="Arial"/>
        <family val="2"/>
      </rPr>
      <t xml:space="preserve">Qualcomm Snapdragon X55 </t>
    </r>
    <r>
      <rPr>
        <b/>
        <sz val="8"/>
        <color rgb="FF454545"/>
        <rFont val="Arial"/>
        <family val="2"/>
      </rPr>
      <t xml:space="preserve">
5G Modem M.2 card</t>
    </r>
  </si>
  <si>
    <t>720p + IR with Privacy Shutter</t>
  </si>
  <si>
    <t>Human Presence Detection</t>
  </si>
  <si>
    <t>Integrated 44.5Wh</t>
  </si>
  <si>
    <t>Co2 Offset 0.5 ton (CPN) (5WS0Z74930), 3Y Premier TP Halo WHB (CPN) (5WS1B09495)</t>
  </si>
  <si>
    <r>
      <t xml:space="preserve">LPDDR4x-4266, PoP (Package on Package) memory, Memory soldered to systemboard, </t>
    </r>
    <r>
      <rPr>
        <b/>
        <sz val="8"/>
        <color rgb="FF454545"/>
        <rFont val="Arial"/>
        <family val="2"/>
      </rPr>
      <t>no slots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16GB max</t>
    </r>
    <r>
      <rPr>
        <sz val="8"/>
        <color rgb="FF454545"/>
        <rFont val="Arial"/>
        <family val="2"/>
      </rPr>
      <t xml:space="preserve">, not upgradable </t>
    </r>
  </si>
  <si>
    <t>297.5 x 232.7 x 11.5 mm</t>
  </si>
  <si>
    <t>1.18 kg</t>
  </si>
  <si>
    <t>2x Thunderbolt 4 / USB4™ 40Gbps (support data transfer, Power Delivery 3.0 and DisplayPort™ 1.4a)</t>
  </si>
  <si>
    <t>1x headphone / microphone 
combo jack (3.5mm)</t>
  </si>
  <si>
    <t>TrackPoint pointing device and Mylar surface multi-touch touchpad</t>
  </si>
  <si>
    <t>Kensington Nano Security Slot, Power-on password, Supervisor password, Hard disk password, Self-healing BIOS</t>
  </si>
  <si>
    <t>Additional Security</t>
  </si>
  <si>
    <r>
      <rPr>
        <b/>
        <sz val="8"/>
        <color rgb="FF454545"/>
        <rFont val="Arial"/>
        <family val="2"/>
      </rPr>
      <t>13.5" QHD</t>
    </r>
    <r>
      <rPr>
        <sz val="8"/>
        <color rgb="FF454545"/>
        <rFont val="Arial"/>
        <family val="2"/>
      </rPr>
      <t xml:space="preserve"> (2256x1504) IPS </t>
    </r>
    <r>
      <rPr>
        <b/>
        <sz val="8"/>
        <color rgb="FF454545"/>
        <rFont val="Arial"/>
        <family val="2"/>
      </rPr>
      <t>450nits</t>
    </r>
    <r>
      <rPr>
        <sz val="8"/>
        <color rgb="FF454545"/>
        <rFont val="Arial"/>
        <family val="2"/>
      </rPr>
      <t xml:space="preserve"> 
AR (anti-reflection) / AS (anti-smudge), </t>
    </r>
    <r>
      <rPr>
        <b/>
        <sz val="8"/>
        <color rgb="FF454545"/>
        <rFont val="Arial"/>
        <family val="2"/>
      </rPr>
      <t>Touch</t>
    </r>
  </si>
  <si>
    <t>Titanium + Carbon Fiber (Top), Magnesium-aluminium (Bottom)</t>
  </si>
  <si>
    <t>R3 3250C</t>
  </si>
  <si>
    <t>R7 PRO 4750U</t>
  </si>
  <si>
    <t>R5 PRO 4650U</t>
  </si>
  <si>
    <t>64GB EMMC</t>
  </si>
  <si>
    <r>
      <t>Commercial Notebook Topseller</t>
    </r>
    <r>
      <rPr>
        <sz val="10"/>
        <color theme="1" tint="0.499984740745262"/>
        <rFont val="Arial"/>
        <family val="2"/>
      </rPr>
      <t xml:space="preserve"> LINE-UP</t>
    </r>
  </si>
  <si>
    <t>Änderungen &amp; Irrtümer vorbehalten, alle Angaben ohne Gewähr.</t>
  </si>
  <si>
    <t>Stock</t>
  </si>
  <si>
    <t>New 
Arrivals</t>
  </si>
  <si>
    <t>Resolution</t>
  </si>
  <si>
    <t>Surface</t>
  </si>
  <si>
    <t>Nits</t>
  </si>
  <si>
    <t>Disc</t>
  </si>
  <si>
    <t>Backlit</t>
  </si>
  <si>
    <t>FPR</t>
  </si>
  <si>
    <t>Base 
Warranty</t>
  </si>
  <si>
    <t>Service
Bundle</t>
  </si>
  <si>
    <t>CO2 
Offset</t>
  </si>
  <si>
    <t>IPS</t>
  </si>
  <si>
    <t>GL</t>
  </si>
  <si>
    <t>HD &amp; WFC</t>
  </si>
  <si>
    <t>1YR Depot</t>
  </si>
  <si>
    <t>TN</t>
  </si>
  <si>
    <t>AG</t>
  </si>
  <si>
    <t>IPS LP</t>
  </si>
  <si>
    <t>3YR Depot</t>
  </si>
  <si>
    <t>IPS PG</t>
  </si>
  <si>
    <t>3YR Premier</t>
  </si>
  <si>
    <t>AR</t>
  </si>
  <si>
    <t>OLED</t>
  </si>
  <si>
    <t>AR/AS</t>
  </si>
  <si>
    <t>13.0"</t>
  </si>
  <si>
    <t>2K</t>
  </si>
  <si>
    <t>QXGA</t>
  </si>
  <si>
    <t>11e Yoga G6</t>
  </si>
  <si>
    <t>ThinkPad 11</t>
  </si>
  <si>
    <t>E15 G2</t>
  </si>
  <si>
    <t>L15 G1</t>
  </si>
  <si>
    <t>V15 AMD G1</t>
  </si>
  <si>
    <t>V15 G1</t>
  </si>
  <si>
    <t>V17 G1</t>
  </si>
  <si>
    <t>14 AMD G2</t>
  </si>
  <si>
    <t>14 G2</t>
  </si>
  <si>
    <t>15 AMD G2</t>
  </si>
  <si>
    <t>15 G2</t>
  </si>
  <si>
    <t>15p G1</t>
  </si>
  <si>
    <t>13s G2</t>
  </si>
  <si>
    <t>Plus G1</t>
  </si>
  <si>
    <t>14s Yoga G1</t>
  </si>
  <si>
    <t>C13 Yoga G1</t>
  </si>
  <si>
    <t>E14 AMD G2</t>
  </si>
  <si>
    <t>E14 G2</t>
  </si>
  <si>
    <t>E15 AMD G2</t>
  </si>
  <si>
    <t>E15 G1</t>
  </si>
  <si>
    <t>L13 G1</t>
  </si>
  <si>
    <t>L13 G2</t>
  </si>
  <si>
    <t>L13 Yoga G2</t>
  </si>
  <si>
    <t>L14 AMD G1</t>
  </si>
  <si>
    <t>L14 G1</t>
  </si>
  <si>
    <t>L15 AMD G1</t>
  </si>
  <si>
    <t>T14 AMD G1</t>
  </si>
  <si>
    <t>T14 G1</t>
  </si>
  <si>
    <t>T14s AMD G1</t>
  </si>
  <si>
    <t>T14s G1</t>
  </si>
  <si>
    <t>T15 G1</t>
  </si>
  <si>
    <t>T15p G1</t>
  </si>
  <si>
    <t>X13 AMD G1</t>
  </si>
  <si>
    <t>X13 G1</t>
  </si>
  <si>
    <t>X13 Yoga G1</t>
  </si>
  <si>
    <t>X1 Carbon G8</t>
  </si>
  <si>
    <t>X1 Yoga G5</t>
  </si>
  <si>
    <t>X1 Nano G1</t>
  </si>
  <si>
    <t>X1 Titanium Yoga G1</t>
  </si>
  <si>
    <t>X1 Fold G1</t>
  </si>
  <si>
    <t>X1 Extreme G3</t>
  </si>
  <si>
    <t>Platform</t>
  </si>
  <si>
    <t>Amber Lake</t>
  </si>
  <si>
    <t>Tiger Lake</t>
  </si>
  <si>
    <t>Comet Lake</t>
  </si>
  <si>
    <t>Dali</t>
  </si>
  <si>
    <t>0.3M</t>
  </si>
  <si>
    <t>Picasso</t>
  </si>
  <si>
    <t>Ice Lake</t>
  </si>
  <si>
    <t>Renoir</t>
  </si>
  <si>
    <t>Comet Lake H</t>
  </si>
  <si>
    <t>IR &amp; HD</t>
  </si>
  <si>
    <t>IPS HDR</t>
  </si>
  <si>
    <t>Lakefield</t>
  </si>
  <si>
    <t>IR &amp; 5M</t>
  </si>
  <si>
    <t>20SM002LGE</t>
  </si>
  <si>
    <t>15 G1</t>
  </si>
  <si>
    <t>20RW0043GE</t>
  </si>
  <si>
    <r>
      <rPr>
        <b/>
        <sz val="8"/>
        <color rgb="FF454545"/>
        <rFont val="Arial"/>
        <family val="2"/>
      </rPr>
      <t>i3</t>
    </r>
    <r>
      <rPr>
        <sz val="8"/>
        <color rgb="FF454545"/>
        <rFont val="Arial"/>
        <family val="2"/>
      </rPr>
      <t xml:space="preserve"> • 8GB • 256GB SSD • </t>
    </r>
    <r>
      <rPr>
        <b/>
        <sz val="8"/>
        <color rgb="FF454545"/>
        <rFont val="Arial"/>
        <family val="2"/>
      </rPr>
      <t>Backlight</t>
    </r>
  </si>
  <si>
    <r>
      <rPr>
        <b/>
        <sz val="8"/>
        <color rgb="FF454545"/>
        <rFont val="Arial"/>
        <family val="2"/>
      </rPr>
      <t xml:space="preserve">Intel Core i3-1005G1 </t>
    </r>
    <r>
      <rPr>
        <sz val="8"/>
        <color rgb="FF454545"/>
        <rFont val="Arial"/>
        <family val="2"/>
      </rPr>
      <t xml:space="preserve">
(2C / 4T, 1.2 / 3.4GHz, 4MB)</t>
    </r>
  </si>
  <si>
    <r>
      <rPr>
        <b/>
        <sz val="8"/>
        <color rgb="FF454545"/>
        <rFont val="Arial"/>
        <family val="2"/>
      </rPr>
      <t>1x 8GB</t>
    </r>
    <r>
      <rPr>
        <sz val="8"/>
        <color rgb="FF454545"/>
        <rFont val="Arial"/>
        <family val="2"/>
      </rPr>
      <t xml:space="preserve"> SO-DIMM 
DDR4-2666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</si>
  <si>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3.0x2 NVMe</t>
    </r>
  </si>
  <si>
    <t>Aluminium (Top), 
PC + ABS (Bottom)</t>
  </si>
  <si>
    <t>Firmware TPM 2.0</t>
  </si>
  <si>
    <r>
      <t>Supports</t>
    </r>
    <r>
      <rPr>
        <b/>
        <sz val="8"/>
        <color rgb="FF454545"/>
        <rFont val="Arial"/>
        <family val="2"/>
      </rPr>
      <t xml:space="preserve"> up to 32GB</t>
    </r>
    <r>
      <rPr>
        <sz val="8"/>
        <color rgb="FF454545"/>
        <rFont val="Arial"/>
        <family val="2"/>
      </rPr>
      <t xml:space="preserve"> /
2666MHz DDR4 or 3200MHz DDR4,
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socket</t>
    </r>
  </si>
  <si>
    <t>364mm x 245mm x 18.9mm</t>
  </si>
  <si>
    <t>1.8 kg</t>
  </si>
  <si>
    <r>
      <t xml:space="preserve">1x </t>
    </r>
    <r>
      <rPr>
        <b/>
        <sz val="8"/>
        <color rgb="FF454545"/>
        <rFont val="Arial"/>
        <family val="2"/>
      </rPr>
      <t>hidden USB 2.0</t>
    </r>
    <r>
      <rPr>
        <sz val="8"/>
        <color rgb="FF454545"/>
        <rFont val="Arial"/>
        <family val="2"/>
      </rPr>
      <t xml:space="preserve">, 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(one Always On), 1x </t>
    </r>
    <r>
      <rPr>
        <b/>
        <sz val="8"/>
        <color rgb="FF454545"/>
        <rFont val="Arial"/>
        <family val="2"/>
      </rPr>
      <t>USB-C 3.2 Gen 1</t>
    </r>
    <r>
      <rPr>
        <sz val="8"/>
        <color rgb="FF454545"/>
        <rFont val="Arial"/>
        <family val="2"/>
      </rPr>
      <t xml:space="preserve">, 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(with the function of DisplayPort and power delivery)</t>
    </r>
  </si>
  <si>
    <t>security keyhole, Ethernet (RJ45),
4-in-1 media reader (MMC, SD, SDHC, SDXC), headphone / microphone combo jack, AC power adapter jack</t>
  </si>
  <si>
    <t>Buttonless Mylar surface touchpad,
multi-touch</t>
  </si>
  <si>
    <t>Sondermodell</t>
  </si>
  <si>
    <t>NEU - EINMALIGE CHANCE</t>
  </si>
  <si>
    <t>Memory Type</t>
  </si>
  <si>
    <t>Memory Slots</t>
  </si>
  <si>
    <t>Max Memory</t>
  </si>
  <si>
    <r>
      <t xml:space="preserve">i5 • 16GB • 512GB SSD • </t>
    </r>
    <r>
      <rPr>
        <b/>
        <sz val="8"/>
        <color rgb="FF3E8DDD"/>
        <rFont val="Arial"/>
        <family val="2"/>
      </rPr>
      <t>5G LTE</t>
    </r>
  </si>
  <si>
    <t>20UN0061GE</t>
  </si>
  <si>
    <r>
      <rPr>
        <b/>
        <sz val="8"/>
        <color rgb="FF454545"/>
        <rFont val="Arial"/>
        <family val="2"/>
      </rPr>
      <t>13" 2K</t>
    </r>
    <r>
      <rPr>
        <sz val="8"/>
        <color rgb="FF454545"/>
        <rFont val="Arial"/>
        <family val="2"/>
      </rPr>
      <t xml:space="preserve"> (2160x1350) IPS 
</t>
    </r>
    <r>
      <rPr>
        <b/>
        <sz val="8"/>
        <color rgb="FF454545"/>
        <rFont val="Arial"/>
        <family val="2"/>
      </rPr>
      <t>450nits</t>
    </r>
    <r>
      <rPr>
        <sz val="8"/>
        <color rgb="FF454545"/>
        <rFont val="Arial"/>
        <family val="2"/>
      </rPr>
      <t xml:space="preserve"> Anti-glare</t>
    </r>
  </si>
  <si>
    <t>Intel AX201 11ax, 2x2 + BT5.2</t>
  </si>
  <si>
    <r>
      <rPr>
        <sz val="8"/>
        <color rgb="FF454545"/>
        <rFont val="Arial"/>
        <family val="2"/>
      </rPr>
      <t xml:space="preserve">Qualcomm Snapdragon X55 </t>
    </r>
    <r>
      <rPr>
        <b/>
        <sz val="8"/>
        <color rgb="FF454545"/>
        <rFont val="Arial"/>
        <family val="2"/>
      </rPr>
      <t xml:space="preserve">
5G Modem-RF System 
</t>
    </r>
    <r>
      <rPr>
        <sz val="8"/>
        <color rgb="FF454545"/>
        <rFont val="Arial"/>
        <family val="2"/>
      </rPr>
      <t>with embedded eSIM</t>
    </r>
  </si>
  <si>
    <r>
      <t>16GB Soldered</t>
    </r>
    <r>
      <rPr>
        <sz val="8"/>
        <color rgb="FF454545"/>
        <rFont val="Arial"/>
        <family val="2"/>
      </rPr>
      <t xml:space="preserve"> LPDDR4x-4268</t>
    </r>
    <r>
      <rPr>
        <sz val="11"/>
        <color theme="1"/>
        <rFont val="Calibri"/>
        <family val="2"/>
        <scheme val="minor"/>
      </rPr>
      <t/>
    </r>
  </si>
  <si>
    <r>
      <t xml:space="preserve">Memory soldered to systemboard, 
</t>
    </r>
    <r>
      <rPr>
        <b/>
        <sz val="8"/>
        <color rgb="FF454545"/>
        <rFont val="Arial"/>
        <family val="2"/>
      </rPr>
      <t>no slots</t>
    </r>
    <r>
      <rPr>
        <sz val="8"/>
        <color rgb="FF454545"/>
        <rFont val="Arial"/>
        <family val="2"/>
      </rPr>
      <t>, dual-channel</t>
    </r>
  </si>
  <si>
    <r>
      <t>16GB</t>
    </r>
    <r>
      <rPr>
        <sz val="8"/>
        <color rgb="FF454545"/>
        <rFont val="Arial"/>
        <family val="2"/>
      </rPr>
      <t xml:space="preserve"> soldered memory, 
</t>
    </r>
    <r>
      <rPr>
        <b/>
        <sz val="8"/>
        <color rgb="FF454545"/>
        <rFont val="Arial"/>
        <family val="2"/>
      </rPr>
      <t>not upgradable</t>
    </r>
  </si>
  <si>
    <r>
      <t xml:space="preserve">2x </t>
    </r>
    <r>
      <rPr>
        <b/>
        <sz val="8"/>
        <color rgb="FF454545"/>
        <rFont val="Arial"/>
        <family val="2"/>
      </rPr>
      <t>Thunderbolt 4</t>
    </r>
    <r>
      <rPr>
        <sz val="8"/>
        <color rgb="FF454545"/>
        <rFont val="Arial"/>
        <family val="2"/>
      </rPr>
      <t xml:space="preserve"> / USB4 40Gbps 
(w/ the function of Power Delivery 
and DP 1.4a)</t>
    </r>
  </si>
  <si>
    <r>
      <t xml:space="preserve">i7 • 16GB • 1TB SSD • </t>
    </r>
    <r>
      <rPr>
        <b/>
        <sz val="8"/>
        <color rgb="FF3E8DDD"/>
        <rFont val="Arial"/>
        <family val="2"/>
      </rPr>
      <t>5G LTE</t>
    </r>
  </si>
  <si>
    <t>20UN0064GE</t>
  </si>
  <si>
    <r>
      <t>16GB Soldered</t>
    </r>
    <r>
      <rPr>
        <sz val="8"/>
        <color rgb="FF454545"/>
        <rFont val="Arial"/>
        <family val="2"/>
      </rPr>
      <t xml:space="preserve"> LPDDR4x-4271</t>
    </r>
    <r>
      <rPr>
        <sz val="11"/>
        <color theme="1"/>
        <rFont val="Calibri"/>
        <family val="2"/>
        <scheme val="minor"/>
      </rPr>
      <t/>
    </r>
  </si>
  <si>
    <r>
      <t>ThinkPad L14 AMD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G1</t>
    </r>
  </si>
  <si>
    <r>
      <t>ThinkPad L14</t>
    </r>
    <r>
      <rPr>
        <sz val="10"/>
        <color rgb="FF454545"/>
        <rFont val="Arial"/>
        <family val="2"/>
      </rPr>
      <t xml:space="preserve"> G1</t>
    </r>
  </si>
  <si>
    <r>
      <t xml:space="preserve">ThinkPad L15 AMD </t>
    </r>
    <r>
      <rPr>
        <sz val="10"/>
        <color rgb="FF454545"/>
        <rFont val="Arial"/>
        <family val="2"/>
      </rPr>
      <t>G1</t>
    </r>
  </si>
  <si>
    <r>
      <t>ThinkPad L15</t>
    </r>
    <r>
      <rPr>
        <sz val="10"/>
        <color rgb="FF454545"/>
        <rFont val="Arial"/>
        <family val="2"/>
      </rPr>
      <t xml:space="preserve"> G1</t>
    </r>
  </si>
  <si>
    <r>
      <t>ThinkPad L15</t>
    </r>
    <r>
      <rPr>
        <sz val="10"/>
        <color rgb="FF454545"/>
        <rFont val="Arial"/>
        <family val="2"/>
      </rPr>
      <t xml:space="preserve"> G1</t>
    </r>
    <r>
      <rPr>
        <sz val="11"/>
        <color theme="1"/>
        <rFont val="Calibri"/>
        <family val="2"/>
        <scheme val="minor"/>
      </rPr>
      <t/>
    </r>
  </si>
  <si>
    <r>
      <t>ThinkPad T14 AMD</t>
    </r>
    <r>
      <rPr>
        <sz val="10"/>
        <color rgb="FF454545"/>
        <rFont val="Arial"/>
        <family val="2"/>
      </rPr>
      <t xml:space="preserve"> G1</t>
    </r>
  </si>
  <si>
    <r>
      <t>ThinkPad T14</t>
    </r>
    <r>
      <rPr>
        <sz val="10"/>
        <color rgb="FF454545"/>
        <rFont val="Arial"/>
        <family val="2"/>
      </rPr>
      <t xml:space="preserve"> G1</t>
    </r>
  </si>
  <si>
    <r>
      <t>ThinkPad T14</t>
    </r>
    <r>
      <rPr>
        <sz val="10"/>
        <color rgb="FF454545"/>
        <rFont val="Arial"/>
        <family val="2"/>
      </rPr>
      <t xml:space="preserve"> G1</t>
    </r>
    <r>
      <rPr>
        <sz val="11"/>
        <color theme="1"/>
        <rFont val="Calibri"/>
        <family val="2"/>
        <scheme val="minor"/>
      </rPr>
      <t/>
    </r>
  </si>
  <si>
    <r>
      <t>ThinkPad T14s AMD</t>
    </r>
    <r>
      <rPr>
        <sz val="10"/>
        <color rgb="FF454545"/>
        <rFont val="Arial"/>
        <family val="2"/>
      </rPr>
      <t xml:space="preserve"> G1</t>
    </r>
  </si>
  <si>
    <r>
      <t>ThinkPad T14s</t>
    </r>
    <r>
      <rPr>
        <sz val="10"/>
        <color rgb="FF454545"/>
        <rFont val="Arial"/>
        <family val="2"/>
      </rPr>
      <t xml:space="preserve"> G1</t>
    </r>
  </si>
  <si>
    <r>
      <t>ThinkPad T14s</t>
    </r>
    <r>
      <rPr>
        <sz val="10"/>
        <color rgb="FF454545"/>
        <rFont val="Arial"/>
        <family val="2"/>
      </rPr>
      <t xml:space="preserve"> G1</t>
    </r>
    <r>
      <rPr>
        <sz val="11"/>
        <color theme="1"/>
        <rFont val="Calibri"/>
        <family val="2"/>
        <scheme val="minor"/>
      </rPr>
      <t/>
    </r>
  </si>
  <si>
    <r>
      <t>ThinkPad T15</t>
    </r>
    <r>
      <rPr>
        <sz val="10"/>
        <color rgb="FF454545"/>
        <rFont val="Arial"/>
        <family val="2"/>
      </rPr>
      <t xml:space="preserve"> G1</t>
    </r>
  </si>
  <si>
    <r>
      <t>ThinkPad T15</t>
    </r>
    <r>
      <rPr>
        <sz val="10"/>
        <color rgb="FF454545"/>
        <rFont val="Arial"/>
        <family val="2"/>
      </rPr>
      <t xml:space="preserve"> G1</t>
    </r>
    <r>
      <rPr>
        <sz val="11"/>
        <color theme="1"/>
        <rFont val="Calibri"/>
        <family val="2"/>
        <scheme val="minor"/>
      </rPr>
      <t/>
    </r>
  </si>
  <si>
    <r>
      <t>ThinkPad T15p</t>
    </r>
    <r>
      <rPr>
        <sz val="10"/>
        <color rgb="FF454545"/>
        <rFont val="Arial"/>
        <family val="2"/>
      </rPr>
      <t xml:space="preserve"> G1</t>
    </r>
  </si>
  <si>
    <r>
      <t>ThinkPad X13 AMD</t>
    </r>
    <r>
      <rPr>
        <sz val="10"/>
        <color rgb="FF454545"/>
        <rFont val="Arial"/>
        <family val="2"/>
      </rPr>
      <t xml:space="preserve"> G1</t>
    </r>
  </si>
  <si>
    <r>
      <t>ThinkPad X13</t>
    </r>
    <r>
      <rPr>
        <sz val="10"/>
        <color rgb="FF454545"/>
        <rFont val="Arial"/>
        <family val="2"/>
      </rPr>
      <t xml:space="preserve"> G1</t>
    </r>
  </si>
  <si>
    <r>
      <t>ThinkPad X13 Yoga</t>
    </r>
    <r>
      <rPr>
        <sz val="10"/>
        <color rgb="FF454545"/>
        <rFont val="Arial"/>
        <family val="2"/>
      </rPr>
      <t xml:space="preserve"> G1</t>
    </r>
  </si>
  <si>
    <r>
      <t>ThinkPad X1 Nano</t>
    </r>
    <r>
      <rPr>
        <sz val="10"/>
        <color rgb="FF454545"/>
        <rFont val="Arial"/>
        <family val="2"/>
      </rPr>
      <t xml:space="preserve"> G1</t>
    </r>
  </si>
  <si>
    <r>
      <t>X1 Titanium Yoga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G1</t>
    </r>
  </si>
  <si>
    <r>
      <t>X1 Titanium Yoga</t>
    </r>
    <r>
      <rPr>
        <sz val="10"/>
        <color rgb="FF454545"/>
        <rFont val="Arial"/>
        <family val="2"/>
      </rPr>
      <t xml:space="preserve"> G1</t>
    </r>
  </si>
  <si>
    <r>
      <t>ThinkPad X1 Fold</t>
    </r>
    <r>
      <rPr>
        <sz val="10"/>
        <color rgb="FF454545"/>
        <rFont val="Arial"/>
        <family val="2"/>
      </rPr>
      <t xml:space="preserve"> G1</t>
    </r>
  </si>
  <si>
    <r>
      <t>ThinkBook 14s Yoga</t>
    </r>
    <r>
      <rPr>
        <sz val="10"/>
        <color rgb="FF454545"/>
        <rFont val="Arial"/>
        <family val="2"/>
      </rPr>
      <t xml:space="preserve"> G1</t>
    </r>
  </si>
  <si>
    <r>
      <t>ThinkBook Plus</t>
    </r>
    <r>
      <rPr>
        <sz val="10"/>
        <color rgb="FF454545"/>
        <rFont val="Arial"/>
        <family val="2"/>
      </rPr>
      <t xml:space="preserve"> G1</t>
    </r>
  </si>
  <si>
    <r>
      <t>ThinkBook 15p</t>
    </r>
    <r>
      <rPr>
        <sz val="10"/>
        <color rgb="FF454545"/>
        <rFont val="Arial"/>
        <family val="2"/>
      </rPr>
      <t xml:space="preserve"> G1</t>
    </r>
  </si>
  <si>
    <r>
      <t>ThinkBook 15</t>
    </r>
    <r>
      <rPr>
        <sz val="10"/>
        <color rgb="FF454545"/>
        <rFont val="Arial"/>
        <family val="2"/>
      </rPr>
      <t xml:space="preserve"> G1</t>
    </r>
  </si>
  <si>
    <r>
      <t>Lenovo V17</t>
    </r>
    <r>
      <rPr>
        <sz val="10"/>
        <color rgb="FF454545"/>
        <rFont val="Arial"/>
        <family val="2"/>
      </rPr>
      <t xml:space="preserve"> G1</t>
    </r>
  </si>
  <si>
    <r>
      <t>Lenovo V15 AMD</t>
    </r>
    <r>
      <rPr>
        <sz val="10"/>
        <color rgb="FF454545"/>
        <rFont val="Arial"/>
        <family val="2"/>
      </rPr>
      <t xml:space="preserve"> G1</t>
    </r>
  </si>
  <si>
    <r>
      <t>Lenovo V15</t>
    </r>
    <r>
      <rPr>
        <sz val="10"/>
        <color rgb="FF454545"/>
        <rFont val="Arial"/>
        <family val="2"/>
      </rPr>
      <t xml:space="preserve"> G1</t>
    </r>
  </si>
  <si>
    <t>Shape the Future Topseller: Infos zum Bezug</t>
  </si>
  <si>
    <r>
      <t xml:space="preserve">* </t>
    </r>
    <r>
      <rPr>
        <b/>
        <sz val="8"/>
        <color rgb="FF454545"/>
        <rFont val="Arial"/>
        <family val="2"/>
      </rPr>
      <t xml:space="preserve">Shape the Future Topseller dürfen ausschließlich an bezugsberechtigte </t>
    </r>
    <r>
      <rPr>
        <b/>
        <sz val="8"/>
        <color rgb="FF4AC0E0"/>
        <rFont val="Arial"/>
        <family val="2"/>
      </rPr>
      <t>EDU Endkunden</t>
    </r>
    <r>
      <rPr>
        <b/>
        <sz val="8"/>
        <color rgb="FF454545"/>
        <rFont val="Arial"/>
        <family val="2"/>
      </rPr>
      <t xml:space="preserve"> gehen.</t>
    </r>
    <r>
      <rPr>
        <sz val="8"/>
        <color rgb="FF454545"/>
        <rFont val="Arial"/>
        <family val="2"/>
      </rPr>
      <t xml:space="preserve">
• Unter untenstehendem Link kann in der Datenbank überprüft werden, ob eine Bildungseinrichtung bezugsberechtigt ist.
• Falls eine Bildungseinrichtung den Kriterien entspricht, aber nicht enthalten ist, bitte an </t>
    </r>
    <r>
      <rPr>
        <b/>
        <sz val="8"/>
        <color rgb="FF454545"/>
        <rFont val="Arial"/>
        <family val="2"/>
      </rPr>
      <t>bildung@microsoft.com</t>
    </r>
    <r>
      <rPr>
        <sz val="8"/>
        <color rgb="FF454545"/>
        <rFont val="Arial"/>
        <family val="2"/>
      </rPr>
      <t xml:space="preserve"> wenden.
• Zum Bezug der Shape-the-Future Topseller:
  » Angebotsanfrage + eindeutige Nennung der Bildungseinrichtung direkt bei der Distribution.</t>
    </r>
  </si>
  <si>
    <r>
      <t>Lenovo V15 AMD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G2</t>
    </r>
  </si>
  <si>
    <t>AMD Lucienne</t>
  </si>
  <si>
    <r>
      <rPr>
        <b/>
        <sz val="8"/>
        <color rgb="FF454545"/>
        <rFont val="Arial"/>
        <family val="2"/>
      </rPr>
      <t>Ryzen 3</t>
    </r>
    <r>
      <rPr>
        <sz val="8"/>
        <color rgb="FF454545"/>
        <rFont val="Arial"/>
        <family val="2"/>
      </rPr>
      <t xml:space="preserve"> • 8GB • 256GB SSD</t>
    </r>
  </si>
  <si>
    <t>82KD000FGE</t>
  </si>
  <si>
    <t>82KD005CGE</t>
  </si>
  <si>
    <t>82KD006FGE</t>
  </si>
  <si>
    <r>
      <rPr>
        <b/>
        <sz val="8"/>
        <color rgb="FF454545"/>
        <rFont val="Arial"/>
        <family val="2"/>
      </rPr>
      <t xml:space="preserve">AMD Ryzen 3 5300U </t>
    </r>
    <r>
      <rPr>
        <sz val="8"/>
        <color rgb="FF454545"/>
        <rFont val="Arial"/>
        <family val="2"/>
      </rPr>
      <t xml:space="preserve">
(4C / 8T, 2.6 / 3.8GHz, 
2MB L2 / 4MB L3)</t>
    </r>
  </si>
  <si>
    <r>
      <rPr>
        <b/>
        <sz val="8"/>
        <color rgb="FF454545"/>
        <rFont val="Arial"/>
        <family val="2"/>
      </rPr>
      <t xml:space="preserve">AMD Ryzen 5 5500U </t>
    </r>
    <r>
      <rPr>
        <sz val="8"/>
        <color rgb="FF454545"/>
        <rFont val="Arial"/>
        <family val="2"/>
      </rPr>
      <t xml:space="preserve">
(6C / 12T, 2.1 / 4.0GHz, 
3MB L2 / 8MB L3)</t>
    </r>
  </si>
  <si>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Soldered DDR4-3200 + 
</t>
    </r>
    <r>
      <rPr>
        <b/>
        <sz val="8"/>
        <color rgb="FF454545"/>
        <rFont val="Arial"/>
        <family val="2"/>
      </rPr>
      <t>4GB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</si>
  <si>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TN 
250nits Anti-glare, 45% NTSC</t>
    </r>
  </si>
  <si>
    <t>PC + ABS (Top), 
PC + ABS (Bottom)</t>
  </si>
  <si>
    <t>720p with Privacy Shutter</t>
  </si>
  <si>
    <t>Integrated 38Wh</t>
  </si>
  <si>
    <t>65W Round Tip Wall-mount</t>
  </si>
  <si>
    <t>DDR4-3200</t>
  </si>
  <si>
    <r>
      <t xml:space="preserve">One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slot, 
dual-channel capable</t>
    </r>
  </si>
  <si>
    <r>
      <rPr>
        <b/>
        <sz val="8"/>
        <color rgb="FF454545"/>
        <rFont val="Arial"/>
        <family val="2"/>
      </rPr>
      <t xml:space="preserve">Up to 12GB 
</t>
    </r>
    <r>
      <rPr>
        <sz val="8"/>
        <color rgb="FF454545"/>
        <rFont val="Arial"/>
        <family val="2"/>
      </rPr>
      <t>(4GB soldered + 8GB SO-DIMM) 
DDR4-3200 offering</t>
    </r>
  </si>
  <si>
    <r>
      <rPr>
        <b/>
        <sz val="8"/>
        <color rgb="FF454545"/>
        <rFont val="Arial"/>
        <family val="2"/>
      </rPr>
      <t>Up to 16GB</t>
    </r>
    <r>
      <rPr>
        <sz val="8"/>
        <color rgb="FF454545"/>
        <rFont val="Arial"/>
        <family val="2"/>
      </rPr>
      <t xml:space="preserve"> 
(8GB soldered + 8GB SO-DIMM) 
DDR4-3200 offering</t>
    </r>
  </si>
  <si>
    <t>359.2 x 235.8 x 19.9 mm</t>
  </si>
  <si>
    <r>
      <t xml:space="preserve">1x </t>
    </r>
    <r>
      <rPr>
        <b/>
        <sz val="8"/>
        <color rgb="FF454545"/>
        <rFont val="Arial"/>
        <family val="2"/>
      </rPr>
      <t xml:space="preserve">USB 2.0, </t>
    </r>
    <r>
      <rPr>
        <sz val="8"/>
        <color rgb="FF454545"/>
        <rFont val="Arial"/>
        <family val="2"/>
      </rPr>
      <t xml:space="preserve">1x </t>
    </r>
    <r>
      <rPr>
        <b/>
        <sz val="8"/>
        <color rgb="FF454545"/>
        <rFont val="Arial"/>
        <family val="2"/>
      </rPr>
      <t>USB 3.2</t>
    </r>
    <r>
      <rPr>
        <sz val="8"/>
        <color rgb="FF454545"/>
        <rFont val="Arial"/>
        <family val="2"/>
      </rPr>
      <t xml:space="preserve"> Gen 1, 
1x </t>
    </r>
    <r>
      <rPr>
        <b/>
        <sz val="8"/>
        <color rgb="FF454545"/>
        <rFont val="Arial"/>
        <family val="2"/>
      </rPr>
      <t>USB-C 3.2</t>
    </r>
    <r>
      <rPr>
        <sz val="8"/>
        <color rgb="FF454545"/>
        <rFont val="Arial"/>
        <family val="2"/>
      </rPr>
      <t xml:space="preserve"> Gen 1 
(support data transfer only)</t>
    </r>
  </si>
  <si>
    <t>1x HDMI 1.4b</t>
  </si>
  <si>
    <t>1x Ethernet (RJ-45), 1x headphone / microphone combo jack (3.5mm), 
1x power connector</t>
  </si>
  <si>
    <t>6-row, spill-resistant, 
multimedia Fn keys, numeric keypad</t>
  </si>
  <si>
    <t>Buttonless Mylar® surface 
multi-touch touchpad, supports 
Precision TouchPad (PTP)</t>
  </si>
  <si>
    <t>Kensington® Nano Security Slot, Power-on password, Supervisor password, Hard disk password</t>
  </si>
  <si>
    <t>Intel Gemini Lake</t>
  </si>
  <si>
    <r>
      <rPr>
        <b/>
        <sz val="8"/>
        <color rgb="FF454545"/>
        <rFont val="Arial"/>
        <family val="2"/>
      </rPr>
      <t>Pentium N5030</t>
    </r>
    <r>
      <rPr>
        <sz val="8"/>
        <color rgb="FF454545"/>
        <rFont val="Arial"/>
        <family val="2"/>
      </rPr>
      <t xml:space="preserve"> • 8GB • 256GB SSD</t>
    </r>
  </si>
  <si>
    <t>82C3004AGE</t>
  </si>
  <si>
    <r>
      <rPr>
        <b/>
        <sz val="8"/>
        <color rgb="FF454545"/>
        <rFont val="Arial"/>
        <family val="2"/>
      </rPr>
      <t xml:space="preserve">Intel Pentium Silver N5030 </t>
    </r>
    <r>
      <rPr>
        <sz val="8"/>
        <color rgb="FF454545"/>
        <rFont val="Arial"/>
        <family val="2"/>
      </rPr>
      <t xml:space="preserve">
(4C / 4T, 1.1 / 3.1GHz, 4MB)</t>
    </r>
  </si>
  <si>
    <t>Integrated Intel UHD Graphics 605</t>
  </si>
  <si>
    <t>PC + ABS</t>
  </si>
  <si>
    <t>45W Round Tip Wall-mount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</si>
  <si>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DDR4-2400</t>
    </r>
  </si>
  <si>
    <r>
      <t xml:space="preserve">Memory soldered to systemboard, 
</t>
    </r>
    <r>
      <rPr>
        <b/>
        <sz val="8"/>
        <color rgb="FF454545"/>
        <rFont val="Arial"/>
        <family val="2"/>
      </rPr>
      <t>no slots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</si>
  <si>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memory, 
not upgradable</t>
    </r>
  </si>
  <si>
    <r>
      <t xml:space="preserve">2x </t>
    </r>
    <r>
      <rPr>
        <b/>
        <sz val="8"/>
        <color rgb="FF454545"/>
        <rFont val="Arial"/>
        <family val="2"/>
      </rPr>
      <t>USB 3.1</t>
    </r>
    <r>
      <rPr>
        <sz val="8"/>
        <color rgb="FF454545"/>
        <rFont val="Arial"/>
        <family val="2"/>
      </rPr>
      <t xml:space="preserve"> Gen 1, 1x </t>
    </r>
    <r>
      <rPr>
        <b/>
        <sz val="8"/>
        <color rgb="FF454545"/>
        <rFont val="Arial"/>
        <family val="2"/>
      </rPr>
      <t>USB 2.0</t>
    </r>
  </si>
  <si>
    <t>1x power connector, 1x headphone / microphone combo jack (3.5mm)</t>
  </si>
  <si>
    <t>Buttonless Mylar® surface multi-touch touchpad</t>
  </si>
  <si>
    <r>
      <rPr>
        <b/>
        <sz val="8"/>
        <color rgb="FF454545"/>
        <rFont val="Arial"/>
        <family val="2"/>
      </rPr>
      <t>i3</t>
    </r>
    <r>
      <rPr>
        <sz val="8"/>
        <color rgb="FF454545"/>
        <rFont val="Arial"/>
        <family val="2"/>
      </rPr>
      <t xml:space="preserve"> • 8GB • 256GB SSD</t>
    </r>
  </si>
  <si>
    <r>
      <t>Lenovo V15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G2</t>
    </r>
  </si>
  <si>
    <r>
      <t xml:space="preserve">i3 • 8GB • </t>
    </r>
    <r>
      <rPr>
        <b/>
        <sz val="8"/>
        <color rgb="FF454545"/>
        <rFont val="Arial"/>
        <family val="2"/>
      </rPr>
      <t>512GB SSD</t>
    </r>
  </si>
  <si>
    <t>82KB0003GE</t>
  </si>
  <si>
    <t>82KB000DGE</t>
  </si>
  <si>
    <t>82KB003MGE</t>
  </si>
  <si>
    <t>82KB003EGE</t>
  </si>
  <si>
    <r>
      <rPr>
        <b/>
        <sz val="8"/>
        <color rgb="FF454545"/>
        <rFont val="Arial"/>
        <family val="2"/>
      </rPr>
      <t>Intel Core i5-1135G7</t>
    </r>
    <r>
      <rPr>
        <sz val="8"/>
        <color rgb="FF454545"/>
        <rFont val="Arial"/>
        <family val="2"/>
      </rPr>
      <t xml:space="preserve"> 
(4C / 8T, 2.4 / 4.2GHz, 8MB)</t>
    </r>
  </si>
  <si>
    <t>Integrated Intel Iris Xe Graphics functions as UHD Graphics</t>
  </si>
  <si>
    <t>3Y Depot/CCI upgrade from 1Y Depot/CCI delivery (5WS0Q81869)</t>
  </si>
  <si>
    <t>82C500NWGE</t>
  </si>
  <si>
    <r>
      <t xml:space="preserve">ThinkBook 14 AMD </t>
    </r>
    <r>
      <rPr>
        <sz val="10"/>
        <color rgb="FF454545"/>
        <rFont val="Arial"/>
        <family val="2"/>
      </rPr>
      <t>G3</t>
    </r>
  </si>
  <si>
    <r>
      <rPr>
        <b/>
        <sz val="8"/>
        <color rgb="FF454545"/>
        <rFont val="Arial"/>
        <family val="2"/>
      </rPr>
      <t>Ryzen 5</t>
    </r>
    <r>
      <rPr>
        <sz val="8"/>
        <color rgb="FF454545"/>
        <rFont val="Arial"/>
        <family val="2"/>
      </rPr>
      <t xml:space="preserve"> • 8GB • 256GB</t>
    </r>
  </si>
  <si>
    <r>
      <t xml:space="preserve">Ryzen 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</si>
  <si>
    <r>
      <rPr>
        <b/>
        <sz val="8"/>
        <color rgb="FF454545"/>
        <rFont val="Arial"/>
        <family val="2"/>
      </rPr>
      <t xml:space="preserve">Ryzen 7 </t>
    </r>
    <r>
      <rPr>
        <sz val="8"/>
        <color rgb="FF454545"/>
        <rFont val="Arial"/>
        <family val="2"/>
      </rPr>
      <t>• 16GB • 512GB</t>
    </r>
  </si>
  <si>
    <t>21A2002HGE</t>
  </si>
  <si>
    <t>21A20006GE</t>
  </si>
  <si>
    <t>21A20005GE</t>
  </si>
  <si>
    <r>
      <rPr>
        <b/>
        <sz val="8"/>
        <color rgb="FF454545"/>
        <rFont val="Arial"/>
        <family val="2"/>
      </rPr>
      <t xml:space="preserve">AMD Ryzen 7 5700U </t>
    </r>
    <r>
      <rPr>
        <sz val="8"/>
        <color rgb="FF454545"/>
        <rFont val="Arial"/>
        <family val="2"/>
      </rPr>
      <t xml:space="preserve">
(8C / 16T, 1.8 / 4.3GHz, 
4MB L2 / 8MB L3)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</si>
  <si>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3.0x4 NVMe 
</t>
    </r>
    <r>
      <rPr>
        <sz val="8"/>
        <color theme="0" tint="-0.34998626667073579"/>
        <rFont val="Arial"/>
        <family val="2"/>
      </rPr>
      <t>+ Empty M.2 2280 PCIe 3.0x2 SSD Slot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</si>
  <si>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3.0x4 NVMe 
</t>
    </r>
    <r>
      <rPr>
        <sz val="8"/>
        <color theme="0" tint="-0.34998626667073579"/>
        <rFont val="Arial"/>
        <family val="2"/>
      </rPr>
      <t>+ Empty M.2 2280 PCIe 3.0x2 SSD Slot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</si>
  <si>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</t>
    </r>
  </si>
  <si>
    <t>11ax, 2x2 + BT5.1</t>
  </si>
  <si>
    <t>65W USB-C Slim Wall-mount</t>
  </si>
  <si>
    <r>
      <rPr>
        <b/>
        <sz val="8"/>
        <color rgb="FF454545"/>
        <rFont val="Arial"/>
        <family val="2"/>
      </rPr>
      <t>Up to 36GB</t>
    </r>
    <r>
      <rPr>
        <sz val="8"/>
        <color rgb="FF454545"/>
        <rFont val="Arial"/>
        <family val="2"/>
      </rPr>
      <t xml:space="preserve"> 
(4GB soldered + 32GB SO-DIMM) 
DDR4-3200</t>
    </r>
  </si>
  <si>
    <r>
      <rPr>
        <b/>
        <sz val="8"/>
        <color rgb="FF454545"/>
        <rFont val="Arial"/>
        <family val="2"/>
      </rPr>
      <t xml:space="preserve">Up to 40GB </t>
    </r>
    <r>
      <rPr>
        <sz val="8"/>
        <color rgb="FF454545"/>
        <rFont val="Arial"/>
        <family val="2"/>
      </rPr>
      <t xml:space="preserve">
(8GB soldered + 32GB SO-DIMM) 
DDR4-3200</t>
    </r>
  </si>
  <si>
    <t>323 x 218 x 17.9 mm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</si>
  <si>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 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 2x </t>
    </r>
    <r>
      <rPr>
        <b/>
        <sz val="8"/>
        <color rgb="FF454545"/>
        <rFont val="Arial"/>
        <family val="2"/>
      </rPr>
      <t xml:space="preserve">USB-C 3.2 Gen 2 </t>
    </r>
    <r>
      <rPr>
        <sz val="8"/>
        <color rgb="FF454545"/>
        <rFont val="Arial"/>
        <family val="2"/>
      </rPr>
      <t>(support data transfer, Power Delivery 3.0 and DisplayPort™ 1.4)</t>
    </r>
  </si>
  <si>
    <t>1x card reader, 1x Ethernet (RJ-45), 
1x headphone / microphone 
combo jack (3.5mm)</t>
  </si>
  <si>
    <t>Buttonless Mylar® surface 
multi-touch touchpad, 
supports Precision TouchPad (PTP)</t>
  </si>
  <si>
    <t>Power-on password, Supervisor password, Hard disk password, Kensington® Nano Security Slot</t>
  </si>
  <si>
    <t>Rail</t>
  </si>
  <si>
    <r>
      <t xml:space="preserve">ThinkBook 15 AMD </t>
    </r>
    <r>
      <rPr>
        <sz val="10"/>
        <color rgb="FF454545"/>
        <rFont val="Arial"/>
        <family val="2"/>
      </rPr>
      <t>G3</t>
    </r>
  </si>
  <si>
    <t>21A40028GE</t>
  </si>
  <si>
    <t>21A4002EGE</t>
  </si>
  <si>
    <t>21A40007GE</t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</si>
  <si>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</t>
    </r>
  </si>
  <si>
    <t>357 x 235 x 18.9 mm</t>
  </si>
  <si>
    <r>
      <t>ThinkPad T14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G2</t>
    </r>
  </si>
  <si>
    <r>
      <t>ThinkPad T14</t>
    </r>
    <r>
      <rPr>
        <sz val="10"/>
        <color rgb="FF454545"/>
        <rFont val="Arial"/>
        <family val="2"/>
      </rPr>
      <t xml:space="preserve"> G2</t>
    </r>
  </si>
  <si>
    <r>
      <t xml:space="preserve">i7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1TB SSD • 4G LTE</t>
    </r>
  </si>
  <si>
    <r>
      <t xml:space="preserve">UHD HDR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NVIDIA</t>
    </r>
  </si>
  <si>
    <t>20W0004KGE</t>
  </si>
  <si>
    <t>20W0004FGE</t>
  </si>
  <si>
    <t>20W0000EGE</t>
  </si>
  <si>
    <t>20W0000GGE</t>
  </si>
  <si>
    <t>20W00003GE</t>
  </si>
  <si>
    <t>20W0004YGE</t>
  </si>
  <si>
    <t>20W00050GE</t>
  </si>
  <si>
    <t>20W0006YGE</t>
  </si>
  <si>
    <t>20W00055GE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</si>
  <si>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DDR4-3200 + 
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</si>
  <si>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2280 PCIe x4 NVMe Opal2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</si>
  <si>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x4 NVMe Opal2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</si>
  <si>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x4 NVMe Opal2</t>
    </r>
  </si>
  <si>
    <r>
      <t xml:space="preserve">NVIDIA GeForce MX450 
</t>
    </r>
    <r>
      <rPr>
        <sz val="8"/>
        <color rgb="FF454545"/>
        <rFont val="Arial"/>
        <family val="2"/>
      </rPr>
      <t>2GB GDDR6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</si>
  <si>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Anti-glare, </t>
    </r>
    <r>
      <rPr>
        <b/>
        <sz val="8"/>
        <color rgb="FF454545"/>
        <rFont val="Arial"/>
        <family val="2"/>
      </rPr>
      <t>Touch</t>
    </r>
    <r>
      <rPr>
        <sz val="8"/>
        <color rgb="FF454545"/>
        <rFont val="Arial"/>
        <family val="2"/>
      </rPr>
      <t xml:space="preserve">, ThinkPad </t>
    </r>
    <r>
      <rPr>
        <b/>
        <sz val="8"/>
        <color rgb="FF3E8DDD"/>
        <rFont val="Arial"/>
        <family val="2"/>
      </rPr>
      <t>Privacy Guard</t>
    </r>
  </si>
  <si>
    <r>
      <rPr>
        <b/>
        <sz val="8"/>
        <color rgb="FF454545"/>
        <rFont val="Arial"/>
        <family val="2"/>
      </rPr>
      <t xml:space="preserve">14" UHD </t>
    </r>
    <r>
      <rPr>
        <sz val="8"/>
        <color rgb="FF454545"/>
        <rFont val="Arial"/>
        <family val="2"/>
      </rPr>
      <t xml:space="preserve">(3840x2160) IPS 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
Anti-glare, </t>
    </r>
    <r>
      <rPr>
        <b/>
        <sz val="8"/>
        <color rgb="FF454545"/>
        <rFont val="Arial"/>
        <family val="2"/>
      </rPr>
      <t>HDR 400</t>
    </r>
    <r>
      <rPr>
        <sz val="8"/>
        <color rgb="FF454545"/>
        <rFont val="Arial"/>
        <family val="2"/>
      </rPr>
      <t>, Dolby Vision</t>
    </r>
  </si>
  <si>
    <t>Intel AX210 11ax, 2x2 + BT5.2</t>
  </si>
  <si>
    <r>
      <t xml:space="preserve">Quectel EM120R-GL 
</t>
    </r>
    <r>
      <rPr>
        <sz val="8"/>
        <color rgb="FF454545"/>
        <rFont val="Arial"/>
        <family val="2"/>
      </rPr>
      <t>with embedded eSIM</t>
    </r>
  </si>
  <si>
    <t>PPS / 50% GF (Top), PC + ABS / Talc15 
+ Magnesium Alloy (Keyboard Cover), 
PA / 50% GF (Bottom)</t>
  </si>
  <si>
    <t>PPS / 50% GF (Top), PC + ABS / Talc15 + Magnesium Alloy (Keyboard Cover), PA / 50% GF (Bottom)</t>
  </si>
  <si>
    <t>Not Anti-microbial</t>
  </si>
  <si>
    <t xml:space="preserve">	3Y Premier Support Upgrade from 3Y Depot/CCI (5WS0T36152)</t>
  </si>
  <si>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slot, dual-channel capable</t>
    </r>
  </si>
  <si>
    <r>
      <rPr>
        <b/>
        <sz val="8"/>
        <color rgb="FF454545"/>
        <rFont val="Arial"/>
        <family val="2"/>
      </rPr>
      <t>Up to 40GB</t>
    </r>
    <r>
      <rPr>
        <sz val="8"/>
        <color rgb="FF454545"/>
        <rFont val="Arial"/>
        <family val="2"/>
      </rPr>
      <t xml:space="preserve"> 
(8GB soldered + 32GB SO-DIMM) 
DDR4-3200</t>
    </r>
  </si>
  <si>
    <r>
      <rPr>
        <b/>
        <sz val="8"/>
        <color rgb="FF454545"/>
        <rFont val="Arial"/>
        <family val="2"/>
      </rPr>
      <t xml:space="preserve">Up to 48GB </t>
    </r>
    <r>
      <rPr>
        <sz val="8"/>
        <color rgb="FF454545"/>
        <rFont val="Arial"/>
        <family val="2"/>
      </rPr>
      <t xml:space="preserve">
(16GB soldered + 32GB SO-DIMM) 
 DDR4-3200</t>
    </r>
  </si>
  <si>
    <t>329 x 227 x 17.9 mm</t>
  </si>
  <si>
    <t>1.58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</si>
  <si>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 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 
2x </t>
    </r>
    <r>
      <rPr>
        <b/>
        <sz val="8"/>
        <color rgb="FF454545"/>
        <rFont val="Arial"/>
        <family val="2"/>
      </rPr>
      <t>Thunderbolt 4 / USB4™</t>
    </r>
    <r>
      <rPr>
        <sz val="8"/>
        <color rgb="FF454545"/>
        <rFont val="Arial"/>
        <family val="2"/>
      </rPr>
      <t xml:space="preserve"> 40Gbps (support data transfer, Power Delivery 3.0 and DisplayPort™ 1.4a)</t>
    </r>
  </si>
  <si>
    <t>1x HDMI 2.0</t>
  </si>
  <si>
    <t>1x microSD card reader, 1x Ethernet (RJ-45), 1x headphone / microphone combo jack (3.5mm), 1x side docking connector</t>
  </si>
  <si>
    <t>TrackPoint® pointing device and Mylar® surface multi-touch touchpad</t>
  </si>
  <si>
    <t>Power-on password, Supervisor password, NVMe password, 
Self-healing BIOS</t>
  </si>
  <si>
    <r>
      <t>ThinkPad T14s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G2</t>
    </r>
  </si>
  <si>
    <r>
      <t xml:space="preserve">i5 • 16GB • 512GB • </t>
    </r>
    <r>
      <rPr>
        <b/>
        <sz val="8"/>
        <color rgb="FF3E8DDD"/>
        <rFont val="Arial"/>
        <family val="2"/>
      </rPr>
      <t>5G LTE</t>
    </r>
  </si>
  <si>
    <r>
      <rPr>
        <b/>
        <sz val="8"/>
        <color rgb="FF3E8DDD"/>
        <rFont val="Arial"/>
        <family val="2"/>
      </rPr>
      <t>Privacy Guard</t>
    </r>
    <r>
      <rPr>
        <sz val="8"/>
        <color rgb="FF454545"/>
        <rFont val="Arial"/>
        <family val="2"/>
      </rPr>
      <t xml:space="preserve"> • i7 • 4G • </t>
    </r>
    <r>
      <rPr>
        <b/>
        <sz val="8"/>
        <color rgb="FF454545"/>
        <rFont val="Arial"/>
        <family val="2"/>
      </rPr>
      <t>FHD Cam</t>
    </r>
  </si>
  <si>
    <r>
      <t xml:space="preserve">i7 • 16GB • 512GB • </t>
    </r>
    <r>
      <rPr>
        <b/>
        <sz val="8"/>
        <color rgb="FF3E8DDD"/>
        <rFont val="Arial"/>
        <family val="2"/>
      </rPr>
      <t>5G LTE</t>
    </r>
  </si>
  <si>
    <r>
      <t xml:space="preserve">UHD HDR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3E8DDD"/>
        <rFont val="Arial"/>
        <family val="2"/>
      </rPr>
      <t>5G LTE</t>
    </r>
  </si>
  <si>
    <t>20WM003GGE</t>
  </si>
  <si>
    <t>20WM003AGE</t>
  </si>
  <si>
    <t>20WM003BGE</t>
  </si>
  <si>
    <t>20WM003JGE</t>
  </si>
  <si>
    <t>20WM003YGE</t>
  </si>
  <si>
    <t>20WM003WGE</t>
  </si>
  <si>
    <t>20WM003PGE</t>
  </si>
  <si>
    <t>20WM003TGE</t>
  </si>
  <si>
    <t>20WM0047GE</t>
  </si>
  <si>
    <t>20WM0049GE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</si>
  <si>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LPDDR4x-4266</t>
    </r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</si>
  <si>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
LPDDR4x-4266</t>
    </r>
  </si>
  <si>
    <r>
      <rPr>
        <b/>
        <sz val="8"/>
        <color rgb="FF454545"/>
        <rFont val="Arial"/>
        <family val="2"/>
      </rPr>
      <t xml:space="preserve">14" FHD </t>
    </r>
    <r>
      <rPr>
        <sz val="8"/>
        <color rgb="FF454545"/>
        <rFont val="Arial"/>
        <family val="2"/>
      </rPr>
      <t xml:space="preserve">(1920x1080) IPS 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
Anti-glare, </t>
    </r>
    <r>
      <rPr>
        <b/>
        <sz val="8"/>
        <color rgb="FF3E8DDD"/>
        <rFont val="Arial"/>
        <family val="2"/>
      </rPr>
      <t>ThinkPad Privacy Guard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Touch</t>
    </r>
  </si>
  <si>
    <t>CFRP Hybrid (Top), 
Aluminium (Bottom)</t>
  </si>
  <si>
    <t>1080p + IR with Privacy Shutter</t>
  </si>
  <si>
    <t>Villi Black</t>
  </si>
  <si>
    <t>LPDDR4x-4266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</si>
  <si>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memory, 
not upgradable</t>
    </r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</si>
  <si>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memory, 
not upgradable</t>
    </r>
  </si>
  <si>
    <t>327.5 x 224 x 16.14 mm</t>
  </si>
  <si>
    <t>327.5 x 224.4 x 16.81 mm</t>
  </si>
  <si>
    <t>1.28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</si>
  <si>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</t>
    </r>
    <r>
      <rPr>
        <b/>
        <sz val="8"/>
        <color rgb="FF454545"/>
        <rFont val="Arial"/>
        <family val="2"/>
      </rPr>
      <t>Thunderbolt 4 / USB4™</t>
    </r>
    <r>
      <rPr>
        <sz val="8"/>
        <color rgb="FF454545"/>
        <rFont val="Arial"/>
        <family val="2"/>
      </rPr>
      <t xml:space="preserve"> 40Gbps (support data transfer, Power Delivery 3.0 and DisplayPort™ 1.4a)</t>
    </r>
  </si>
  <si>
    <t>1x Ethernet extension connector,
1x headphone / microphone combo jack (3.5mm), 1x side docking connector</t>
  </si>
  <si>
    <t>TrackPoint® pointing device and 
Mylar® surface multi-touch touchpad</t>
  </si>
  <si>
    <t>Air</t>
  </si>
  <si>
    <r>
      <t>ThinkPad T15</t>
    </r>
    <r>
      <rPr>
        <sz val="10"/>
        <color rgb="FF454545"/>
        <rFont val="Arial"/>
        <family val="2"/>
      </rPr>
      <t xml:space="preserve"> G2</t>
    </r>
  </si>
  <si>
    <r>
      <t xml:space="preserve">i7 • 16GB • 512GB • 4G • </t>
    </r>
    <r>
      <rPr>
        <b/>
        <sz val="8"/>
        <color rgb="FF454545"/>
        <rFont val="Arial"/>
        <family val="2"/>
      </rPr>
      <t>NVIDIA</t>
    </r>
  </si>
  <si>
    <r>
      <t xml:space="preserve">i7 • 16GB • </t>
    </r>
    <r>
      <rPr>
        <b/>
        <sz val="8"/>
        <color rgb="FF454545"/>
        <rFont val="Arial"/>
        <family val="2"/>
      </rPr>
      <t xml:space="preserve">1TB SSD </t>
    </r>
    <r>
      <rPr>
        <sz val="8"/>
        <color rgb="FF454545"/>
        <rFont val="Arial"/>
        <family val="2"/>
      </rPr>
      <t>• NVIDIA</t>
    </r>
  </si>
  <si>
    <r>
      <rPr>
        <b/>
        <sz val="8"/>
        <color rgb="FF454545"/>
        <rFont val="Arial"/>
        <family val="2"/>
      </rPr>
      <t>UHD HDR</t>
    </r>
    <r>
      <rPr>
        <sz val="8"/>
        <color rgb="FF454545"/>
        <rFont val="Arial"/>
        <family val="2"/>
      </rPr>
      <t xml:space="preserve"> • i7 • 512GB • NVIDIA</t>
    </r>
  </si>
  <si>
    <r>
      <t xml:space="preserve">UHD HDR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NVIDIA</t>
    </r>
  </si>
  <si>
    <t>20W4000FGE</t>
  </si>
  <si>
    <t>20W4002YGE</t>
  </si>
  <si>
    <t>20W4000NGE</t>
  </si>
  <si>
    <t>20W4003FGE</t>
  </si>
  <si>
    <t>20W4003QGE</t>
  </si>
  <si>
    <t>20W4003SGE</t>
  </si>
  <si>
    <t>20W4000KGE</t>
  </si>
  <si>
    <t>20W4003WGE</t>
  </si>
  <si>
    <r>
      <rPr>
        <b/>
        <sz val="8"/>
        <color rgb="FF454545"/>
        <rFont val="Arial"/>
        <family val="2"/>
      </rPr>
      <t>NVIDIA GeForce MX450</t>
    </r>
    <r>
      <rPr>
        <sz val="8"/>
        <color rgb="FF454545"/>
        <rFont val="Arial"/>
        <family val="2"/>
      </rPr>
      <t xml:space="preserve"> 
2GB GDDR6</t>
    </r>
  </si>
  <si>
    <r>
      <rPr>
        <b/>
        <sz val="8"/>
        <color rgb="FF454545"/>
        <rFont val="Arial"/>
        <family val="2"/>
      </rPr>
      <t xml:space="preserve">15.6" UHD </t>
    </r>
    <r>
      <rPr>
        <sz val="8"/>
        <color rgb="FF454545"/>
        <rFont val="Arial"/>
        <family val="2"/>
      </rPr>
      <t xml:space="preserve">(3840x2160) IPS 
</t>
    </r>
    <r>
      <rPr>
        <b/>
        <sz val="8"/>
        <color rgb="FF454545"/>
        <rFont val="Arial"/>
        <family val="2"/>
      </rPr>
      <t>600nits</t>
    </r>
    <r>
      <rPr>
        <sz val="8"/>
        <color rgb="FF454545"/>
        <rFont val="Arial"/>
        <family val="2"/>
      </rPr>
      <t xml:space="preserve"> Anti-glare, </t>
    </r>
    <r>
      <rPr>
        <b/>
        <sz val="8"/>
        <color rgb="FF454545"/>
        <rFont val="Arial"/>
        <family val="2"/>
      </rPr>
      <t>HDR 400</t>
    </r>
    <r>
      <rPr>
        <sz val="8"/>
        <color rgb="FF454545"/>
        <rFont val="Arial"/>
        <family val="2"/>
      </rPr>
      <t>, 
Dolby Vision</t>
    </r>
  </si>
  <si>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slot, 
dual-channel capable</t>
    </r>
  </si>
  <si>
    <r>
      <rPr>
        <b/>
        <sz val="8"/>
        <color rgb="FF454545"/>
        <rFont val="Arial"/>
        <family val="2"/>
      </rPr>
      <t xml:space="preserve">Up to 48GB </t>
    </r>
    <r>
      <rPr>
        <sz val="8"/>
        <color rgb="FF454545"/>
        <rFont val="Arial"/>
        <family val="2"/>
      </rPr>
      <t xml:space="preserve">
(16GB soldered + 32GB SO-DIMM) 
DDR4-3200</t>
    </r>
  </si>
  <si>
    <t>365.8 x 248 x 19.1 mm</t>
  </si>
  <si>
    <t>1.82 kg</t>
  </si>
  <si>
    <t>1.75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</si>
  <si>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
2x </t>
    </r>
    <r>
      <rPr>
        <b/>
        <sz val="8"/>
        <color rgb="FF454545"/>
        <rFont val="Arial"/>
        <family val="2"/>
      </rPr>
      <t>Thunderbolt 4 / USB4™</t>
    </r>
    <r>
      <rPr>
        <sz val="8"/>
        <color rgb="FF454545"/>
        <rFont val="Arial"/>
        <family val="2"/>
      </rPr>
      <t xml:space="preserve"> 40Gbps (support data transfer, Power Delivery 3.0 and DisplayPort™ 1.4a)</t>
    </r>
  </si>
  <si>
    <t>Power-on password, Supervisor password, NVMe password, Self-healing BIOS</t>
  </si>
  <si>
    <r>
      <t>ThinkPad T15</t>
    </r>
    <r>
      <rPr>
        <sz val="10"/>
        <color rgb="FF454545"/>
        <rFont val="Arial"/>
        <family val="2"/>
      </rPr>
      <t xml:space="preserve"> G2</t>
    </r>
    <r>
      <rPr>
        <sz val="11"/>
        <color theme="1"/>
        <rFont val="Calibri"/>
        <family val="2"/>
        <scheme val="minor"/>
      </rPr>
      <t/>
    </r>
  </si>
  <si>
    <r>
      <t>ThinkPad X13</t>
    </r>
    <r>
      <rPr>
        <sz val="10"/>
        <color rgb="FF454545"/>
        <rFont val="Arial"/>
        <family val="2"/>
      </rPr>
      <t xml:space="preserve"> G2</t>
    </r>
  </si>
  <si>
    <r>
      <t>i7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• 16GB • 512GB • </t>
    </r>
    <r>
      <rPr>
        <b/>
        <sz val="8"/>
        <color rgb="FF3E8DDD"/>
        <rFont val="Arial"/>
        <family val="2"/>
      </rPr>
      <t>5G LTE</t>
    </r>
  </si>
  <si>
    <r>
      <rPr>
        <b/>
        <sz val="8"/>
        <color rgb="FF3E8DDD"/>
        <rFont val="Arial"/>
        <family val="2"/>
      </rPr>
      <t>Storm Grey</t>
    </r>
    <r>
      <rPr>
        <sz val="8"/>
        <color rgb="FF454545"/>
        <rFont val="Arial"/>
        <family val="2"/>
      </rPr>
      <t xml:space="preserve"> • i5 •</t>
    </r>
    <r>
      <rPr>
        <b/>
        <sz val="8"/>
        <color rgb="FF454545"/>
        <rFont val="Arial"/>
        <family val="2"/>
      </rPr>
      <t xml:space="preserve"> 16GB • 512GB</t>
    </r>
  </si>
  <si>
    <r>
      <rPr>
        <b/>
        <sz val="8"/>
        <color rgb="FF3E8DDD"/>
        <rFont val="Arial"/>
        <family val="2"/>
      </rPr>
      <t>Storm Grey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>16GB • 512GB</t>
    </r>
  </si>
  <si>
    <t>20WK001MGE</t>
  </si>
  <si>
    <t>20WK002JGE</t>
  </si>
  <si>
    <t>20WK0022GE</t>
  </si>
  <si>
    <t>20WK0024GE</t>
  </si>
  <si>
    <t>20WK001RGE</t>
  </si>
  <si>
    <t>20WK001PGE</t>
  </si>
  <si>
    <t>Intel Core i7-1165G7 (4C / 8T, 2.8 / 4.7GHz, 12MB)</t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</si>
  <si>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</t>
    </r>
  </si>
  <si>
    <t>PPS (Top), 
Aluminium (Bottom)</t>
  </si>
  <si>
    <t>Storm Grey</t>
  </si>
  <si>
    <t>Integrated 54.7Wh</t>
  </si>
  <si>
    <r>
      <rPr>
        <sz val="8"/>
        <color rgb="FF454545"/>
        <rFont val="Arial"/>
        <family val="2"/>
      </rPr>
      <t xml:space="preserve">Memory soldered to systemboard, 
</t>
    </r>
    <r>
      <rPr>
        <b/>
        <sz val="8"/>
        <color rgb="FF454545"/>
        <rFont val="Arial"/>
        <family val="2"/>
      </rPr>
      <t>no slots</t>
    </r>
    <r>
      <rPr>
        <sz val="8"/>
        <color rgb="FF454545"/>
        <rFont val="Arial"/>
        <family val="2"/>
      </rPr>
      <t>, dual-channel</t>
    </r>
  </si>
  <si>
    <r>
      <t xml:space="preserve">8GB </t>
    </r>
    <r>
      <rPr>
        <sz val="8"/>
        <color rgb="FF454545"/>
        <rFont val="Arial"/>
        <family val="2"/>
      </rPr>
      <t xml:space="preserve">soldered memory, </t>
    </r>
    <r>
      <rPr>
        <b/>
        <sz val="8"/>
        <color rgb="FF454545"/>
        <rFont val="Arial"/>
        <family val="2"/>
      </rPr>
      <t xml:space="preserve">
not upgradable</t>
    </r>
  </si>
  <si>
    <r>
      <t xml:space="preserve">16GB </t>
    </r>
    <r>
      <rPr>
        <sz val="8"/>
        <color rgb="FF454545"/>
        <rFont val="Arial"/>
        <family val="2"/>
      </rPr>
      <t xml:space="preserve">soldered memory, 
</t>
    </r>
    <r>
      <rPr>
        <b/>
        <sz val="8"/>
        <color rgb="FF454545"/>
        <rFont val="Arial"/>
        <family val="2"/>
      </rPr>
      <t>not upgradable</t>
    </r>
  </si>
  <si>
    <t>305.8 x 217.06 x 18.19 mm</t>
  </si>
  <si>
    <t>305.8 x 217.89 x 18.06 mm</t>
  </si>
  <si>
    <t>1.31 kg</t>
  </si>
  <si>
    <t>1x Ethernet extension connector, 
1x headphone / microphone combo jack (3.5mm), 1x side docking connector</t>
  </si>
  <si>
    <t>PN folgt</t>
  </si>
  <si>
    <r>
      <t>ThinkPad X1 Carbon</t>
    </r>
    <r>
      <rPr>
        <sz val="12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G9</t>
    </r>
  </si>
  <si>
    <r>
      <rPr>
        <b/>
        <sz val="8"/>
        <color rgb="FF454545"/>
        <rFont val="Arial"/>
        <family val="2"/>
      </rPr>
      <t>Carbon Weave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UHD+ HDR</t>
    </r>
    <r>
      <rPr>
        <sz val="8"/>
        <color rgb="FF454545"/>
        <rFont val="Arial"/>
        <family val="2"/>
      </rPr>
      <t xml:space="preserve"> • i7</t>
    </r>
  </si>
  <si>
    <r>
      <t xml:space="preserve">Carbon Weave • UHD+ • 16GB • </t>
    </r>
    <r>
      <rPr>
        <b/>
        <sz val="8"/>
        <color rgb="FF454545"/>
        <rFont val="Arial"/>
        <family val="2"/>
      </rPr>
      <t>1TB</t>
    </r>
  </si>
  <si>
    <r>
      <t xml:space="preserve">Carbon Weave • UHD+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1TB</t>
    </r>
  </si>
  <si>
    <t>20XW0026GE</t>
  </si>
  <si>
    <t>20XW0085GE</t>
  </si>
  <si>
    <t>20XW0050GE</t>
  </si>
  <si>
    <t>20XW006UGE</t>
  </si>
  <si>
    <t>20XW0089GE</t>
  </si>
  <si>
    <t>20XW005JGE</t>
  </si>
  <si>
    <t>20XW008BGE</t>
  </si>
  <si>
    <t>20XW008AGE</t>
  </si>
  <si>
    <t>20XW008MGE</t>
  </si>
  <si>
    <t>20XW008DGE</t>
  </si>
  <si>
    <t>20XW0055GE</t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</si>
  <si>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4.0x4 
Performance NVMe Opal2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</si>
  <si>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4.0x4 
Performance NVMe Opal2</t>
    </r>
  </si>
  <si>
    <r>
      <rPr>
        <b/>
        <sz val="8"/>
        <color rgb="FF454545"/>
        <rFont val="Arial"/>
        <family val="2"/>
      </rPr>
      <t>14" FHD+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</t>
    </r>
  </si>
  <si>
    <r>
      <rPr>
        <b/>
        <sz val="8"/>
        <color rgb="FF454545"/>
        <rFont val="Arial"/>
        <family val="2"/>
      </rPr>
      <t>14" FHD+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Anti-glare, 
</t>
    </r>
    <r>
      <rPr>
        <b/>
        <sz val="8"/>
        <color rgb="FF3E8DDD"/>
        <rFont val="Arial"/>
        <family val="2"/>
      </rPr>
      <t>ThinkPad Privacy Guard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Touch</t>
    </r>
  </si>
  <si>
    <r>
      <rPr>
        <b/>
        <sz val="8"/>
        <color rgb="FF454545"/>
        <rFont val="Arial"/>
        <family val="2"/>
      </rPr>
      <t>14" UHD+</t>
    </r>
    <r>
      <rPr>
        <sz val="8"/>
        <color rgb="FF454545"/>
        <rFont val="Arial"/>
        <family val="2"/>
      </rPr>
      <t xml:space="preserve"> (3840x2400)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Glossy, </t>
    </r>
    <r>
      <rPr>
        <b/>
        <sz val="8"/>
        <color rgb="FF454545"/>
        <rFont val="Arial"/>
        <family val="2"/>
      </rPr>
      <t>HDR 400</t>
    </r>
  </si>
  <si>
    <r>
      <t xml:space="preserve">Memory soldered to systemboard, 
</t>
    </r>
    <r>
      <rPr>
        <b/>
        <sz val="8"/>
        <color rgb="FF454545"/>
        <rFont val="Arial"/>
        <family val="2"/>
      </rPr>
      <t>no slots</t>
    </r>
    <r>
      <rPr>
        <sz val="8"/>
        <color rgb="FF454545"/>
        <rFont val="Arial"/>
        <family val="2"/>
      </rPr>
      <t>, 8-channel</t>
    </r>
  </si>
  <si>
    <r>
      <t>8GB</t>
    </r>
    <r>
      <rPr>
        <sz val="8"/>
        <color rgb="FF454545"/>
        <rFont val="Arial"/>
        <family val="2"/>
      </rPr>
      <t xml:space="preserve"> soldered memory, </t>
    </r>
    <r>
      <rPr>
        <b/>
        <sz val="8"/>
        <color rgb="FF454545"/>
        <rFont val="Arial"/>
        <family val="2"/>
      </rPr>
      <t xml:space="preserve">
not upgradable</t>
    </r>
  </si>
  <si>
    <r>
      <t>16GB</t>
    </r>
    <r>
      <rPr>
        <sz val="8"/>
        <color rgb="FF454545"/>
        <rFont val="Arial"/>
        <family val="2"/>
      </rPr>
      <t xml:space="preserve"> soldered memory, </t>
    </r>
    <r>
      <rPr>
        <b/>
        <sz val="8"/>
        <color rgb="FF454545"/>
        <rFont val="Arial"/>
        <family val="2"/>
      </rPr>
      <t xml:space="preserve">
not upgradable</t>
    </r>
  </si>
  <si>
    <r>
      <t>32GB</t>
    </r>
    <r>
      <rPr>
        <sz val="8"/>
        <color rgb="FF454545"/>
        <rFont val="Arial"/>
        <family val="2"/>
      </rPr>
      <t xml:space="preserve"> soldered memory, </t>
    </r>
    <r>
      <rPr>
        <b/>
        <sz val="8"/>
        <color rgb="FF454545"/>
        <rFont val="Arial"/>
        <family val="2"/>
      </rPr>
      <t xml:space="preserve">
not upgradable</t>
    </r>
  </si>
  <si>
    <t>315 x 221.6 x 14.9 mm</t>
  </si>
  <si>
    <t>1.133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</si>
  <si>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 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 2x </t>
    </r>
    <r>
      <rPr>
        <b/>
        <sz val="8"/>
        <color rgb="FF454545"/>
        <rFont val="Arial"/>
        <family val="2"/>
      </rPr>
      <t>Thunderbolt 4 / USB4™</t>
    </r>
    <r>
      <rPr>
        <sz val="8"/>
        <color rgb="FF454545"/>
        <rFont val="Arial"/>
        <family val="2"/>
      </rPr>
      <t xml:space="preserve"> 40Gbps (support data transfer, Power Delivery 3.0 and DisplayPort™ 1.4a)</t>
    </r>
  </si>
  <si>
    <t>TrackPoint® pointing device and glass surface multi-touch touchpad</t>
  </si>
  <si>
    <r>
      <t>ThinkPad X1 Carbon</t>
    </r>
    <r>
      <rPr>
        <sz val="12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G9</t>
    </r>
    <r>
      <rPr>
        <sz val="11"/>
        <color theme="1"/>
        <rFont val="Calibri"/>
        <family val="2"/>
        <scheme val="minor"/>
      </rPr>
      <t/>
    </r>
  </si>
  <si>
    <r>
      <t xml:space="preserve">ThinkPad X1 Yoga </t>
    </r>
    <r>
      <rPr>
        <sz val="10"/>
        <color rgb="FF454545"/>
        <rFont val="Arial"/>
        <family val="2"/>
      </rPr>
      <t>G6</t>
    </r>
  </si>
  <si>
    <r>
      <rPr>
        <b/>
        <sz val="8"/>
        <color rgb="FF454545"/>
        <rFont val="Arial"/>
        <family val="2"/>
      </rPr>
      <t>FHD+</t>
    </r>
    <r>
      <rPr>
        <sz val="8"/>
        <color rgb="FF454545"/>
        <rFont val="Arial"/>
        <family val="2"/>
      </rPr>
      <t xml:space="preserve"> • 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• 4G LTE</t>
    </r>
  </si>
  <si>
    <r>
      <t xml:space="preserve">FHD+ • i5 • 16GB • 512GB • </t>
    </r>
    <r>
      <rPr>
        <b/>
        <sz val="8"/>
        <color rgb="FF3E8DDD"/>
        <rFont val="Arial"/>
        <family val="2"/>
      </rPr>
      <t>5G LTE</t>
    </r>
  </si>
  <si>
    <r>
      <t xml:space="preserve">FHD+ • </t>
    </r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• 4G LTE</t>
    </r>
  </si>
  <si>
    <r>
      <t xml:space="preserve">FHD+ • i7 • 16GB • 512GB • </t>
    </r>
    <r>
      <rPr>
        <b/>
        <sz val="8"/>
        <color rgb="FF3E8DDD"/>
        <rFont val="Arial"/>
        <family val="2"/>
      </rPr>
      <t>5G LTE</t>
    </r>
  </si>
  <si>
    <r>
      <rPr>
        <b/>
        <sz val="8"/>
        <color rgb="FF454545"/>
        <rFont val="Arial"/>
        <family val="2"/>
      </rPr>
      <t>UHD+ HDR</t>
    </r>
    <r>
      <rPr>
        <sz val="8"/>
        <color rgb="FF454545"/>
        <rFont val="Arial"/>
        <family val="2"/>
      </rPr>
      <t xml:space="preserve"> • i7 • 16GB • 512GB</t>
    </r>
  </si>
  <si>
    <r>
      <t xml:space="preserve">UHD+ HDR • i7 • 16GB • </t>
    </r>
    <r>
      <rPr>
        <b/>
        <sz val="8"/>
        <color rgb="FF454545"/>
        <rFont val="Arial"/>
        <family val="2"/>
      </rPr>
      <t>1TB SSD</t>
    </r>
  </si>
  <si>
    <r>
      <t xml:space="preserve">UHD+ HDR •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 xml:space="preserve">1TB SSD </t>
    </r>
    <r>
      <rPr>
        <sz val="8"/>
        <color rgb="FF454545"/>
        <rFont val="Arial"/>
        <family val="2"/>
      </rPr>
      <t xml:space="preserve">• </t>
    </r>
    <r>
      <rPr>
        <b/>
        <sz val="8"/>
        <color rgb="FF3E8DDD"/>
        <rFont val="Arial"/>
        <family val="2"/>
      </rPr>
      <t>5G LTE</t>
    </r>
  </si>
  <si>
    <r>
      <t xml:space="preserve">UHD+ HDR • i7 • 32GB • </t>
    </r>
    <r>
      <rPr>
        <b/>
        <sz val="8"/>
        <color rgb="FF454545"/>
        <rFont val="Arial"/>
        <family val="2"/>
      </rPr>
      <t>2TB SSD</t>
    </r>
  </si>
  <si>
    <t>20XY003GGE</t>
  </si>
  <si>
    <t>20XY005RGE</t>
  </si>
  <si>
    <t>20XY004HGE</t>
  </si>
  <si>
    <t>20XY0047GE</t>
  </si>
  <si>
    <t>20XY004CGE</t>
  </si>
  <si>
    <t>20XY006HGE</t>
  </si>
  <si>
    <t>20XY005MGE</t>
  </si>
  <si>
    <t>20XY006LGE</t>
  </si>
  <si>
    <r>
      <rPr>
        <b/>
        <sz val="8"/>
        <color rgb="FF454545"/>
        <rFont val="Arial"/>
        <family val="2"/>
      </rPr>
      <t>2TB</t>
    </r>
    <r>
      <rPr>
        <sz val="8"/>
        <color rgb="FF454545"/>
        <rFont val="Arial"/>
        <family val="2"/>
      </rPr>
      <t xml:space="preserve"> SSD 
M.2 2280 PCIe 4.0x4 
Performance NVMe Opal2</t>
    </r>
  </si>
  <si>
    <r>
      <rPr>
        <b/>
        <sz val="8"/>
        <color rgb="FF454545"/>
        <rFont val="Arial"/>
        <family val="2"/>
      </rPr>
      <t>14" FHD+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</t>
    </r>
    <r>
      <rPr>
        <b/>
        <sz val="8"/>
        <color rgb="FF454545"/>
        <rFont val="Arial"/>
        <family val="2"/>
      </rPr>
      <t>Touch</t>
    </r>
  </si>
  <si>
    <r>
      <rPr>
        <b/>
        <sz val="8"/>
        <color rgb="FF454545"/>
        <rFont val="Arial"/>
        <family val="2"/>
      </rPr>
      <t xml:space="preserve">14" FHD+ </t>
    </r>
    <r>
      <rPr>
        <sz val="8"/>
        <color rgb="FF454545"/>
        <rFont val="Arial"/>
        <family val="2"/>
      </rPr>
      <t xml:space="preserve">(1920x1200)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Anti-glare, 
</t>
    </r>
    <r>
      <rPr>
        <b/>
        <sz val="8"/>
        <color rgb="FF3E8DDD"/>
        <rFont val="Arial"/>
        <family val="2"/>
      </rPr>
      <t>ThinkPad Privacy Guard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Touch</t>
    </r>
  </si>
  <si>
    <r>
      <rPr>
        <b/>
        <sz val="8"/>
        <color rgb="FF454545"/>
        <rFont val="Arial"/>
        <family val="2"/>
      </rPr>
      <t xml:space="preserve">14" UHD+ </t>
    </r>
    <r>
      <rPr>
        <sz val="8"/>
        <color rgb="FF454545"/>
        <rFont val="Arial"/>
        <family val="2"/>
      </rPr>
      <t xml:space="preserve">(3840x2400)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AR (anti-reflection) / 
AS (anti-smudge), </t>
    </r>
    <r>
      <rPr>
        <b/>
        <sz val="8"/>
        <color rgb="FF454545"/>
        <rFont val="Arial"/>
        <family val="2"/>
      </rPr>
      <t>HDR 400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Touch</t>
    </r>
  </si>
  <si>
    <t>Lenovo Integrated Pen (Garaged)</t>
  </si>
  <si>
    <t>Aluminium (Top) + Aluminium (Bottom)</t>
  </si>
  <si>
    <t>Aluminium (Top) + 
Aluminium (Bottom)</t>
  </si>
  <si>
    <t>314.4 x 223 x 14.99 mm</t>
  </si>
  <si>
    <t>1.399 kg</t>
  </si>
  <si>
    <r>
      <t xml:space="preserve">ThinkPad X1 Yoga </t>
    </r>
    <r>
      <rPr>
        <sz val="10"/>
        <color rgb="FF454545"/>
        <rFont val="Arial"/>
        <family val="2"/>
      </rPr>
      <t>G6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</si>
  <si>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color rgb="FF3E8DDD"/>
        <rFont val="Arial"/>
        <family val="2"/>
      </rPr>
      <t>Abyss Blue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• </t>
    </r>
    <r>
      <rPr>
        <b/>
        <sz val="8"/>
        <color rgb="FF454545"/>
        <rFont val="Arial"/>
        <family val="2"/>
      </rPr>
      <t>R5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128GB</t>
    </r>
  </si>
  <si>
    <r>
      <rPr>
        <b/>
        <sz val="8"/>
        <color rgb="FF3E8DDD"/>
        <rFont val="Arial"/>
        <family val="2"/>
      </rPr>
      <t>Abyss Blue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• </t>
    </r>
    <r>
      <rPr>
        <b/>
        <sz val="8"/>
        <color rgb="FF454545"/>
        <rFont val="Arial"/>
        <family val="2"/>
      </rPr>
      <t>R3</t>
    </r>
    <r>
      <rPr>
        <sz val="8"/>
        <color rgb="FF454545"/>
        <rFont val="Arial"/>
        <family val="2"/>
      </rPr>
      <t xml:space="preserve"> • 4GB • </t>
    </r>
    <r>
      <rPr>
        <b/>
        <sz val="8"/>
        <color rgb="FF454545"/>
        <rFont val="Arial"/>
        <family val="2"/>
      </rPr>
      <t>128GB</t>
    </r>
  </si>
  <si>
    <r>
      <rPr>
        <b/>
        <sz val="8"/>
        <color rgb="FF3E8DDD"/>
        <rFont val="Arial"/>
        <family val="2"/>
      </rPr>
      <t>Abyss Blue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>• 3150C • 4GB • 64GB</t>
    </r>
  </si>
  <si>
    <r>
      <rPr>
        <b/>
        <sz val="8"/>
        <color rgb="FF3E8DDD"/>
        <rFont val="Arial"/>
        <family val="2"/>
      </rPr>
      <t>Abyss Blue</t>
    </r>
    <r>
      <rPr>
        <sz val="8"/>
        <color rgb="FF454545"/>
        <rFont val="Arial"/>
        <family val="2"/>
      </rPr>
      <t xml:space="preserve"> • i7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</si>
  <si>
    <r>
      <rPr>
        <b/>
        <sz val="8"/>
        <color rgb="FF3E8DDD"/>
        <rFont val="Arial"/>
        <family val="2"/>
      </rPr>
      <t>Abyss Blue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• i5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</t>
    </r>
  </si>
  <si>
    <r>
      <rPr>
        <b/>
        <sz val="8"/>
        <color rgb="FF3E8DDD"/>
        <rFont val="Arial"/>
        <family val="2"/>
      </rPr>
      <t>Abyss Blue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• </t>
    </r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 xml:space="preserve"> • 8GB • 256GB</t>
    </r>
  </si>
  <si>
    <r>
      <rPr>
        <b/>
        <sz val="8"/>
        <color rgb="FF454545"/>
        <rFont val="Arial"/>
        <family val="2"/>
      </rPr>
      <t>14" UHD</t>
    </r>
    <r>
      <rPr>
        <sz val="8"/>
        <color rgb="FF454545"/>
        <rFont val="Arial"/>
        <family val="2"/>
      </rPr>
      <t xml:space="preserve"> (3840x2160) IPS 
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Anti-glare, 
</t>
    </r>
    <r>
      <rPr>
        <b/>
        <sz val="8"/>
        <color rgb="FF454545"/>
        <rFont val="Arial"/>
        <family val="2"/>
      </rPr>
      <t>HDR 400</t>
    </r>
    <r>
      <rPr>
        <sz val="8"/>
        <color rgb="FF454545"/>
        <rFont val="Arial"/>
        <family val="2"/>
      </rPr>
      <t>, Dolby Vision</t>
    </r>
  </si>
  <si>
    <t>13"</t>
  </si>
  <si>
    <t>14"</t>
  </si>
  <si>
    <t>15"</t>
  </si>
  <si>
    <t>17"</t>
  </si>
  <si>
    <t>Commercial Notebook Topseller</t>
  </si>
  <si>
    <t>» NAVIGATION</t>
  </si>
  <si>
    <r>
      <t>ThinkPad E15</t>
    </r>
    <r>
      <rPr>
        <sz val="10"/>
        <color rgb="FF454545"/>
        <rFont val="Arial"/>
        <family val="2"/>
      </rPr>
      <t xml:space="preserve"> G1</t>
    </r>
  </si>
  <si>
    <r>
      <t>ThinkPad L13</t>
    </r>
    <r>
      <rPr>
        <sz val="10"/>
        <color rgb="FF454545"/>
        <rFont val="Arial"/>
        <family val="2"/>
      </rPr>
      <t xml:space="preserve"> G1</t>
    </r>
  </si>
  <si>
    <t>V15 AMD G2</t>
  </si>
  <si>
    <t>Lucienne</t>
  </si>
  <si>
    <t>R3 5300U</t>
  </si>
  <si>
    <t>R5 5500U</t>
  </si>
  <si>
    <t>Gemini Lake</t>
  </si>
  <si>
    <t>N5030</t>
  </si>
  <si>
    <t>V15 G2</t>
  </si>
  <si>
    <t>14 AMD G3</t>
  </si>
  <si>
    <t>R7 5700U</t>
  </si>
  <si>
    <t>15 AMD G3</t>
  </si>
  <si>
    <t>T14 G2</t>
  </si>
  <si>
    <t>T14s G2</t>
  </si>
  <si>
    <t>IR &amp; FHD</t>
  </si>
  <si>
    <t>T15 G2</t>
  </si>
  <si>
    <t>X13 G2</t>
  </si>
  <si>
    <t>X1 Carbon G9</t>
  </si>
  <si>
    <t>WQUXGA</t>
  </si>
  <si>
    <t>X1 Yoga G6</t>
  </si>
  <si>
    <r>
      <t>ThinkPad X13 Yoga</t>
    </r>
    <r>
      <rPr>
        <sz val="10"/>
        <color rgb="FF454545"/>
        <rFont val="Arial"/>
        <family val="2"/>
      </rPr>
      <t xml:space="preserve"> G2</t>
    </r>
  </si>
  <si>
    <r>
      <t xml:space="preserve">i5 • 8GB • 256GB • </t>
    </r>
    <r>
      <rPr>
        <b/>
        <sz val="8"/>
        <color rgb="FF454545"/>
        <rFont val="Arial"/>
        <family val="2"/>
      </rPr>
      <t>WWAN Ready</t>
    </r>
  </si>
  <si>
    <r>
      <rPr>
        <b/>
        <sz val="8"/>
        <color rgb="FF454545"/>
        <rFont val="Arial"/>
        <family val="2"/>
      </rPr>
      <t xml:space="preserve">WQXGA </t>
    </r>
    <r>
      <rPr>
        <sz val="8"/>
        <color rgb="FF454545"/>
        <rFont val="Arial"/>
        <family val="2"/>
      </rPr>
      <t xml:space="preserve">• i7 • 16GB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4G</t>
    </r>
  </si>
  <si>
    <t>20W80011GE</t>
  </si>
  <si>
    <t>20W80012GE</t>
  </si>
  <si>
    <t>20W80013GE</t>
  </si>
  <si>
    <t>20W80014GE</t>
  </si>
  <si>
    <t>20W80015GE</t>
  </si>
  <si>
    <t>20W8000TGE</t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</si>
  <si>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</t>
    </r>
    <r>
      <rPr>
        <b/>
        <sz val="8"/>
        <color rgb="FF454545"/>
        <rFont val="Arial"/>
        <family val="2"/>
      </rPr>
      <t>Touch</t>
    </r>
  </si>
  <si>
    <r>
      <rPr>
        <b/>
        <sz val="8"/>
        <color rgb="FF454545"/>
        <rFont val="Arial"/>
        <family val="2"/>
      </rPr>
      <t>13.3" WQXGA</t>
    </r>
    <r>
      <rPr>
        <sz val="8"/>
        <color rgb="FF454545"/>
        <rFont val="Arial"/>
        <family val="2"/>
      </rPr>
      <t xml:space="preserve"> (2560x1600) 
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 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
AR (anti-reflection) / 
AS (anti-smudge), </t>
    </r>
    <r>
      <rPr>
        <b/>
        <sz val="8"/>
        <color rgb="FF454545"/>
        <rFont val="Arial"/>
        <family val="2"/>
      </rPr>
      <t>Touch</t>
    </r>
  </si>
  <si>
    <t>Carbon Fiber Hybrid PA + 55% GF (top), Carbon Fiber Hybrid PA + 55% GF (bottom)</t>
  </si>
  <si>
    <t>Integrated 52.8Wh</t>
  </si>
  <si>
    <r>
      <t xml:space="preserve">8GB </t>
    </r>
    <r>
      <rPr>
        <sz val="8"/>
        <color rgb="FF454545"/>
        <rFont val="Arial"/>
        <family val="2"/>
      </rPr>
      <t xml:space="preserve">soldered memory, 
</t>
    </r>
    <r>
      <rPr>
        <b/>
        <sz val="8"/>
        <color rgb="FF454545"/>
        <rFont val="Arial"/>
        <family val="2"/>
      </rPr>
      <t>not upgradable</t>
    </r>
  </si>
  <si>
    <t>305 x 213.9 x 15.39 mm</t>
  </si>
  <si>
    <t>1.2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</si>
  <si>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On),
2x </t>
    </r>
    <r>
      <rPr>
        <b/>
        <sz val="8"/>
        <color rgb="FF454545"/>
        <rFont val="Arial"/>
        <family val="2"/>
      </rPr>
      <t>Thunderbolt 4 / USB4™ 40Gbps</t>
    </r>
    <r>
      <rPr>
        <sz val="8"/>
        <color rgb="FF454545"/>
        <rFont val="Arial"/>
        <family val="2"/>
      </rPr>
      <t xml:space="preserve"> (support data transfer, Power Delivery 3.0 and DisplayPort™ 1.4a)</t>
    </r>
  </si>
  <si>
    <t>Lenovo V15 AMD G1</t>
  </si>
  <si>
    <t>Lenovo V15 AMD G2</t>
  </si>
  <si>
    <t>Lenovo V15 G1</t>
  </si>
  <si>
    <t>Lenovo V15 G2</t>
  </si>
  <si>
    <t>Lenovo V17 G1</t>
  </si>
  <si>
    <t>ThinkBook 13s G2</t>
  </si>
  <si>
    <t>ThinkBook Plus G1</t>
  </si>
  <si>
    <t>ThinkBook 14 AMD G2</t>
  </si>
  <si>
    <t>ThinkBook 14 AMD G3</t>
  </si>
  <si>
    <t>ThinkBook 14 G2</t>
  </si>
  <si>
    <t>ThinkBook 14s Yoga G1</t>
  </si>
  <si>
    <t>ThinkBook 15 AMD G2</t>
  </si>
  <si>
    <t>ThinkBook 15 AMD G3</t>
  </si>
  <si>
    <t>ThinkBook 15 G1</t>
  </si>
  <si>
    <t>ThinkBook 15 G2</t>
  </si>
  <si>
    <t>ThinkBook 15p G1</t>
  </si>
  <si>
    <t>ThinkPad C13 Yoga AMD</t>
  </si>
  <si>
    <t>ThinkPad E14 AMD G2</t>
  </si>
  <si>
    <t>ThinkPad E14 G2</t>
  </si>
  <si>
    <t>ThinkPad E15 AMD G2</t>
  </si>
  <si>
    <t>ThinkPad E15 G1</t>
  </si>
  <si>
    <t>ThinkPad E15 G2</t>
  </si>
  <si>
    <t>ThinkPad L13 G1</t>
  </si>
  <si>
    <t>ThinkPad L13 G2</t>
  </si>
  <si>
    <t>ThinkPad L13 Yoga G2</t>
  </si>
  <si>
    <t>ThinkPad L14 AMD G1</t>
  </si>
  <si>
    <t>ThinkPad L14 G1</t>
  </si>
  <si>
    <t>ThinkPad L15 AMD G1</t>
  </si>
  <si>
    <t>ThinkPad L15 G1</t>
  </si>
  <si>
    <t>ThinkPad T14 AMD G1</t>
  </si>
  <si>
    <t>ThinkPad T14 G1</t>
  </si>
  <si>
    <t>ThinkPad T14 G2</t>
  </si>
  <si>
    <t>ThinkPad T14s AMD G1</t>
  </si>
  <si>
    <t>ThinkPad T14s G1</t>
  </si>
  <si>
    <t>ThinkPad T14s G2</t>
  </si>
  <si>
    <t>ThinkPad T15 G1</t>
  </si>
  <si>
    <t>ThinkPad T15 G2</t>
  </si>
  <si>
    <t>ThinkPad T15p G1</t>
  </si>
  <si>
    <t>ThinkPad X13 AMD G1</t>
  </si>
  <si>
    <t>ThinkPad X13 G1</t>
  </si>
  <si>
    <t>ThinkPad X13 G2</t>
  </si>
  <si>
    <t>ThinkPad X13 Yoga G1</t>
  </si>
  <si>
    <t>ThinkPad X1 Nano G1</t>
  </si>
  <si>
    <t>ThinkPad X1 Fold G1</t>
  </si>
  <si>
    <t>ThinkPad X1 Carbon G8</t>
  </si>
  <si>
    <t>ThinkPad X1 Carbon G9</t>
  </si>
  <si>
    <t>ThinkPad X1 Yoga G5</t>
  </si>
  <si>
    <t>ThinkPad X1 Yoga G6</t>
  </si>
  <si>
    <t>ThinkPad X1 Titanium Yoga G1</t>
  </si>
  <si>
    <t>ThinkPad X1 Extreme G3</t>
  </si>
  <si>
    <t>ThinkPad X13 Yoga G2</t>
  </si>
  <si>
    <r>
      <t>Lenovo V17</t>
    </r>
    <r>
      <rPr>
        <sz val="10"/>
        <color rgb="FF454545"/>
        <rFont val="Arial"/>
        <family val="2"/>
      </rPr>
      <t xml:space="preserve"> G2</t>
    </r>
  </si>
  <si>
    <r>
      <t xml:space="preserve">i3 •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454545"/>
        <rFont val="Arial"/>
        <family val="2"/>
      </rPr>
      <t>512GB SSD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</si>
  <si>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 • 16GB • 512GB SSD • </t>
    </r>
    <r>
      <rPr>
        <b/>
        <sz val="8"/>
        <color rgb="FF454545"/>
        <rFont val="Arial"/>
        <family val="2"/>
      </rPr>
      <t>MX350</t>
    </r>
  </si>
  <si>
    <t>82NX00CMGE</t>
  </si>
  <si>
    <t>82NX00E0GE</t>
  </si>
  <si>
    <t>82NX00DGGE</t>
  </si>
  <si>
    <t>82NX00D0GE</t>
  </si>
  <si>
    <t>82NX00CTGE</t>
  </si>
  <si>
    <r>
      <t xml:space="preserve">NVIDIA Geforce MX350 
</t>
    </r>
    <r>
      <rPr>
        <sz val="8"/>
        <color rgb="FF454545"/>
        <rFont val="Arial"/>
        <family val="2"/>
      </rPr>
      <t>2GB GDDR5</t>
    </r>
  </si>
  <si>
    <r>
      <rPr>
        <b/>
        <sz val="8"/>
        <color rgb="FF454545"/>
        <rFont val="Arial"/>
        <family val="2"/>
      </rPr>
      <t>17.3" 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
Anti-glare, 72% NTSC</t>
    </r>
  </si>
  <si>
    <t>Painting</t>
  </si>
  <si>
    <r>
      <t xml:space="preserve">Up to </t>
    </r>
    <r>
      <rPr>
        <b/>
        <sz val="8"/>
        <color rgb="FF454545"/>
        <rFont val="Arial"/>
        <family val="2"/>
      </rPr>
      <t xml:space="preserve">16GB </t>
    </r>
    <r>
      <rPr>
        <sz val="8"/>
        <color rgb="FF454545"/>
        <rFont val="Arial"/>
        <family val="2"/>
      </rPr>
      <t xml:space="preserve">
(8GB soldered + 8GB SO-DIMM)
DDR4-3200</t>
    </r>
  </si>
  <si>
    <t>399 x 274 x 19.9 mm</t>
  </si>
  <si>
    <t>2.2 kg</t>
  </si>
  <si>
    <r>
      <t xml:space="preserve">1x </t>
    </r>
    <r>
      <rPr>
        <b/>
        <sz val="8"/>
        <color rgb="FF454545"/>
        <rFont val="Arial"/>
        <family val="2"/>
      </rPr>
      <t xml:space="preserve">USB-C 3.2 Gen </t>
    </r>
    <r>
      <rPr>
        <sz val="8"/>
        <color rgb="FF454545"/>
        <rFont val="Arial"/>
        <family val="2"/>
      </rPr>
      <t xml:space="preserve">1 (support data transfer only), 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, 
1x </t>
    </r>
    <r>
      <rPr>
        <b/>
        <sz val="8"/>
        <color rgb="FF454545"/>
        <rFont val="Arial"/>
        <family val="2"/>
      </rPr>
      <t>USB 3.2 Gen 1</t>
    </r>
  </si>
  <si>
    <t>1x card reader, 1x headphone / microphone combo jack (3.5mm), 
1x power connector</t>
  </si>
  <si>
    <t>Power-on password, Supervisor password, Hard disk password, 
Camera privacy shutter</t>
  </si>
  <si>
    <t>Lenovo V17 G2</t>
  </si>
  <si>
    <r>
      <rPr>
        <b/>
        <sz val="8"/>
        <color rgb="FF3E8DDD"/>
        <rFont val="Arial"/>
        <family val="2"/>
      </rPr>
      <t>Premier Support</t>
    </r>
    <r>
      <rPr>
        <sz val="8"/>
        <color rgb="FF454545"/>
        <rFont val="Arial"/>
        <family val="2"/>
      </rPr>
      <t xml:space="preserve"> •</t>
    </r>
    <r>
      <rPr>
        <b/>
        <sz val="8"/>
        <color rgb="FF454545"/>
        <rFont val="Arial"/>
        <family val="2"/>
      </rPr>
      <t xml:space="preserve"> </t>
    </r>
    <r>
      <rPr>
        <sz val="8"/>
        <color rgb="FF454545"/>
        <rFont val="Arial"/>
        <family val="2"/>
      </rPr>
      <t xml:space="preserve">i7 •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• </t>
    </r>
    <r>
      <rPr>
        <b/>
        <sz val="8"/>
        <color rgb="FF3E8DDD"/>
        <rFont val="Arial"/>
        <family val="2"/>
      </rPr>
      <t>5G</t>
    </r>
  </si>
  <si>
    <r>
      <t xml:space="preserve">Folding OLED • 512GB SSD • </t>
    </r>
    <r>
      <rPr>
        <b/>
        <sz val="8"/>
        <color rgb="FF3E8DDD"/>
        <rFont val="Arial"/>
        <family val="2"/>
      </rPr>
      <t>5G LTE</t>
    </r>
  </si>
  <si>
    <r>
      <t>ThinkBook 13s AMD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G3</t>
    </r>
  </si>
  <si>
    <t>AMD Cezanne</t>
  </si>
  <si>
    <r>
      <rPr>
        <b/>
        <sz val="8"/>
        <color rgb="FF454545"/>
        <rFont val="Arial"/>
        <family val="2"/>
      </rPr>
      <t xml:space="preserve">Ryzen 5 </t>
    </r>
    <r>
      <rPr>
        <sz val="8"/>
        <color rgb="FF454545"/>
        <rFont val="Arial"/>
        <family val="2"/>
      </rPr>
      <t>• 16GB • 512GB</t>
    </r>
  </si>
  <si>
    <t>20YA0007GE</t>
  </si>
  <si>
    <t>20YA0005GE</t>
  </si>
  <si>
    <r>
      <rPr>
        <b/>
        <sz val="8"/>
        <color rgb="FF454545"/>
        <rFont val="Arial"/>
        <family val="2"/>
      </rPr>
      <t xml:space="preserve">AMD Ryzen 5 5600U </t>
    </r>
    <r>
      <rPr>
        <sz val="8"/>
        <color rgb="FF454545"/>
        <rFont val="Arial"/>
        <family val="2"/>
      </rPr>
      <t xml:space="preserve">
(6C / 12T, 2.3 / 4.2GHz, 
3MB L2 / 16MB L3)</t>
    </r>
  </si>
  <si>
    <r>
      <rPr>
        <b/>
        <sz val="8"/>
        <color rgb="FF454545"/>
        <rFont val="Arial"/>
        <family val="2"/>
      </rPr>
      <t xml:space="preserve">AMD Ryzen 7 5800U </t>
    </r>
    <r>
      <rPr>
        <sz val="8"/>
        <color rgb="FF454545"/>
        <rFont val="Arial"/>
        <family val="2"/>
      </rPr>
      <t xml:space="preserve">
(8C / 16T, 1.9 / 4.4GHz, 
4MB L2 / 16MB L3)</t>
    </r>
  </si>
  <si>
    <r>
      <t>16GB</t>
    </r>
    <r>
      <rPr>
        <sz val="8"/>
        <color rgb="FF454545"/>
        <rFont val="Arial"/>
        <family val="2"/>
      </rPr>
      <t xml:space="preserve"> Soldered 
LPDDR4x-4266</t>
    </r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</si>
  <si>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
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
100% sRGB, </t>
    </r>
    <r>
      <rPr>
        <b/>
        <sz val="8"/>
        <color rgb="FF454545"/>
        <rFont val="Arial"/>
        <family val="2"/>
      </rPr>
      <t>Dolby Vision</t>
    </r>
  </si>
  <si>
    <t>11ax, 2x2 + BT5.2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</si>
  <si>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memory, 
</t>
    </r>
    <r>
      <rPr>
        <b/>
        <sz val="8"/>
        <color rgb="FF454545"/>
        <rFont val="Arial"/>
        <family val="2"/>
      </rPr>
      <t>not upgradable</t>
    </r>
  </si>
  <si>
    <t>299 x 210 x 14.9 mm</t>
  </si>
  <si>
    <r>
      <t xml:space="preserve">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DisplayPort™ 1.4), 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,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</t>
    </r>
  </si>
  <si>
    <t>1x HDMI 2.0b</t>
  </si>
  <si>
    <t>Buttonless Mylar® surface multi-touch touchpad, supports Precision TouchPad (PTP)</t>
  </si>
  <si>
    <t>Power-on password, Supervisor password, Hard disk password</t>
  </si>
  <si>
    <t>ThinkBook 13s AMD G3</t>
  </si>
  <si>
    <t>V17 G2</t>
  </si>
  <si>
    <t>13s AMD G3</t>
  </si>
  <si>
    <t>Cezanne</t>
  </si>
  <si>
    <t>R5 5600U</t>
  </si>
  <si>
    <t>R7 5800U</t>
  </si>
  <si>
    <t>X13 Yoga G2</t>
  </si>
  <si>
    <t>WQXGA</t>
  </si>
  <si>
    <t>Lenovo #myMai</t>
  </si>
  <si>
    <r>
      <t xml:space="preserve">Portfolio </t>
    </r>
    <r>
      <rPr>
        <sz val="10"/>
        <color theme="1" tint="0.499984740745262"/>
        <rFont val="Arial"/>
        <family val="2"/>
      </rPr>
      <t>T2 - Q2-2021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</si>
</sst>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0000000000000"/>
    <numFmt numFmtId="165" formatCode="#,##0\ &quot;€&quot;"/>
    <numFmt numFmtId="166" formatCode="\K\W\ 00"/>
    <numFmt numFmtId="167" formatCode="\C\W\ 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8"/>
      <color theme="0"/>
      <name val="Arial"/>
      <family val="2"/>
    </font>
    <font>
      <b/>
      <sz val="8"/>
      <color rgb="FF3E8DDD"/>
      <name val="Arial"/>
      <family val="2"/>
    </font>
    <font>
      <sz val="8"/>
      <color theme="1" tint="0.499984740745262"/>
      <name val="Arial"/>
      <family val="2"/>
    </font>
    <font>
      <b/>
      <sz val="8"/>
      <color rgb="FF454545"/>
      <name val="Arial"/>
      <family val="2"/>
    </font>
    <font>
      <sz val="8"/>
      <color rgb="FF454545"/>
      <name val="Arial"/>
      <family val="2"/>
    </font>
    <font>
      <b/>
      <sz val="12"/>
      <color rgb="FF454545"/>
      <name val="Arial"/>
      <family val="2"/>
    </font>
    <font>
      <b/>
      <sz val="25"/>
      <color rgb="FFE2231A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color rgb="FF454545"/>
      <name val="Arial"/>
      <family val="2"/>
    </font>
    <font>
      <sz val="10"/>
      <color rgb="FF454545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2"/>
      <color theme="0" tint="-0.34998626667073579"/>
      <name val="Arial"/>
      <family val="2"/>
    </font>
    <font>
      <b/>
      <sz val="12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8"/>
      <color rgb="FF3E8DDD"/>
      <name val="Arial"/>
      <family val="2"/>
    </font>
    <font>
      <b/>
      <sz val="8"/>
      <color rgb="FF6ABF4A"/>
      <name val="Arial"/>
      <family val="2"/>
    </font>
    <font>
      <b/>
      <sz val="8"/>
      <color theme="0" tint="-0.249977111117893"/>
      <name val="Arial"/>
      <family val="2"/>
    </font>
    <font>
      <b/>
      <sz val="25"/>
      <color rgb="FF6ABF4A"/>
      <name val="Arial"/>
      <family val="2"/>
    </font>
    <font>
      <b/>
      <sz val="25"/>
      <color rgb="FFFDDA00"/>
      <name val="Arial"/>
      <family val="2"/>
    </font>
    <font>
      <b/>
      <sz val="8"/>
      <color theme="1" tint="0.499984740745262"/>
      <name val="Arial"/>
      <family val="2"/>
    </font>
    <font>
      <b/>
      <sz val="12"/>
      <color theme="4" tint="0.39997558519241921"/>
      <name val="Arial"/>
      <family val="2"/>
    </font>
    <font>
      <sz val="8"/>
      <color theme="0" tint="-0.249977111117893"/>
      <name val="Arial"/>
      <family val="2"/>
    </font>
    <font>
      <sz val="8"/>
      <color theme="0" tint="-0.34998626667073579"/>
      <name val="Arial"/>
      <family val="2"/>
    </font>
    <font>
      <b/>
      <sz val="8"/>
      <color rgb="FF4AC0E0"/>
      <name val="Arial"/>
      <family val="2"/>
    </font>
    <font>
      <b/>
      <sz val="12"/>
      <color rgb="FFE2231A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sz val="8"/>
      <color theme="2" tint="-0.499984740745262"/>
      <name val="Arial"/>
      <family val="2"/>
    </font>
    <font>
      <sz val="8"/>
      <color theme="2" tint="-9.9978637043366805E-2"/>
      <name val="Arial"/>
      <family val="2"/>
    </font>
    <font>
      <sz val="8"/>
      <color theme="2" tint="-0.249977111117893"/>
      <name val="Arial"/>
      <family val="2"/>
    </font>
    <font>
      <b/>
      <sz val="25"/>
      <color rgb="FFFF9999"/>
      <name val="Arial"/>
      <family val="2"/>
    </font>
    <font>
      <b/>
      <sz val="25"/>
      <color theme="9" tint="0.39997558519241921"/>
      <name val="Arial"/>
      <family val="2"/>
    </font>
    <font>
      <b/>
      <sz val="8"/>
      <color theme="0" tint="-4.9989318521683403E-2"/>
      <name val="Arial"/>
      <family val="2"/>
    </font>
    <font>
      <b/>
      <sz val="10"/>
      <color rgb="FF454545"/>
      <name val="Arial"/>
      <family val="2"/>
    </font>
    <font>
      <sz val="8"/>
      <name val="Arial"/>
      <family val="2"/>
    </font>
    <font>
      <b/>
      <sz val="12"/>
      <color theme="1" tint="0.499984740745262"/>
      <name val="Arial"/>
      <family val="2"/>
    </font>
    <font>
      <u/>
      <sz val="18"/>
      <color rgb="FF454545"/>
      <name val="Arial"/>
      <family val="2"/>
    </font>
    <font>
      <u/>
      <sz val="8"/>
      <color rgb="FF454545"/>
      <name val="Arial"/>
      <family val="2"/>
    </font>
    <font>
      <b/>
      <sz val="25"/>
      <color theme="7" tint="0.399975585192419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8DDD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4AC0E0"/>
        <bgColor indexed="64"/>
      </patternFill>
    </fill>
    <fill>
      <patternFill patternType="solid">
        <fgColor rgb="FFFAFAFA"/>
        <bgColor indexed="64"/>
      </patternFill>
    </fill>
  </fills>
  <borders count="5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3E8DDD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AEAEA"/>
      </top>
      <bottom style="thin">
        <color rgb="FFEAEAEA"/>
      </bottom>
      <diagonal/>
    </border>
    <border>
      <left style="thin">
        <color rgb="FFD9D8D6"/>
      </left>
      <right/>
      <top style="thin">
        <color rgb="FFEAEAEA"/>
      </top>
      <bottom style="thin">
        <color rgb="FFEAEAEA"/>
      </bottom>
      <diagonal/>
    </border>
    <border>
      <left style="thin">
        <color theme="0" tint="-4.9989318521683403E-2"/>
      </left>
      <right/>
      <top style="thin">
        <color rgb="FFEAEAEA"/>
      </top>
      <bottom style="thin">
        <color rgb="FFEAEAE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rgb="FF3E8DDD"/>
      </left>
      <right style="thin">
        <color theme="0" tint="-4.9989318521683403E-2"/>
      </right>
      <top style="medium">
        <color rgb="FF3E8DDD"/>
      </top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3E8DDD"/>
      </top>
      <bottom style="medium">
        <color rgb="FF3E8DDD"/>
      </bottom>
      <diagonal/>
    </border>
    <border>
      <left style="thin">
        <color theme="0" tint="-4.9989318521683403E-2"/>
      </left>
      <right style="medium">
        <color rgb="FF3E8DDD"/>
      </right>
      <top style="medium">
        <color rgb="FF3E8DDD"/>
      </top>
      <bottom style="medium">
        <color rgb="FF3E8DDD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AEAEA"/>
      </bottom>
      <diagonal/>
    </border>
    <border>
      <left style="medium">
        <color rgb="FF4AC0E0"/>
      </left>
      <right style="medium">
        <color rgb="FF4AC0E0"/>
      </right>
      <top style="medium">
        <color rgb="FF4AC0E0"/>
      </top>
      <bottom/>
      <diagonal/>
    </border>
    <border>
      <left style="medium">
        <color rgb="FF4AC0E0"/>
      </left>
      <right style="medium">
        <color rgb="FF4AC0E0"/>
      </right>
      <top/>
      <bottom style="medium">
        <color rgb="FF4AC0E0"/>
      </bottom>
      <diagonal/>
    </border>
    <border>
      <left style="medium">
        <color rgb="FF6ABF4A"/>
      </left>
      <right style="medium">
        <color rgb="FF6ABF4A"/>
      </right>
      <top style="medium">
        <color rgb="FF6ABF4A"/>
      </top>
      <bottom style="medium">
        <color rgb="FF6ABF4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AEAEA"/>
      </top>
      <bottom/>
      <diagonal/>
    </border>
    <border>
      <left style="medium">
        <color rgb="FF6ABF4A"/>
      </left>
      <right style="thin">
        <color theme="0" tint="-4.9989318521683403E-2"/>
      </right>
      <top style="medium">
        <color rgb="FF6ABF4A"/>
      </top>
      <bottom style="medium">
        <color rgb="FF6ABF4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6ABF4A"/>
      </top>
      <bottom style="medium">
        <color rgb="FF6ABF4A"/>
      </bottom>
      <diagonal/>
    </border>
    <border>
      <left style="thin">
        <color theme="0" tint="-4.9989318521683403E-2"/>
      </left>
      <right style="medium">
        <color rgb="FF6ABF4A"/>
      </right>
      <top style="medium">
        <color rgb="FF6ABF4A"/>
      </top>
      <bottom style="medium">
        <color rgb="FF6ABF4A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 style="medium">
        <color rgb="FF4AC0E0"/>
      </left>
      <right style="thin">
        <color theme="0" tint="-4.9989318521683403E-2"/>
      </right>
      <top style="medium">
        <color rgb="FF4AC0E0"/>
      </top>
      <bottom style="medium">
        <color rgb="FF4AC0E0"/>
      </bottom>
      <diagonal/>
    </border>
    <border>
      <left style="thin">
        <color theme="0" tint="-4.9989318521683403E-2"/>
      </left>
      <right style="medium">
        <color rgb="FF4AC0E0"/>
      </right>
      <top style="medium">
        <color rgb="FF4AC0E0"/>
      </top>
      <bottom style="medium">
        <color rgb="FF4AC0E0"/>
      </bottom>
      <diagonal/>
    </border>
    <border>
      <left style="medium">
        <color rgb="FF3E8DDD"/>
      </left>
      <right/>
      <top style="medium">
        <color rgb="FF3E8DDD"/>
      </top>
      <bottom/>
      <diagonal/>
    </border>
    <border>
      <left/>
      <right style="medium">
        <color rgb="FF3E8DDD"/>
      </right>
      <top style="medium">
        <color rgb="FF3E8DDD"/>
      </top>
      <bottom/>
      <diagonal/>
    </border>
    <border>
      <left style="medium">
        <color rgb="FF3E8DDD"/>
      </left>
      <right/>
      <top/>
      <bottom style="medium">
        <color rgb="FF3E8DDD"/>
      </bottom>
      <diagonal/>
    </border>
    <border>
      <left/>
      <right style="medium">
        <color rgb="FF3E8DDD"/>
      </right>
      <top/>
      <bottom style="medium">
        <color rgb="FF3E8DDD"/>
      </bottom>
      <diagonal/>
    </border>
    <border>
      <left style="medium">
        <color rgb="FF3E8DDD"/>
      </left>
      <right style="medium">
        <color rgb="FF3E8DDD"/>
      </right>
      <top style="medium">
        <color rgb="FF3E8DDD"/>
      </top>
      <bottom style="medium">
        <color rgb="FF3E8DDD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medium">
        <color rgb="FF6ABF4A"/>
      </bottom>
      <diagonal/>
    </border>
    <border>
      <left style="medium">
        <color rgb="FF3E8DDD"/>
      </left>
      <right style="medium">
        <color rgb="FF3E8DDD"/>
      </right>
      <top style="medium">
        <color rgb="FF3E8DDD"/>
      </top>
      <bottom/>
      <diagonal/>
    </border>
    <border>
      <left style="medium">
        <color rgb="FF3E8DDD"/>
      </left>
      <right style="medium">
        <color rgb="FF3E8DDD"/>
      </right>
      <top/>
      <bottom style="medium">
        <color rgb="FF3E8DDD"/>
      </bottom>
      <diagonal/>
    </border>
    <border>
      <left style="medium">
        <color rgb="FF4AC0E0"/>
      </left>
      <right style="medium">
        <color rgb="FF4AC0E0"/>
      </right>
      <top style="medium">
        <color rgb="FF4AC0E0"/>
      </top>
      <bottom style="medium">
        <color rgb="FF4AC0E0"/>
      </bottom>
      <diagonal/>
    </border>
    <border>
      <left style="medium">
        <color rgb="FF3E8DDD"/>
      </left>
      <right style="thin">
        <color theme="0" tint="-4.9989318521683403E-2"/>
      </right>
      <top style="medium">
        <color rgb="FF3E8DDD"/>
      </top>
      <bottom/>
      <diagonal/>
    </border>
    <border>
      <left style="thin">
        <color theme="0" tint="-4.9989318521683403E-2"/>
      </left>
      <right style="medium">
        <color rgb="FF3E8DDD"/>
      </right>
      <top style="medium">
        <color rgb="FF3E8DDD"/>
      </top>
      <bottom/>
      <diagonal/>
    </border>
    <border>
      <left style="medium">
        <color rgb="FF3E8DDD"/>
      </left>
      <right style="thin">
        <color theme="0" tint="-4.9989318521683403E-2"/>
      </right>
      <top/>
      <bottom style="medium">
        <color rgb="FF3E8DDD"/>
      </bottom>
      <diagonal/>
    </border>
    <border>
      <left style="thin">
        <color theme="0" tint="-4.9989318521683403E-2"/>
      </left>
      <right style="medium">
        <color rgb="FF3E8DDD"/>
      </right>
      <top/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4AC0E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4AC0E0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medium">
        <color rgb="FF4AC0E0"/>
      </left>
      <right/>
      <top style="medium">
        <color rgb="FF4AC0E0"/>
      </top>
      <bottom/>
      <diagonal/>
    </border>
    <border>
      <left/>
      <right style="medium">
        <color rgb="FF4AC0E0"/>
      </right>
      <top style="medium">
        <color rgb="FF4AC0E0"/>
      </top>
      <bottom/>
      <diagonal/>
    </border>
    <border>
      <left style="medium">
        <color rgb="FF4AC0E0"/>
      </left>
      <right/>
      <top/>
      <bottom style="medium">
        <color rgb="FF4AC0E0"/>
      </bottom>
      <diagonal/>
    </border>
    <border>
      <left/>
      <right style="medium">
        <color rgb="FF4AC0E0"/>
      </right>
      <top/>
      <bottom style="medium">
        <color rgb="FF4AC0E0"/>
      </bottom>
      <diagonal/>
    </border>
    <border>
      <left style="medium">
        <color rgb="FF4AC0E0"/>
      </left>
      <right style="thin">
        <color theme="0" tint="-4.9989318521683403E-2"/>
      </right>
      <top style="medium">
        <color rgb="FF4AC0E0"/>
      </top>
      <bottom/>
      <diagonal/>
    </border>
    <border>
      <left style="medium">
        <color rgb="FF4AC0E0"/>
      </left>
      <right style="thin">
        <color theme="0" tint="-4.9989318521683403E-2"/>
      </right>
      <top/>
      <bottom style="medium">
        <color rgb="FF4AC0E0"/>
      </bottom>
      <diagonal/>
    </border>
    <border>
      <left style="thin">
        <color theme="0" tint="-4.9989318521683403E-2"/>
      </left>
      <right/>
      <top/>
      <bottom style="medium">
        <color rgb="FF4AC0E0"/>
      </bottom>
      <diagonal/>
    </border>
    <border>
      <left style="thin">
        <color theme="0" tint="-4.9989318521683403E-2"/>
      </left>
      <right/>
      <top style="medium">
        <color rgb="FF4AC0E0"/>
      </top>
      <bottom/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/>
  </cellStyleXfs>
  <cellXfs count="201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0" xfId="0" applyNumberFormat="1" applyFont="1" applyFill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8" fillId="5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indent="1"/>
    </xf>
    <xf numFmtId="0" fontId="7" fillId="6" borderId="7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165" fontId="7" fillId="6" borderId="10" xfId="0" applyNumberFormat="1" applyFont="1" applyFill="1" applyBorder="1" applyAlignment="1">
      <alignment horizontal="left" vertical="center" wrapText="1" indent="1"/>
    </xf>
    <xf numFmtId="165" fontId="8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left" vertical="center" wrapText="1" indent="1"/>
    </xf>
    <xf numFmtId="165" fontId="7" fillId="6" borderId="8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indent="6"/>
    </xf>
    <xf numFmtId="6" fontId="6" fillId="2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0" fontId="10" fillId="2" borderId="1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indent="1"/>
    </xf>
    <xf numFmtId="0" fontId="8" fillId="6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165" fontId="5" fillId="6" borderId="1" xfId="2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left" vertical="center" indent="1"/>
    </xf>
    <xf numFmtId="0" fontId="5" fillId="6" borderId="11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6" fontId="5" fillId="2" borderId="0" xfId="0" applyNumberFormat="1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164" fontId="6" fillId="2" borderId="6" xfId="3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165" fontId="22" fillId="6" borderId="20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0" fontId="20" fillId="2" borderId="0" xfId="0" applyFont="1" applyFill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165" fontId="5" fillId="6" borderId="11" xfId="2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 indent="1"/>
    </xf>
    <xf numFmtId="0" fontId="6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 indent="1"/>
    </xf>
    <xf numFmtId="0" fontId="24" fillId="2" borderId="11" xfId="0" applyFont="1" applyFill="1" applyBorder="1" applyAlignment="1">
      <alignment horizontal="center" vertical="center"/>
    </xf>
    <xf numFmtId="0" fontId="21" fillId="2" borderId="21" xfId="3" applyFont="1" applyFill="1" applyBorder="1" applyAlignment="1">
      <alignment horizontal="center" vertical="center"/>
    </xf>
    <xf numFmtId="0" fontId="21" fillId="2" borderId="22" xfId="3" applyFont="1" applyFill="1" applyBorder="1" applyAlignment="1">
      <alignment horizontal="center" vertical="center"/>
    </xf>
    <xf numFmtId="0" fontId="21" fillId="2" borderId="23" xfId="3" applyFont="1" applyFill="1" applyBorder="1" applyAlignment="1">
      <alignment horizontal="center" vertical="center"/>
    </xf>
    <xf numFmtId="6" fontId="7" fillId="2" borderId="6" xfId="0" applyNumberFormat="1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left" indent="1"/>
    </xf>
    <xf numFmtId="0" fontId="25" fillId="4" borderId="24" xfId="0" applyFont="1" applyFill="1" applyBorder="1" applyAlignment="1">
      <alignment horizontal="left" wrapText="1" indent="1"/>
    </xf>
    <xf numFmtId="0" fontId="25" fillId="4" borderId="2" xfId="0" applyFont="1" applyFill="1" applyBorder="1" applyAlignment="1">
      <alignment horizontal="left" indent="1"/>
    </xf>
    <xf numFmtId="0" fontId="8" fillId="5" borderId="0" xfId="0" applyFont="1" applyFill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5" borderId="0" xfId="0" applyFont="1" applyFill="1" applyBorder="1" applyAlignment="1">
      <alignment horizontal="left" vertical="center" indent="6"/>
    </xf>
    <xf numFmtId="6" fontId="5" fillId="0" borderId="14" xfId="0" applyNumberFormat="1" applyFont="1" applyBorder="1" applyAlignment="1">
      <alignment horizontal="center" vertical="center"/>
    </xf>
    <xf numFmtId="6" fontId="5" fillId="0" borderId="3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6" fontId="5" fillId="2" borderId="0" xfId="0" applyNumberFormat="1" applyFont="1" applyFill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165" fontId="5" fillId="6" borderId="12" xfId="0" applyNumberFormat="1" applyFont="1" applyFill="1" applyBorder="1" applyAlignment="1">
      <alignment horizontal="center" vertical="center" wrapText="1"/>
    </xf>
    <xf numFmtId="165" fontId="5" fillId="6" borderId="13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 indent="1"/>
    </xf>
    <xf numFmtId="0" fontId="17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8" fillId="2" borderId="0" xfId="0" applyNumberFormat="1" applyFont="1" applyFill="1" applyAlignment="1">
      <alignment horizontal="left" vertical="center" wrapText="1" indent="1"/>
    </xf>
    <xf numFmtId="0" fontId="6" fillId="2" borderId="24" xfId="0" applyFont="1" applyFill="1" applyBorder="1" applyAlignment="1">
      <alignment horizontal="left" vertical="center" indent="1"/>
    </xf>
    <xf numFmtId="0" fontId="17" fillId="5" borderId="0" xfId="0" applyFont="1" applyFill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indent="5"/>
    </xf>
    <xf numFmtId="0" fontId="8" fillId="2" borderId="0" xfId="0" applyFont="1" applyFill="1" applyAlignment="1">
      <alignment horizontal="center" vertical="center"/>
    </xf>
    <xf numFmtId="0" fontId="27" fillId="2" borderId="0" xfId="1" applyFont="1" applyFill="1" applyAlignment="1">
      <alignment horizontal="left" vertical="top" indent="6"/>
    </xf>
    <xf numFmtId="0" fontId="25" fillId="4" borderId="24" xfId="0" applyFont="1" applyFill="1" applyBorder="1" applyAlignment="1">
      <alignment horizontal="left" indent="2"/>
    </xf>
    <xf numFmtId="0" fontId="25" fillId="4" borderId="24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left" wrapText="1" indent="2"/>
    </xf>
    <xf numFmtId="0" fontId="25" fillId="4" borderId="24" xfId="0" applyFont="1" applyFill="1" applyBorder="1" applyAlignment="1">
      <alignment horizontal="center" wrapText="1"/>
    </xf>
    <xf numFmtId="0" fontId="25" fillId="4" borderId="25" xfId="0" applyFont="1" applyFill="1" applyBorder="1" applyAlignment="1">
      <alignment horizontal="left" wrapText="1" indent="1"/>
    </xf>
    <xf numFmtId="0" fontId="8" fillId="2" borderId="24" xfId="0" applyFont="1" applyFill="1" applyBorder="1" applyAlignment="1">
      <alignment horizontal="left" vertical="center" indent="1"/>
    </xf>
    <xf numFmtId="0" fontId="7" fillId="2" borderId="24" xfId="0" applyFont="1" applyFill="1" applyBorder="1" applyAlignment="1">
      <alignment horizontal="left" vertical="center" indent="1"/>
    </xf>
    <xf numFmtId="0" fontId="27" fillId="2" borderId="24" xfId="0" applyFont="1" applyFill="1" applyBorder="1" applyAlignment="1">
      <alignment horizontal="left" vertical="center" indent="1"/>
    </xf>
    <xf numFmtId="0" fontId="31" fillId="2" borderId="24" xfId="0" applyFont="1" applyFill="1" applyBorder="1" applyAlignment="1">
      <alignment horizontal="left" vertical="center" indent="1"/>
    </xf>
    <xf numFmtId="167" fontId="27" fillId="2" borderId="24" xfId="0" applyNumberFormat="1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left" vertical="center" indent="1"/>
    </xf>
    <xf numFmtId="0" fontId="34" fillId="2" borderId="24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left" vertical="center" indent="1"/>
    </xf>
    <xf numFmtId="0" fontId="28" fillId="2" borderId="24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left" vertical="center" indent="1"/>
    </xf>
    <xf numFmtId="0" fontId="8" fillId="4" borderId="24" xfId="0" applyFont="1" applyFill="1" applyBorder="1" applyAlignment="1">
      <alignment horizontal="left" vertical="center" indent="1"/>
    </xf>
    <xf numFmtId="0" fontId="8" fillId="4" borderId="24" xfId="0" applyFont="1" applyFill="1" applyBorder="1" applyAlignment="1">
      <alignment horizontal="right" vertical="center" indent="1"/>
    </xf>
    <xf numFmtId="0" fontId="8" fillId="4" borderId="2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indent="1"/>
    </xf>
    <xf numFmtId="0" fontId="36" fillId="2" borderId="24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38" fillId="3" borderId="3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indent="1"/>
    </xf>
    <xf numFmtId="0" fontId="2" fillId="8" borderId="2" xfId="0" applyFont="1" applyFill="1" applyBorder="1" applyAlignment="1">
      <alignment horizontal="left" vertical="center" indent="1"/>
    </xf>
    <xf numFmtId="0" fontId="40" fillId="2" borderId="0" xfId="0" applyFont="1" applyFill="1" applyAlignment="1">
      <alignment horizontal="left" vertical="center" indent="1"/>
    </xf>
    <xf numFmtId="0" fontId="41" fillId="4" borderId="24" xfId="0" applyFont="1" applyFill="1" applyBorder="1" applyAlignment="1">
      <alignment horizontal="center" vertical="center"/>
    </xf>
    <xf numFmtId="0" fontId="41" fillId="4" borderId="25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top" indent="5"/>
    </xf>
    <xf numFmtId="0" fontId="42" fillId="8" borderId="46" xfId="0" applyFont="1" applyFill="1" applyBorder="1" applyAlignment="1">
      <alignment horizontal="left" vertical="center" indent="1"/>
    </xf>
    <xf numFmtId="0" fontId="43" fillId="8" borderId="0" xfId="0" applyFont="1" applyFill="1" applyBorder="1" applyAlignment="1">
      <alignment horizontal="left" vertical="center" indent="1"/>
    </xf>
    <xf numFmtId="0" fontId="42" fillId="8" borderId="48" xfId="0" applyFont="1" applyFill="1" applyBorder="1" applyAlignment="1">
      <alignment horizontal="left" vertical="center" indent="1"/>
    </xf>
    <xf numFmtId="0" fontId="42" fillId="8" borderId="35" xfId="0" applyFont="1" applyFill="1" applyBorder="1" applyAlignment="1">
      <alignment horizontal="left" vertical="center" indent="1"/>
    </xf>
    <xf numFmtId="0" fontId="43" fillId="8" borderId="24" xfId="0" applyFont="1" applyFill="1" applyBorder="1" applyAlignment="1">
      <alignment horizontal="left" vertical="center" indent="1"/>
    </xf>
    <xf numFmtId="0" fontId="43" fillId="8" borderId="25" xfId="0" applyFont="1" applyFill="1" applyBorder="1" applyAlignment="1">
      <alignment horizontal="left" vertical="center" indent="1"/>
    </xf>
    <xf numFmtId="0" fontId="43" fillId="8" borderId="46" xfId="2" applyFont="1" applyFill="1" applyBorder="1" applyAlignment="1">
      <alignment horizontal="left" vertical="center" indent="1"/>
    </xf>
    <xf numFmtId="0" fontId="43" fillId="8" borderId="47" xfId="2" applyFont="1" applyFill="1" applyBorder="1" applyAlignment="1">
      <alignment horizontal="left" vertical="center" indent="1"/>
    </xf>
    <xf numFmtId="0" fontId="43" fillId="8" borderId="0" xfId="2" applyFont="1" applyFill="1" applyBorder="1" applyAlignment="1">
      <alignment horizontal="left" vertical="center" indent="1"/>
    </xf>
    <xf numFmtId="0" fontId="43" fillId="8" borderId="34" xfId="2" applyFont="1" applyFill="1" applyBorder="1" applyAlignment="1">
      <alignment horizontal="left" vertical="center" indent="1"/>
    </xf>
    <xf numFmtId="0" fontId="43" fillId="8" borderId="48" xfId="2" applyFont="1" applyFill="1" applyBorder="1" applyAlignment="1">
      <alignment horizontal="left" vertical="center" indent="1"/>
    </xf>
    <xf numFmtId="0" fontId="43" fillId="8" borderId="35" xfId="2" applyFont="1" applyFill="1" applyBorder="1" applyAlignment="1">
      <alignment horizontal="left" vertical="center" indent="1"/>
    </xf>
    <xf numFmtId="0" fontId="43" fillId="8" borderId="24" xfId="2" applyFont="1" applyFill="1" applyBorder="1" applyAlignment="1">
      <alignment horizontal="left" vertical="center" indent="1"/>
    </xf>
    <xf numFmtId="0" fontId="44" fillId="2" borderId="24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11" fillId="2" borderId="0" xfId="2" applyFill="1" applyAlignment="1">
      <alignment horizontal="left" vertical="center" indent="1"/>
    </xf>
    <xf numFmtId="0" fontId="2" fillId="8" borderId="15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7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">
    <cellStyle name="Link" xfId="2" builtinId="8"/>
    <cellStyle name="Normal 13" xfId="1" xr:uid="{256F17B9-24B5-40DC-B3E7-A1DF8C9F9401}"/>
    <cellStyle name="Normal 2" xfId="3" xr:uid="{F42FF1CF-EE56-493F-9692-F36E8B16AA3D}"/>
    <cellStyle name="Standard" xfId="0" builtinId="0"/>
  </cellStyles>
  <dxfs count="15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2" tint="-0.499984740745262"/>
      </font>
      <fill>
        <patternFill>
          <bgColor rgb="FFF5F5F5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ill>
        <patternFill>
          <bgColor rgb="FFFCFCFC"/>
        </patternFill>
      </fill>
    </dxf>
  </dxfs>
  <tableStyles count="0" defaultTableStyle="TableStyleMedium2" defaultPivotStyle="PivotStyleLight16"/>
  <colors>
    <mruColors>
      <color rgb="FFFF9999"/>
      <color rgb="FFFDDA00"/>
      <color rgb="FFE2231A"/>
      <color rgb="FF6ABF4A"/>
      <color rgb="FF3E8DDD"/>
      <color rgb="FF4AC0E0"/>
      <color rgb="FFFFCCCC"/>
      <color rgb="FFFFE1E1"/>
      <color rgb="FF454545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jpg"/><Relationship Id="rId18" Type="http://schemas.openxmlformats.org/officeDocument/2006/relationships/image" Target="../media/image19.jpg"/><Relationship Id="rId26" Type="http://schemas.openxmlformats.org/officeDocument/2006/relationships/image" Target="../media/image27.jpg"/><Relationship Id="rId39" Type="http://schemas.openxmlformats.org/officeDocument/2006/relationships/image" Target="../media/image40.jpg"/><Relationship Id="rId21" Type="http://schemas.openxmlformats.org/officeDocument/2006/relationships/image" Target="../media/image22.jpg"/><Relationship Id="rId34" Type="http://schemas.openxmlformats.org/officeDocument/2006/relationships/image" Target="../media/image35.jpg"/><Relationship Id="rId42" Type="http://schemas.openxmlformats.org/officeDocument/2006/relationships/image" Target="../media/image43.jpg"/><Relationship Id="rId47" Type="http://schemas.openxmlformats.org/officeDocument/2006/relationships/image" Target="../media/image48.jpg"/><Relationship Id="rId50" Type="http://schemas.openxmlformats.org/officeDocument/2006/relationships/image" Target="../media/image51.jpg"/><Relationship Id="rId55" Type="http://schemas.openxmlformats.org/officeDocument/2006/relationships/image" Target="../media/image56.jpg"/><Relationship Id="rId63" Type="http://schemas.openxmlformats.org/officeDocument/2006/relationships/image" Target="../media/image64.jpg"/><Relationship Id="rId68" Type="http://schemas.openxmlformats.org/officeDocument/2006/relationships/image" Target="../media/image69.jpg"/><Relationship Id="rId76" Type="http://schemas.openxmlformats.org/officeDocument/2006/relationships/image" Target="../media/image77.jpg"/><Relationship Id="rId7" Type="http://schemas.openxmlformats.org/officeDocument/2006/relationships/image" Target="../media/image8.jpg"/><Relationship Id="rId71" Type="http://schemas.openxmlformats.org/officeDocument/2006/relationships/image" Target="../media/image72.jpg"/><Relationship Id="rId2" Type="http://schemas.openxmlformats.org/officeDocument/2006/relationships/image" Target="../media/image3.jpg"/><Relationship Id="rId16" Type="http://schemas.openxmlformats.org/officeDocument/2006/relationships/image" Target="../media/image17.jpg"/><Relationship Id="rId29" Type="http://schemas.openxmlformats.org/officeDocument/2006/relationships/image" Target="../media/image30.jpg"/><Relationship Id="rId11" Type="http://schemas.openxmlformats.org/officeDocument/2006/relationships/image" Target="../media/image12.jpg"/><Relationship Id="rId24" Type="http://schemas.openxmlformats.org/officeDocument/2006/relationships/image" Target="../media/image25.jpg"/><Relationship Id="rId32" Type="http://schemas.openxmlformats.org/officeDocument/2006/relationships/image" Target="../media/image33.jpg"/><Relationship Id="rId37" Type="http://schemas.openxmlformats.org/officeDocument/2006/relationships/image" Target="../media/image38.jpg"/><Relationship Id="rId40" Type="http://schemas.openxmlformats.org/officeDocument/2006/relationships/image" Target="../media/image41.jpg"/><Relationship Id="rId45" Type="http://schemas.openxmlformats.org/officeDocument/2006/relationships/image" Target="../media/image46.jpg"/><Relationship Id="rId53" Type="http://schemas.openxmlformats.org/officeDocument/2006/relationships/image" Target="../media/image54.jpg"/><Relationship Id="rId58" Type="http://schemas.openxmlformats.org/officeDocument/2006/relationships/image" Target="../media/image59.jpg"/><Relationship Id="rId66" Type="http://schemas.openxmlformats.org/officeDocument/2006/relationships/image" Target="../media/image67.jpg"/><Relationship Id="rId74" Type="http://schemas.openxmlformats.org/officeDocument/2006/relationships/image" Target="../media/image75.jpg"/><Relationship Id="rId5" Type="http://schemas.openxmlformats.org/officeDocument/2006/relationships/image" Target="../media/image6.jpg"/><Relationship Id="rId15" Type="http://schemas.openxmlformats.org/officeDocument/2006/relationships/image" Target="../media/image16.jpg"/><Relationship Id="rId23" Type="http://schemas.openxmlformats.org/officeDocument/2006/relationships/image" Target="../media/image24.jpg"/><Relationship Id="rId28" Type="http://schemas.openxmlformats.org/officeDocument/2006/relationships/image" Target="../media/image29.jpg"/><Relationship Id="rId36" Type="http://schemas.openxmlformats.org/officeDocument/2006/relationships/image" Target="../media/image37.jpg"/><Relationship Id="rId49" Type="http://schemas.openxmlformats.org/officeDocument/2006/relationships/image" Target="../media/image50.jpg"/><Relationship Id="rId57" Type="http://schemas.openxmlformats.org/officeDocument/2006/relationships/image" Target="../media/image58.jpg"/><Relationship Id="rId61" Type="http://schemas.openxmlformats.org/officeDocument/2006/relationships/image" Target="../media/image62.jpg"/><Relationship Id="rId10" Type="http://schemas.openxmlformats.org/officeDocument/2006/relationships/image" Target="../media/image11.jpg"/><Relationship Id="rId19" Type="http://schemas.openxmlformats.org/officeDocument/2006/relationships/image" Target="../media/image20.jpg"/><Relationship Id="rId31" Type="http://schemas.openxmlformats.org/officeDocument/2006/relationships/image" Target="../media/image32.jpg"/><Relationship Id="rId44" Type="http://schemas.openxmlformats.org/officeDocument/2006/relationships/image" Target="../media/image45.jpg"/><Relationship Id="rId52" Type="http://schemas.openxmlformats.org/officeDocument/2006/relationships/image" Target="../media/image53.jpg"/><Relationship Id="rId60" Type="http://schemas.openxmlformats.org/officeDocument/2006/relationships/image" Target="../media/image61.jpg"/><Relationship Id="rId65" Type="http://schemas.openxmlformats.org/officeDocument/2006/relationships/image" Target="../media/image66.jpg"/><Relationship Id="rId73" Type="http://schemas.openxmlformats.org/officeDocument/2006/relationships/image" Target="../media/image74.jpg"/><Relationship Id="rId4" Type="http://schemas.openxmlformats.org/officeDocument/2006/relationships/image" Target="../media/image5.jpg"/><Relationship Id="rId9" Type="http://schemas.openxmlformats.org/officeDocument/2006/relationships/image" Target="../media/image10.jpg"/><Relationship Id="rId14" Type="http://schemas.openxmlformats.org/officeDocument/2006/relationships/image" Target="../media/image15.jpg"/><Relationship Id="rId22" Type="http://schemas.openxmlformats.org/officeDocument/2006/relationships/image" Target="../media/image23.jpg"/><Relationship Id="rId27" Type="http://schemas.openxmlformats.org/officeDocument/2006/relationships/image" Target="../media/image28.jpg"/><Relationship Id="rId30" Type="http://schemas.openxmlformats.org/officeDocument/2006/relationships/image" Target="../media/image31.jpg"/><Relationship Id="rId35" Type="http://schemas.openxmlformats.org/officeDocument/2006/relationships/image" Target="../media/image36.jpg"/><Relationship Id="rId43" Type="http://schemas.openxmlformats.org/officeDocument/2006/relationships/image" Target="../media/image44.jpg"/><Relationship Id="rId48" Type="http://schemas.openxmlformats.org/officeDocument/2006/relationships/image" Target="../media/image49.jpg"/><Relationship Id="rId56" Type="http://schemas.openxmlformats.org/officeDocument/2006/relationships/image" Target="../media/image57.jpg"/><Relationship Id="rId64" Type="http://schemas.openxmlformats.org/officeDocument/2006/relationships/image" Target="../media/image65.jpg"/><Relationship Id="rId69" Type="http://schemas.openxmlformats.org/officeDocument/2006/relationships/image" Target="../media/image70.jpg"/><Relationship Id="rId77" Type="http://schemas.openxmlformats.org/officeDocument/2006/relationships/image" Target="../media/image78.jpg"/><Relationship Id="rId8" Type="http://schemas.openxmlformats.org/officeDocument/2006/relationships/image" Target="../media/image9.png"/><Relationship Id="rId51" Type="http://schemas.openxmlformats.org/officeDocument/2006/relationships/image" Target="../media/image52.jpg"/><Relationship Id="rId72" Type="http://schemas.openxmlformats.org/officeDocument/2006/relationships/image" Target="../media/image73.jpg"/><Relationship Id="rId3" Type="http://schemas.openxmlformats.org/officeDocument/2006/relationships/image" Target="../media/image4.jpg"/><Relationship Id="rId12" Type="http://schemas.openxmlformats.org/officeDocument/2006/relationships/image" Target="../media/image13.png"/><Relationship Id="rId17" Type="http://schemas.openxmlformats.org/officeDocument/2006/relationships/image" Target="../media/image18.jpg"/><Relationship Id="rId25" Type="http://schemas.openxmlformats.org/officeDocument/2006/relationships/image" Target="../media/image26.jpg"/><Relationship Id="rId33" Type="http://schemas.openxmlformats.org/officeDocument/2006/relationships/image" Target="../media/image34.jpg"/><Relationship Id="rId38" Type="http://schemas.openxmlformats.org/officeDocument/2006/relationships/image" Target="../media/image39.jpg"/><Relationship Id="rId46" Type="http://schemas.openxmlformats.org/officeDocument/2006/relationships/image" Target="../media/image47.jpg"/><Relationship Id="rId59" Type="http://schemas.openxmlformats.org/officeDocument/2006/relationships/image" Target="../media/image60.jpg"/><Relationship Id="rId67" Type="http://schemas.openxmlformats.org/officeDocument/2006/relationships/image" Target="../media/image68.jpg"/><Relationship Id="rId20" Type="http://schemas.openxmlformats.org/officeDocument/2006/relationships/image" Target="../media/image21.jpg"/><Relationship Id="rId41" Type="http://schemas.openxmlformats.org/officeDocument/2006/relationships/image" Target="../media/image42.jpg"/><Relationship Id="rId54" Type="http://schemas.openxmlformats.org/officeDocument/2006/relationships/image" Target="../media/image55.jpg"/><Relationship Id="rId62" Type="http://schemas.openxmlformats.org/officeDocument/2006/relationships/image" Target="../media/image63.jpg"/><Relationship Id="rId70" Type="http://schemas.openxmlformats.org/officeDocument/2006/relationships/image" Target="../media/image71.jpg"/><Relationship Id="rId75" Type="http://schemas.openxmlformats.org/officeDocument/2006/relationships/image" Target="../media/image76.jpg"/><Relationship Id="rId1" Type="http://schemas.openxmlformats.org/officeDocument/2006/relationships/image" Target="../media/image2.jpg"/><Relationship Id="rId6" Type="http://schemas.openxmlformats.org/officeDocument/2006/relationships/image" Target="../media/image7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1.jpg"/><Relationship Id="rId2" Type="http://schemas.openxmlformats.org/officeDocument/2006/relationships/image" Target="../media/image80.jpg"/><Relationship Id="rId1" Type="http://schemas.openxmlformats.org/officeDocument/2006/relationships/image" Target="../media/image79.jpg"/><Relationship Id="rId5" Type="http://schemas.openxmlformats.org/officeDocument/2006/relationships/image" Target="../media/image83.jpg"/><Relationship Id="rId4" Type="http://schemas.openxmlformats.org/officeDocument/2006/relationships/image" Target="../media/image8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1950" cy="1095375"/>
    <xdr:pic>
      <xdr:nvPicPr>
        <xdr:cNvPr id="2" name="Picture 1">
          <a:extLst>
            <a:ext uri="{FF2B5EF4-FFF2-40B4-BE49-F238E27FC236}">
              <a16:creationId xmlns:a16="http://schemas.microsoft.com/office/drawing/2014/main" id="{C6427AF1-4597-4822-8F7B-4A3696CEF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950" cy="1095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177</xdr:col>
      <xdr:colOff>266700</xdr:colOff>
      <xdr:row>2</xdr:row>
      <xdr:rowOff>57150</xdr:rowOff>
    </xdr:from>
    <xdr:to>
      <xdr:col>177</xdr:col>
      <xdr:colOff>1695450</xdr:colOff>
      <xdr:row>2</xdr:row>
      <xdr:rowOff>1152525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B1219AAE-63BC-45D4-AD48-F7468385D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39432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178</xdr:col>
      <xdr:colOff>257175</xdr:colOff>
      <xdr:row>2</xdr:row>
      <xdr:rowOff>57150</xdr:rowOff>
    </xdr:from>
    <xdr:to>
      <xdr:col>178</xdr:col>
      <xdr:colOff>1685925</xdr:colOff>
      <xdr:row>2</xdr:row>
      <xdr:rowOff>1152525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7E8F2CF5-3E2F-4C71-A44E-0D3E78574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8980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179</xdr:col>
      <xdr:colOff>257175</xdr:colOff>
      <xdr:row>2</xdr:row>
      <xdr:rowOff>57150</xdr:rowOff>
    </xdr:from>
    <xdr:to>
      <xdr:col>179</xdr:col>
      <xdr:colOff>1685925</xdr:colOff>
      <xdr:row>2</xdr:row>
      <xdr:rowOff>1152525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A9C36294-4BDC-4F0D-99FA-E767DF3B4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9480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181</xdr:col>
      <xdr:colOff>247650</xdr:colOff>
      <xdr:row>2</xdr:row>
      <xdr:rowOff>57150</xdr:rowOff>
    </xdr:from>
    <xdr:to>
      <xdr:col>181</xdr:col>
      <xdr:colOff>1676400</xdr:colOff>
      <xdr:row>2</xdr:row>
      <xdr:rowOff>1152525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6F9B68CE-777B-426E-AF57-9B11D4B0F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9527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184</xdr:col>
      <xdr:colOff>228600</xdr:colOff>
      <xdr:row>2</xdr:row>
      <xdr:rowOff>47625</xdr:rowOff>
    </xdr:from>
    <xdr:to>
      <xdr:col>184</xdr:col>
      <xdr:colOff>1657350</xdr:colOff>
      <xdr:row>2</xdr:row>
      <xdr:rowOff>1143000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26A37395-9257-4D45-94E5-6929AAEC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6912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185</xdr:col>
      <xdr:colOff>238125</xdr:colOff>
      <xdr:row>2</xdr:row>
      <xdr:rowOff>47625</xdr:rowOff>
    </xdr:from>
    <xdr:to>
      <xdr:col>185</xdr:col>
      <xdr:colOff>1666875</xdr:colOff>
      <xdr:row>2</xdr:row>
      <xdr:rowOff>1143000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EC46A475-C0D0-4DF4-AC40-0A8182F1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057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182</xdr:col>
      <xdr:colOff>238125</xdr:colOff>
      <xdr:row>2</xdr:row>
      <xdr:rowOff>57150</xdr:rowOff>
    </xdr:from>
    <xdr:to>
      <xdr:col>182</xdr:col>
      <xdr:colOff>1666875</xdr:colOff>
      <xdr:row>2</xdr:row>
      <xdr:rowOff>1152525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id="{8869F32A-B2A3-4221-93E6-F04A60765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907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180</xdr:col>
      <xdr:colOff>238125</xdr:colOff>
      <xdr:row>2</xdr:row>
      <xdr:rowOff>57150</xdr:rowOff>
    </xdr:from>
    <xdr:to>
      <xdr:col>180</xdr:col>
      <xdr:colOff>1666875</xdr:colOff>
      <xdr:row>2</xdr:row>
      <xdr:rowOff>1152525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5297C532-49F9-47A6-AD6D-2223E6943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807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183</xdr:col>
      <xdr:colOff>238125</xdr:colOff>
      <xdr:row>2</xdr:row>
      <xdr:rowOff>57150</xdr:rowOff>
    </xdr:from>
    <xdr:to>
      <xdr:col>183</xdr:col>
      <xdr:colOff>1666875</xdr:colOff>
      <xdr:row>2</xdr:row>
      <xdr:rowOff>1152525</xdr:rowOff>
    </xdr:to>
    <xdr:pic>
      <xdr:nvPicPr>
        <xdr:cNvPr id="304" name="Picture 303">
          <a:extLst>
            <a:ext uri="{FF2B5EF4-FFF2-40B4-BE49-F238E27FC236}">
              <a16:creationId xmlns:a16="http://schemas.microsoft.com/office/drawing/2014/main" id="{89B9C73E-CA2A-4DB1-A221-3A7EF1AD1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957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186</xdr:col>
      <xdr:colOff>247650</xdr:colOff>
      <xdr:row>2</xdr:row>
      <xdr:rowOff>76200</xdr:rowOff>
    </xdr:from>
    <xdr:to>
      <xdr:col>186</xdr:col>
      <xdr:colOff>1676400</xdr:colOff>
      <xdr:row>2</xdr:row>
      <xdr:rowOff>1171575</xdr:rowOff>
    </xdr:to>
    <xdr:pic>
      <xdr:nvPicPr>
        <xdr:cNvPr id="305" name="Picture 304">
          <a:extLst>
            <a:ext uri="{FF2B5EF4-FFF2-40B4-BE49-F238E27FC236}">
              <a16:creationId xmlns:a16="http://schemas.microsoft.com/office/drawing/2014/main" id="{63885505-7D4D-483F-85CD-B8442A2B2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520275" y="552450"/>
          <a:ext cx="1428750" cy="1095375"/>
        </a:xfrm>
        <a:prstGeom prst="rect">
          <a:avLst/>
        </a:prstGeom>
      </xdr:spPr>
    </xdr:pic>
    <xdr:clientData/>
  </xdr:twoCellAnchor>
  <xdr:oneCellAnchor>
    <xdr:from>
      <xdr:col>167</xdr:col>
      <xdr:colOff>231321</xdr:colOff>
      <xdr:row>2</xdr:row>
      <xdr:rowOff>76200</xdr:rowOff>
    </xdr:from>
    <xdr:ext cx="1428750" cy="1095375"/>
    <xdr:pic>
      <xdr:nvPicPr>
        <xdr:cNvPr id="154" name="Picture 153">
          <a:extLst>
            <a:ext uri="{FF2B5EF4-FFF2-40B4-BE49-F238E27FC236}">
              <a16:creationId xmlns:a16="http://schemas.microsoft.com/office/drawing/2014/main" id="{FB9C5972-A0FB-4F53-AD66-A4F91A8FB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928946" y="552450"/>
          <a:ext cx="1428750" cy="1095375"/>
        </a:xfrm>
        <a:prstGeom prst="rect">
          <a:avLst/>
        </a:prstGeom>
      </xdr:spPr>
    </xdr:pic>
    <xdr:clientData/>
  </xdr:oneCellAnchor>
  <xdr:oneCellAnchor>
    <xdr:from>
      <xdr:col>174</xdr:col>
      <xdr:colOff>269421</xdr:colOff>
      <xdr:row>2</xdr:row>
      <xdr:rowOff>57150</xdr:rowOff>
    </xdr:from>
    <xdr:ext cx="1428750" cy="1095375"/>
    <xdr:pic>
      <xdr:nvPicPr>
        <xdr:cNvPr id="151" name="Picture 150">
          <a:extLst>
            <a:ext uri="{FF2B5EF4-FFF2-40B4-BE49-F238E27FC236}">
              <a16:creationId xmlns:a16="http://schemas.microsoft.com/office/drawing/2014/main" id="{38904408-2B4F-4636-96AC-85B184529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02046" y="533400"/>
          <a:ext cx="1428750" cy="1095375"/>
        </a:xfrm>
        <a:prstGeom prst="rect">
          <a:avLst/>
        </a:prstGeom>
      </xdr:spPr>
    </xdr:pic>
    <xdr:clientData/>
  </xdr:oneCellAnchor>
  <xdr:oneCellAnchor>
    <xdr:from>
      <xdr:col>173</xdr:col>
      <xdr:colOff>250371</xdr:colOff>
      <xdr:row>2</xdr:row>
      <xdr:rowOff>57150</xdr:rowOff>
    </xdr:from>
    <xdr:ext cx="1428750" cy="1095375"/>
    <xdr:pic>
      <xdr:nvPicPr>
        <xdr:cNvPr id="153" name="Picture 152">
          <a:extLst>
            <a:ext uri="{FF2B5EF4-FFF2-40B4-BE49-F238E27FC236}">
              <a16:creationId xmlns:a16="http://schemas.microsoft.com/office/drawing/2014/main" id="{0FE60ED9-792D-4F5E-94F6-6218D949C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17121" y="533400"/>
          <a:ext cx="1428750" cy="1095375"/>
        </a:xfrm>
        <a:prstGeom prst="rect">
          <a:avLst/>
        </a:prstGeom>
      </xdr:spPr>
    </xdr:pic>
    <xdr:clientData/>
  </xdr:oneCellAnchor>
  <xdr:oneCellAnchor>
    <xdr:from>
      <xdr:col>171</xdr:col>
      <xdr:colOff>240846</xdr:colOff>
      <xdr:row>2</xdr:row>
      <xdr:rowOff>66675</xdr:rowOff>
    </xdr:from>
    <xdr:ext cx="1428750" cy="1095375"/>
    <xdr:pic>
      <xdr:nvPicPr>
        <xdr:cNvPr id="152" name="Picture 151">
          <a:extLst>
            <a:ext uri="{FF2B5EF4-FFF2-40B4-BE49-F238E27FC236}">
              <a16:creationId xmlns:a16="http://schemas.microsoft.com/office/drawing/2014/main" id="{B67115B6-BA39-4C5E-A5EF-0204437A8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697596" y="542925"/>
          <a:ext cx="1428750" cy="1095375"/>
        </a:xfrm>
        <a:prstGeom prst="rect">
          <a:avLst/>
        </a:prstGeom>
      </xdr:spPr>
    </xdr:pic>
    <xdr:clientData/>
  </xdr:oneCellAnchor>
  <xdr:twoCellAnchor editAs="oneCell">
    <xdr:from>
      <xdr:col>170</xdr:col>
      <xdr:colOff>259896</xdr:colOff>
      <xdr:row>2</xdr:row>
      <xdr:rowOff>47625</xdr:rowOff>
    </xdr:from>
    <xdr:to>
      <xdr:col>170</xdr:col>
      <xdr:colOff>1688646</xdr:colOff>
      <xdr:row>2</xdr:row>
      <xdr:rowOff>1143000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8FA4D88F-2F6A-4EA8-800E-FA16CFACC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72521" y="523875"/>
          <a:ext cx="1428750" cy="1095375"/>
        </a:xfrm>
        <a:prstGeom prst="rect">
          <a:avLst/>
        </a:prstGeom>
      </xdr:spPr>
    </xdr:pic>
    <xdr:clientData/>
  </xdr:twoCellAnchor>
  <xdr:oneCellAnchor>
    <xdr:from>
      <xdr:col>163</xdr:col>
      <xdr:colOff>240846</xdr:colOff>
      <xdr:row>2</xdr:row>
      <xdr:rowOff>38100</xdr:rowOff>
    </xdr:from>
    <xdr:ext cx="1428750" cy="1095375"/>
    <xdr:pic>
      <xdr:nvPicPr>
        <xdr:cNvPr id="144" name="Picture 143">
          <a:extLst>
            <a:ext uri="{FF2B5EF4-FFF2-40B4-BE49-F238E27FC236}">
              <a16:creationId xmlns:a16="http://schemas.microsoft.com/office/drawing/2014/main" id="{21CD5F8A-0A71-422C-892C-B89D8AFB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080596" y="514350"/>
          <a:ext cx="1428750" cy="1095375"/>
        </a:xfrm>
        <a:prstGeom prst="rect">
          <a:avLst/>
        </a:prstGeom>
      </xdr:spPr>
    </xdr:pic>
    <xdr:clientData/>
  </xdr:oneCellAnchor>
  <xdr:twoCellAnchor editAs="oneCell">
    <xdr:from>
      <xdr:col>153</xdr:col>
      <xdr:colOff>247650</xdr:colOff>
      <xdr:row>2</xdr:row>
      <xdr:rowOff>47625</xdr:rowOff>
    </xdr:from>
    <xdr:to>
      <xdr:col>153</xdr:col>
      <xdr:colOff>1676400</xdr:colOff>
      <xdr:row>2</xdr:row>
      <xdr:rowOff>1143000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224876B4-0D01-4848-8503-61A180888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95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154</xdr:col>
      <xdr:colOff>247650</xdr:colOff>
      <xdr:row>2</xdr:row>
      <xdr:rowOff>47625</xdr:rowOff>
    </xdr:from>
    <xdr:to>
      <xdr:col>154</xdr:col>
      <xdr:colOff>1676400</xdr:colOff>
      <xdr:row>2</xdr:row>
      <xdr:rowOff>1143000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A0D65526-7D48-4832-9764-1C5A52398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7045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155</xdr:col>
      <xdr:colOff>247650</xdr:colOff>
      <xdr:row>2</xdr:row>
      <xdr:rowOff>57150</xdr:rowOff>
    </xdr:from>
    <xdr:to>
      <xdr:col>155</xdr:col>
      <xdr:colOff>1676400</xdr:colOff>
      <xdr:row>2</xdr:row>
      <xdr:rowOff>1152525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B67F9880-8DD9-4860-8A28-27D691C9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952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149</xdr:col>
      <xdr:colOff>238125</xdr:colOff>
      <xdr:row>2</xdr:row>
      <xdr:rowOff>28575</xdr:rowOff>
    </xdr:from>
    <xdr:to>
      <xdr:col>149</xdr:col>
      <xdr:colOff>1666875</xdr:colOff>
      <xdr:row>2</xdr:row>
      <xdr:rowOff>1123950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3DE039A3-62C0-4FA5-A82F-389E8C7AE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3212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158</xdr:col>
      <xdr:colOff>247650</xdr:colOff>
      <xdr:row>2</xdr:row>
      <xdr:rowOff>47625</xdr:rowOff>
    </xdr:from>
    <xdr:to>
      <xdr:col>158</xdr:col>
      <xdr:colOff>1676400</xdr:colOff>
      <xdr:row>2</xdr:row>
      <xdr:rowOff>1143000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D46B5788-38CC-4809-92A1-BA29FF575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245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159</xdr:col>
      <xdr:colOff>247650</xdr:colOff>
      <xdr:row>2</xdr:row>
      <xdr:rowOff>47625</xdr:rowOff>
    </xdr:from>
    <xdr:to>
      <xdr:col>159</xdr:col>
      <xdr:colOff>1676400</xdr:colOff>
      <xdr:row>2</xdr:row>
      <xdr:rowOff>1143000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13FDAF46-CA47-4C2C-99B3-1170395BE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95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160</xdr:col>
      <xdr:colOff>247650</xdr:colOff>
      <xdr:row>2</xdr:row>
      <xdr:rowOff>57150</xdr:rowOff>
    </xdr:from>
    <xdr:to>
      <xdr:col>160</xdr:col>
      <xdr:colOff>1676400</xdr:colOff>
      <xdr:row>2</xdr:row>
      <xdr:rowOff>1152525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147B4D8E-035F-4DB8-A9CC-73F16BE84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452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161</xdr:col>
      <xdr:colOff>247650</xdr:colOff>
      <xdr:row>2</xdr:row>
      <xdr:rowOff>57150</xdr:rowOff>
    </xdr:from>
    <xdr:to>
      <xdr:col>161</xdr:col>
      <xdr:colOff>1676400</xdr:colOff>
      <xdr:row>2</xdr:row>
      <xdr:rowOff>1152525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8CE0B8F9-3E56-4453-A6AA-36CE9FAC1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952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157</xdr:col>
      <xdr:colOff>257175</xdr:colOff>
      <xdr:row>2</xdr:row>
      <xdr:rowOff>57150</xdr:rowOff>
    </xdr:from>
    <xdr:to>
      <xdr:col>157</xdr:col>
      <xdr:colOff>1685925</xdr:colOff>
      <xdr:row>2</xdr:row>
      <xdr:rowOff>1152525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D584031D-ACF7-459C-83DB-52834C5F7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59050" y="533400"/>
          <a:ext cx="1428750" cy="1095375"/>
        </a:xfrm>
        <a:prstGeom prst="rect">
          <a:avLst/>
        </a:prstGeom>
      </xdr:spPr>
    </xdr:pic>
    <xdr:clientData/>
  </xdr:twoCellAnchor>
  <xdr:oneCellAnchor>
    <xdr:from>
      <xdr:col>134</xdr:col>
      <xdr:colOff>247650</xdr:colOff>
      <xdr:row>2</xdr:row>
      <xdr:rowOff>19050</xdr:rowOff>
    </xdr:from>
    <xdr:ext cx="1428750" cy="1095375"/>
    <xdr:pic>
      <xdr:nvPicPr>
        <xdr:cNvPr id="155" name="Picture 154">
          <a:extLst>
            <a:ext uri="{FF2B5EF4-FFF2-40B4-BE49-F238E27FC236}">
              <a16:creationId xmlns:a16="http://schemas.microsoft.com/office/drawing/2014/main" id="{F7C4F365-8E45-4009-90CE-EA1CD63C6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56400" y="495300"/>
          <a:ext cx="1428750" cy="1095375"/>
        </a:xfrm>
        <a:prstGeom prst="rect">
          <a:avLst/>
        </a:prstGeom>
      </xdr:spPr>
    </xdr:pic>
    <xdr:clientData/>
  </xdr:oneCellAnchor>
  <xdr:oneCellAnchor>
    <xdr:from>
      <xdr:col>135</xdr:col>
      <xdr:colOff>228600</xdr:colOff>
      <xdr:row>2</xdr:row>
      <xdr:rowOff>19050</xdr:rowOff>
    </xdr:from>
    <xdr:ext cx="1428750" cy="1095375"/>
    <xdr:pic>
      <xdr:nvPicPr>
        <xdr:cNvPr id="156" name="Picture 155">
          <a:extLst>
            <a:ext uri="{FF2B5EF4-FFF2-40B4-BE49-F238E27FC236}">
              <a16:creationId xmlns:a16="http://schemas.microsoft.com/office/drawing/2014/main" id="{9485AC75-93C1-401E-B22F-273E633B2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42350" y="495300"/>
          <a:ext cx="1428750" cy="1095375"/>
        </a:xfrm>
        <a:prstGeom prst="rect">
          <a:avLst/>
        </a:prstGeom>
      </xdr:spPr>
    </xdr:pic>
    <xdr:clientData/>
  </xdr:oneCellAnchor>
  <xdr:oneCellAnchor>
    <xdr:from>
      <xdr:col>136</xdr:col>
      <xdr:colOff>247650</xdr:colOff>
      <xdr:row>2</xdr:row>
      <xdr:rowOff>0</xdr:rowOff>
    </xdr:from>
    <xdr:ext cx="1428750" cy="1095375"/>
    <xdr:pic>
      <xdr:nvPicPr>
        <xdr:cNvPr id="157" name="Picture 156">
          <a:extLst>
            <a:ext uri="{FF2B5EF4-FFF2-40B4-BE49-F238E27FC236}">
              <a16:creationId xmlns:a16="http://schemas.microsoft.com/office/drawing/2014/main" id="{BF5B4DCD-675F-4BD3-8183-5031BD30A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66400" y="476250"/>
          <a:ext cx="1428750" cy="1095375"/>
        </a:xfrm>
        <a:prstGeom prst="rect">
          <a:avLst/>
        </a:prstGeom>
      </xdr:spPr>
    </xdr:pic>
    <xdr:clientData/>
  </xdr:oneCellAnchor>
  <xdr:oneCellAnchor>
    <xdr:from>
      <xdr:col>137</xdr:col>
      <xdr:colOff>219075</xdr:colOff>
      <xdr:row>2</xdr:row>
      <xdr:rowOff>9525</xdr:rowOff>
    </xdr:from>
    <xdr:ext cx="1428750" cy="1095375"/>
    <xdr:pic>
      <xdr:nvPicPr>
        <xdr:cNvPr id="158" name="Picture 157">
          <a:extLst>
            <a:ext uri="{FF2B5EF4-FFF2-40B4-BE49-F238E27FC236}">
              <a16:creationId xmlns:a16="http://schemas.microsoft.com/office/drawing/2014/main" id="{19CC66E6-B894-431E-AD0F-6A4ED0256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2825" y="485775"/>
          <a:ext cx="1428750" cy="1095375"/>
        </a:xfrm>
        <a:prstGeom prst="rect">
          <a:avLst/>
        </a:prstGeom>
      </xdr:spPr>
    </xdr:pic>
    <xdr:clientData/>
  </xdr:oneCellAnchor>
  <xdr:oneCellAnchor>
    <xdr:from>
      <xdr:col>138</xdr:col>
      <xdr:colOff>200025</xdr:colOff>
      <xdr:row>2</xdr:row>
      <xdr:rowOff>9525</xdr:rowOff>
    </xdr:from>
    <xdr:ext cx="1428750" cy="1095375"/>
    <xdr:pic>
      <xdr:nvPicPr>
        <xdr:cNvPr id="159" name="Picture 158">
          <a:extLst>
            <a:ext uri="{FF2B5EF4-FFF2-40B4-BE49-F238E27FC236}">
              <a16:creationId xmlns:a16="http://schemas.microsoft.com/office/drawing/2014/main" id="{268B0C4B-4E20-469A-9F95-B8A3C73A4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28775" y="485775"/>
          <a:ext cx="1428750" cy="1095375"/>
        </a:xfrm>
        <a:prstGeom prst="rect">
          <a:avLst/>
        </a:prstGeom>
      </xdr:spPr>
    </xdr:pic>
    <xdr:clientData/>
  </xdr:oneCellAnchor>
  <xdr:oneCellAnchor>
    <xdr:from>
      <xdr:col>139</xdr:col>
      <xdr:colOff>219075</xdr:colOff>
      <xdr:row>2</xdr:row>
      <xdr:rowOff>19050</xdr:rowOff>
    </xdr:from>
    <xdr:ext cx="1428750" cy="1095375"/>
    <xdr:pic>
      <xdr:nvPicPr>
        <xdr:cNvPr id="160" name="Picture 159">
          <a:extLst>
            <a:ext uri="{FF2B5EF4-FFF2-40B4-BE49-F238E27FC236}">
              <a16:creationId xmlns:a16="http://schemas.microsoft.com/office/drawing/2014/main" id="{D040FCD6-6285-402D-AE10-51D9E07CF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52825" y="495300"/>
          <a:ext cx="1428750" cy="10953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2</xdr:row>
      <xdr:rowOff>752475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730317C-9FA9-49E8-9601-B10F4D721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957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161925</xdr:rowOff>
    </xdr:from>
    <xdr:to>
      <xdr:col>0</xdr:col>
      <xdr:colOff>1924050</xdr:colOff>
      <xdr:row>2</xdr:row>
      <xdr:rowOff>448912</xdr:rowOff>
    </xdr:to>
    <xdr:pic>
      <xdr:nvPicPr>
        <xdr:cNvPr id="24" name="Picture 23" descr="ThinkPad-Logo.png">
          <a:extLst>
            <a:ext uri="{FF2B5EF4-FFF2-40B4-BE49-F238E27FC236}">
              <a16:creationId xmlns:a16="http://schemas.microsoft.com/office/drawing/2014/main" id="{E80327F5-DCE3-46ED-9B2E-999793933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33400" y="447675"/>
          <a:ext cx="1390650" cy="477487"/>
        </a:xfrm>
        <a:prstGeom prst="rect">
          <a:avLst/>
        </a:prstGeom>
      </xdr:spPr>
    </xdr:pic>
    <xdr:clientData/>
  </xdr:twoCellAnchor>
  <xdr:twoCellAnchor editAs="oneCell">
    <xdr:from>
      <xdr:col>165</xdr:col>
      <xdr:colOff>257175</xdr:colOff>
      <xdr:row>2</xdr:row>
      <xdr:rowOff>47625</xdr:rowOff>
    </xdr:from>
    <xdr:to>
      <xdr:col>165</xdr:col>
      <xdr:colOff>1685925</xdr:colOff>
      <xdr:row>2</xdr:row>
      <xdr:rowOff>1143000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D6F3C0C-91E5-4EC9-8E88-5B292740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069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205</xdr:col>
      <xdr:colOff>247650</xdr:colOff>
      <xdr:row>2</xdr:row>
      <xdr:rowOff>76200</xdr:rowOff>
    </xdr:from>
    <xdr:to>
      <xdr:col>205</xdr:col>
      <xdr:colOff>1676400</xdr:colOff>
      <xdr:row>2</xdr:row>
      <xdr:rowOff>1171575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CB7AA3-11BF-4405-88E3-4B91B4C38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0252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206</xdr:col>
      <xdr:colOff>228600</xdr:colOff>
      <xdr:row>2</xdr:row>
      <xdr:rowOff>66675</xdr:rowOff>
    </xdr:from>
    <xdr:to>
      <xdr:col>206</xdr:col>
      <xdr:colOff>1657350</xdr:colOff>
      <xdr:row>2</xdr:row>
      <xdr:rowOff>1162050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A6F65D2-6AEC-4F5E-81D5-1CA02BB70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847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246</xdr:col>
      <xdr:colOff>209550</xdr:colOff>
      <xdr:row>2</xdr:row>
      <xdr:rowOff>66675</xdr:rowOff>
    </xdr:from>
    <xdr:to>
      <xdr:col>246</xdr:col>
      <xdr:colOff>1638300</xdr:colOff>
      <xdr:row>2</xdr:row>
      <xdr:rowOff>1162050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7971F95-B537-4C81-8F41-E77CA5630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2792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272</xdr:col>
      <xdr:colOff>238125</xdr:colOff>
      <xdr:row>2</xdr:row>
      <xdr:rowOff>47625</xdr:rowOff>
    </xdr:from>
    <xdr:to>
      <xdr:col>272</xdr:col>
      <xdr:colOff>1666875</xdr:colOff>
      <xdr:row>2</xdr:row>
      <xdr:rowOff>1143000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97784B67-0356-4640-A9E7-E117C1720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0472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270</xdr:col>
      <xdr:colOff>257175</xdr:colOff>
      <xdr:row>2</xdr:row>
      <xdr:rowOff>57150</xdr:rowOff>
    </xdr:from>
    <xdr:to>
      <xdr:col>270</xdr:col>
      <xdr:colOff>1685925</xdr:colOff>
      <xdr:row>2</xdr:row>
      <xdr:rowOff>1152525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D45672CB-808E-4FAD-BE8A-85E1A4FBA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25630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228600</xdr:colOff>
      <xdr:row>2</xdr:row>
      <xdr:rowOff>66675</xdr:rowOff>
    </xdr:from>
    <xdr:to>
      <xdr:col>22</xdr:col>
      <xdr:colOff>1657350</xdr:colOff>
      <xdr:row>2</xdr:row>
      <xdr:rowOff>1162050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26E7D2B-1D92-4E87-8C28-42E61121F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24</xdr:col>
      <xdr:colOff>247650</xdr:colOff>
      <xdr:row>2</xdr:row>
      <xdr:rowOff>76200</xdr:rowOff>
    </xdr:from>
    <xdr:to>
      <xdr:col>24</xdr:col>
      <xdr:colOff>1676400</xdr:colOff>
      <xdr:row>2</xdr:row>
      <xdr:rowOff>1171575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7F7D593C-162F-42ED-8187-52C36C58B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25</xdr:col>
      <xdr:colOff>209550</xdr:colOff>
      <xdr:row>2</xdr:row>
      <xdr:rowOff>66675</xdr:rowOff>
    </xdr:from>
    <xdr:to>
      <xdr:col>25</xdr:col>
      <xdr:colOff>1638300</xdr:colOff>
      <xdr:row>2</xdr:row>
      <xdr:rowOff>1162050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44211831-0F17-49A1-B211-A7DD16255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26</xdr:col>
      <xdr:colOff>238125</xdr:colOff>
      <xdr:row>2</xdr:row>
      <xdr:rowOff>76200</xdr:rowOff>
    </xdr:from>
    <xdr:to>
      <xdr:col>26</xdr:col>
      <xdr:colOff>1666875</xdr:colOff>
      <xdr:row>2</xdr:row>
      <xdr:rowOff>1171575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E9C2BCEF-F444-4574-8145-30BCF4DDF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27</xdr:col>
      <xdr:colOff>219075</xdr:colOff>
      <xdr:row>2</xdr:row>
      <xdr:rowOff>85725</xdr:rowOff>
    </xdr:from>
    <xdr:to>
      <xdr:col>27</xdr:col>
      <xdr:colOff>1647825</xdr:colOff>
      <xdr:row>2</xdr:row>
      <xdr:rowOff>1181100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0374E5C-B309-4FEE-9FB7-C93332285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561975"/>
          <a:ext cx="1428750" cy="1095375"/>
        </a:xfrm>
        <a:prstGeom prst="rect">
          <a:avLst/>
        </a:prstGeom>
      </xdr:spPr>
    </xdr:pic>
    <xdr:clientData/>
  </xdr:twoCellAnchor>
  <xdr:oneCellAnchor>
    <xdr:from>
      <xdr:col>13</xdr:col>
      <xdr:colOff>238125</xdr:colOff>
      <xdr:row>2</xdr:row>
      <xdr:rowOff>57150</xdr:rowOff>
    </xdr:from>
    <xdr:ext cx="1476375" cy="1152525"/>
    <xdr:pic>
      <xdr:nvPicPr>
        <xdr:cNvPr id="41" name="Picture 40">
          <a:extLst>
            <a:ext uri="{FF2B5EF4-FFF2-40B4-BE49-F238E27FC236}">
              <a16:creationId xmlns:a16="http://schemas.microsoft.com/office/drawing/2014/main" id="{04A27E5F-BB78-40CD-A12D-B4C5DD231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533400"/>
          <a:ext cx="1476375" cy="1152525"/>
        </a:xfrm>
        <a:prstGeom prst="rect">
          <a:avLst/>
        </a:prstGeom>
      </xdr:spPr>
    </xdr:pic>
    <xdr:clientData/>
  </xdr:oneCellAnchor>
  <xdr:oneCellAnchor>
    <xdr:from>
      <xdr:col>15</xdr:col>
      <xdr:colOff>247650</xdr:colOff>
      <xdr:row>2</xdr:row>
      <xdr:rowOff>66675</xdr:rowOff>
    </xdr:from>
    <xdr:ext cx="1476375" cy="1152525"/>
    <xdr:pic>
      <xdr:nvPicPr>
        <xdr:cNvPr id="42" name="Picture 41">
          <a:extLst>
            <a:ext uri="{FF2B5EF4-FFF2-40B4-BE49-F238E27FC236}">
              <a16:creationId xmlns:a16="http://schemas.microsoft.com/office/drawing/2014/main" id="{3EE36A4D-A669-41C1-B7D5-426128E96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542925"/>
          <a:ext cx="1476375" cy="1152525"/>
        </a:xfrm>
        <a:prstGeom prst="rect">
          <a:avLst/>
        </a:prstGeom>
      </xdr:spPr>
    </xdr:pic>
    <xdr:clientData/>
  </xdr:oneCellAnchor>
  <xdr:oneCellAnchor>
    <xdr:from>
      <xdr:col>14</xdr:col>
      <xdr:colOff>238125</xdr:colOff>
      <xdr:row>2</xdr:row>
      <xdr:rowOff>57150</xdr:rowOff>
    </xdr:from>
    <xdr:ext cx="1476375" cy="1152525"/>
    <xdr:pic>
      <xdr:nvPicPr>
        <xdr:cNvPr id="43" name="Picture 42">
          <a:extLst>
            <a:ext uri="{FF2B5EF4-FFF2-40B4-BE49-F238E27FC236}">
              <a16:creationId xmlns:a16="http://schemas.microsoft.com/office/drawing/2014/main" id="{24990608-5B5A-4DBC-9FDE-8C3F93F5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533400"/>
          <a:ext cx="1476375" cy="1152525"/>
        </a:xfrm>
        <a:prstGeom prst="rect">
          <a:avLst/>
        </a:prstGeom>
      </xdr:spPr>
    </xdr:pic>
    <xdr:clientData/>
  </xdr:oneCellAnchor>
  <xdr:oneCellAnchor>
    <xdr:from>
      <xdr:col>71</xdr:col>
      <xdr:colOff>276225</xdr:colOff>
      <xdr:row>2</xdr:row>
      <xdr:rowOff>133350</xdr:rowOff>
    </xdr:from>
    <xdr:ext cx="1428750" cy="1095375"/>
    <xdr:pic>
      <xdr:nvPicPr>
        <xdr:cNvPr id="61" name="Picture 60">
          <a:extLst>
            <a:ext uri="{FF2B5EF4-FFF2-40B4-BE49-F238E27FC236}">
              <a16:creationId xmlns:a16="http://schemas.microsoft.com/office/drawing/2014/main" id="{DC859005-0D6D-45D2-9514-171D824FE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4100" y="609600"/>
          <a:ext cx="1428750" cy="1095375"/>
        </a:xfrm>
        <a:prstGeom prst="rect">
          <a:avLst/>
        </a:prstGeom>
      </xdr:spPr>
    </xdr:pic>
    <xdr:clientData/>
  </xdr:oneCellAnchor>
  <xdr:oneCellAnchor>
    <xdr:from>
      <xdr:col>85</xdr:col>
      <xdr:colOff>257175</xdr:colOff>
      <xdr:row>2</xdr:row>
      <xdr:rowOff>114300</xdr:rowOff>
    </xdr:from>
    <xdr:ext cx="1428750" cy="1095375"/>
    <xdr:pic>
      <xdr:nvPicPr>
        <xdr:cNvPr id="62" name="Picture 61">
          <a:extLst>
            <a:ext uri="{FF2B5EF4-FFF2-40B4-BE49-F238E27FC236}">
              <a16:creationId xmlns:a16="http://schemas.microsoft.com/office/drawing/2014/main" id="{5B9B0F1D-8306-4493-838C-847B3FBE8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69300" y="590550"/>
          <a:ext cx="1428750" cy="1095375"/>
        </a:xfrm>
        <a:prstGeom prst="rect">
          <a:avLst/>
        </a:prstGeom>
      </xdr:spPr>
    </xdr:pic>
    <xdr:clientData/>
  </xdr:oneCellAnchor>
  <xdr:oneCellAnchor>
    <xdr:from>
      <xdr:col>86</xdr:col>
      <xdr:colOff>247650</xdr:colOff>
      <xdr:row>2</xdr:row>
      <xdr:rowOff>123825</xdr:rowOff>
    </xdr:from>
    <xdr:ext cx="1428750" cy="1095375"/>
    <xdr:pic>
      <xdr:nvPicPr>
        <xdr:cNvPr id="64" name="Picture 63">
          <a:extLst>
            <a:ext uri="{FF2B5EF4-FFF2-40B4-BE49-F238E27FC236}">
              <a16:creationId xmlns:a16="http://schemas.microsoft.com/office/drawing/2014/main" id="{A2299F74-6DB5-4393-BC2D-3CD181006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4775" y="600075"/>
          <a:ext cx="1428750" cy="1095375"/>
        </a:xfrm>
        <a:prstGeom prst="rect">
          <a:avLst/>
        </a:prstGeom>
      </xdr:spPr>
    </xdr:pic>
    <xdr:clientData/>
  </xdr:oneCellAnchor>
  <xdr:oneCellAnchor>
    <xdr:from>
      <xdr:col>87</xdr:col>
      <xdr:colOff>238125</xdr:colOff>
      <xdr:row>2</xdr:row>
      <xdr:rowOff>142875</xdr:rowOff>
    </xdr:from>
    <xdr:ext cx="1428750" cy="1095375"/>
    <xdr:pic>
      <xdr:nvPicPr>
        <xdr:cNvPr id="65" name="Picture 64">
          <a:extLst>
            <a:ext uri="{FF2B5EF4-FFF2-40B4-BE49-F238E27FC236}">
              <a16:creationId xmlns:a16="http://schemas.microsoft.com/office/drawing/2014/main" id="{1E01E906-BB81-4C96-AB0B-76146F252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0" y="619125"/>
          <a:ext cx="1428750" cy="1095375"/>
        </a:xfrm>
        <a:prstGeom prst="rect">
          <a:avLst/>
        </a:prstGeom>
      </xdr:spPr>
    </xdr:pic>
    <xdr:clientData/>
  </xdr:oneCellAnchor>
  <xdr:oneCellAnchor>
    <xdr:from>
      <xdr:col>97</xdr:col>
      <xdr:colOff>257175</xdr:colOff>
      <xdr:row>2</xdr:row>
      <xdr:rowOff>85725</xdr:rowOff>
    </xdr:from>
    <xdr:ext cx="1390650" cy="1114425"/>
    <xdr:pic>
      <xdr:nvPicPr>
        <xdr:cNvPr id="73" name="Picture 72">
          <a:extLst>
            <a:ext uri="{FF2B5EF4-FFF2-40B4-BE49-F238E27FC236}">
              <a16:creationId xmlns:a16="http://schemas.microsoft.com/office/drawing/2014/main" id="{964119CF-9F57-4222-B379-37342F920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2925" y="561975"/>
          <a:ext cx="1390650" cy="1114425"/>
        </a:xfrm>
        <a:prstGeom prst="rect">
          <a:avLst/>
        </a:prstGeom>
      </xdr:spPr>
    </xdr:pic>
    <xdr:clientData/>
  </xdr:oneCellAnchor>
  <xdr:oneCellAnchor>
    <xdr:from>
      <xdr:col>93</xdr:col>
      <xdr:colOff>238125</xdr:colOff>
      <xdr:row>2</xdr:row>
      <xdr:rowOff>57150</xdr:rowOff>
    </xdr:from>
    <xdr:ext cx="1428750" cy="1095375"/>
    <xdr:pic>
      <xdr:nvPicPr>
        <xdr:cNvPr id="74" name="Picture 73">
          <a:extLst>
            <a:ext uri="{FF2B5EF4-FFF2-40B4-BE49-F238E27FC236}">
              <a16:creationId xmlns:a16="http://schemas.microsoft.com/office/drawing/2014/main" id="{5B354C06-FBD7-44AA-B861-2E71E9A87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0" y="533400"/>
          <a:ext cx="1428750" cy="1095375"/>
        </a:xfrm>
        <a:prstGeom prst="rect">
          <a:avLst/>
        </a:prstGeom>
      </xdr:spPr>
    </xdr:pic>
    <xdr:clientData/>
  </xdr:oneCellAnchor>
  <xdr:oneCellAnchor>
    <xdr:from>
      <xdr:col>94</xdr:col>
      <xdr:colOff>209550</xdr:colOff>
      <xdr:row>2</xdr:row>
      <xdr:rowOff>47625</xdr:rowOff>
    </xdr:from>
    <xdr:ext cx="1428750" cy="1095375"/>
    <xdr:pic>
      <xdr:nvPicPr>
        <xdr:cNvPr id="75" name="Picture 74">
          <a:extLst>
            <a:ext uri="{FF2B5EF4-FFF2-40B4-BE49-F238E27FC236}">
              <a16:creationId xmlns:a16="http://schemas.microsoft.com/office/drawing/2014/main" id="{6E84EC1D-1758-4C81-9833-2BCAE3F03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2425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95</xdr:col>
      <xdr:colOff>209550</xdr:colOff>
      <xdr:row>2</xdr:row>
      <xdr:rowOff>47625</xdr:rowOff>
    </xdr:from>
    <xdr:ext cx="1428750" cy="1095375"/>
    <xdr:pic>
      <xdr:nvPicPr>
        <xdr:cNvPr id="76" name="Picture 75">
          <a:extLst>
            <a:ext uri="{FF2B5EF4-FFF2-40B4-BE49-F238E27FC236}">
              <a16:creationId xmlns:a16="http://schemas.microsoft.com/office/drawing/2014/main" id="{4F446CFF-C79F-44AD-873C-6D2FA0E63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425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105</xdr:col>
      <xdr:colOff>371475</xdr:colOff>
      <xdr:row>2</xdr:row>
      <xdr:rowOff>142875</xdr:rowOff>
    </xdr:from>
    <xdr:ext cx="1190625" cy="962025"/>
    <xdr:pic>
      <xdr:nvPicPr>
        <xdr:cNvPr id="79" name="Picture 78">
          <a:extLst>
            <a:ext uri="{FF2B5EF4-FFF2-40B4-BE49-F238E27FC236}">
              <a16:creationId xmlns:a16="http://schemas.microsoft.com/office/drawing/2014/main" id="{0E2BC550-6EEF-41E7-9350-48445E709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35100" y="619125"/>
          <a:ext cx="1190625" cy="962025"/>
        </a:xfrm>
        <a:prstGeom prst="rect">
          <a:avLst/>
        </a:prstGeom>
      </xdr:spPr>
    </xdr:pic>
    <xdr:clientData/>
  </xdr:oneCellAnchor>
  <xdr:oneCellAnchor>
    <xdr:from>
      <xdr:col>118</xdr:col>
      <xdr:colOff>238125</xdr:colOff>
      <xdr:row>2</xdr:row>
      <xdr:rowOff>47625</xdr:rowOff>
    </xdr:from>
    <xdr:ext cx="1428750" cy="1095375"/>
    <xdr:pic>
      <xdr:nvPicPr>
        <xdr:cNvPr id="91" name="Picture 90">
          <a:extLst>
            <a:ext uri="{FF2B5EF4-FFF2-40B4-BE49-F238E27FC236}">
              <a16:creationId xmlns:a16="http://schemas.microsoft.com/office/drawing/2014/main" id="{2FB7ED22-82F7-43DF-8385-EE8C7F230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0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117</xdr:col>
      <xdr:colOff>247650</xdr:colOff>
      <xdr:row>2</xdr:row>
      <xdr:rowOff>38100</xdr:rowOff>
    </xdr:from>
    <xdr:ext cx="1428750" cy="1095375"/>
    <xdr:pic>
      <xdr:nvPicPr>
        <xdr:cNvPr id="92" name="Picture 91">
          <a:extLst>
            <a:ext uri="{FF2B5EF4-FFF2-40B4-BE49-F238E27FC236}">
              <a16:creationId xmlns:a16="http://schemas.microsoft.com/office/drawing/2014/main" id="{FA382818-7F1C-4A3F-92B2-EB04A2DE7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27025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119</xdr:col>
      <xdr:colOff>238125</xdr:colOff>
      <xdr:row>2</xdr:row>
      <xdr:rowOff>38100</xdr:rowOff>
    </xdr:from>
    <xdr:ext cx="1428750" cy="1095375"/>
    <xdr:pic>
      <xdr:nvPicPr>
        <xdr:cNvPr id="93" name="Picture 92">
          <a:extLst>
            <a:ext uri="{FF2B5EF4-FFF2-40B4-BE49-F238E27FC236}">
              <a16:creationId xmlns:a16="http://schemas.microsoft.com/office/drawing/2014/main" id="{342520DC-B2DA-4C7B-9176-010D165B4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0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120</xdr:col>
      <xdr:colOff>238125</xdr:colOff>
      <xdr:row>2</xdr:row>
      <xdr:rowOff>28575</xdr:rowOff>
    </xdr:from>
    <xdr:ext cx="1428750" cy="1095375"/>
    <xdr:pic>
      <xdr:nvPicPr>
        <xdr:cNvPr id="94" name="Picture 93">
          <a:extLst>
            <a:ext uri="{FF2B5EF4-FFF2-40B4-BE49-F238E27FC236}">
              <a16:creationId xmlns:a16="http://schemas.microsoft.com/office/drawing/2014/main" id="{D15B620D-A636-4782-A13A-5352E330B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0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122</xdr:col>
      <xdr:colOff>276225</xdr:colOff>
      <xdr:row>2</xdr:row>
      <xdr:rowOff>76200</xdr:rowOff>
    </xdr:from>
    <xdr:ext cx="1428750" cy="1095375"/>
    <xdr:pic>
      <xdr:nvPicPr>
        <xdr:cNvPr id="95" name="Picture 94">
          <a:extLst>
            <a:ext uri="{FF2B5EF4-FFF2-40B4-BE49-F238E27FC236}">
              <a16:creationId xmlns:a16="http://schemas.microsoft.com/office/drawing/2014/main" id="{4CB91148-ACEB-4E54-B7FA-F9FF09C8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6350" y="552450"/>
          <a:ext cx="1428750" cy="1095375"/>
        </a:xfrm>
        <a:prstGeom prst="rect">
          <a:avLst/>
        </a:prstGeom>
      </xdr:spPr>
    </xdr:pic>
    <xdr:clientData/>
  </xdr:oneCellAnchor>
  <xdr:oneCellAnchor>
    <xdr:from>
      <xdr:col>123</xdr:col>
      <xdr:colOff>266700</xdr:colOff>
      <xdr:row>2</xdr:row>
      <xdr:rowOff>66675</xdr:rowOff>
    </xdr:from>
    <xdr:ext cx="1428750" cy="1095375"/>
    <xdr:pic>
      <xdr:nvPicPr>
        <xdr:cNvPr id="96" name="Picture 95">
          <a:extLst>
            <a:ext uri="{FF2B5EF4-FFF2-40B4-BE49-F238E27FC236}">
              <a16:creationId xmlns:a16="http://schemas.microsoft.com/office/drawing/2014/main" id="{8DDBA27F-63BD-4888-A3F0-DCE8E8B6C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81825" y="542925"/>
          <a:ext cx="1428750" cy="1095375"/>
        </a:xfrm>
        <a:prstGeom prst="rect">
          <a:avLst/>
        </a:prstGeom>
      </xdr:spPr>
    </xdr:pic>
    <xdr:clientData/>
  </xdr:oneCellAnchor>
  <xdr:oneCellAnchor>
    <xdr:from>
      <xdr:col>124</xdr:col>
      <xdr:colOff>276225</xdr:colOff>
      <xdr:row>2</xdr:row>
      <xdr:rowOff>76200</xdr:rowOff>
    </xdr:from>
    <xdr:ext cx="1428750" cy="1095375"/>
    <xdr:pic>
      <xdr:nvPicPr>
        <xdr:cNvPr id="97" name="Picture 96">
          <a:extLst>
            <a:ext uri="{FF2B5EF4-FFF2-40B4-BE49-F238E27FC236}">
              <a16:creationId xmlns:a16="http://schemas.microsoft.com/office/drawing/2014/main" id="{AB526B68-05CC-442F-827E-86EC61163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6350" y="552450"/>
          <a:ext cx="1428750" cy="1095375"/>
        </a:xfrm>
        <a:prstGeom prst="rect">
          <a:avLst/>
        </a:prstGeom>
      </xdr:spPr>
    </xdr:pic>
    <xdr:clientData/>
  </xdr:oneCellAnchor>
  <xdr:oneCellAnchor>
    <xdr:from>
      <xdr:col>125</xdr:col>
      <xdr:colOff>266700</xdr:colOff>
      <xdr:row>2</xdr:row>
      <xdr:rowOff>66675</xdr:rowOff>
    </xdr:from>
    <xdr:ext cx="1428750" cy="1095375"/>
    <xdr:pic>
      <xdr:nvPicPr>
        <xdr:cNvPr id="98" name="Picture 97">
          <a:extLst>
            <a:ext uri="{FF2B5EF4-FFF2-40B4-BE49-F238E27FC236}">
              <a16:creationId xmlns:a16="http://schemas.microsoft.com/office/drawing/2014/main" id="{400E4CF0-21E6-4C49-8D1B-2129AA159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1825" y="542925"/>
          <a:ext cx="1428750" cy="1095375"/>
        </a:xfrm>
        <a:prstGeom prst="rect">
          <a:avLst/>
        </a:prstGeom>
      </xdr:spPr>
    </xdr:pic>
    <xdr:clientData/>
  </xdr:oneCellAnchor>
  <xdr:oneCellAnchor>
    <xdr:from>
      <xdr:col>126</xdr:col>
      <xdr:colOff>285750</xdr:colOff>
      <xdr:row>2</xdr:row>
      <xdr:rowOff>76200</xdr:rowOff>
    </xdr:from>
    <xdr:ext cx="1428750" cy="1095375"/>
    <xdr:pic>
      <xdr:nvPicPr>
        <xdr:cNvPr id="99" name="Picture 98">
          <a:extLst>
            <a:ext uri="{FF2B5EF4-FFF2-40B4-BE49-F238E27FC236}">
              <a16:creationId xmlns:a16="http://schemas.microsoft.com/office/drawing/2014/main" id="{4A4A451F-5AC4-4C29-815A-68CF92FA8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5875" y="552450"/>
          <a:ext cx="1428750" cy="1095375"/>
        </a:xfrm>
        <a:prstGeom prst="rect">
          <a:avLst/>
        </a:prstGeom>
      </xdr:spPr>
    </xdr:pic>
    <xdr:clientData/>
  </xdr:oneCellAnchor>
  <xdr:oneCellAnchor>
    <xdr:from>
      <xdr:col>127</xdr:col>
      <xdr:colOff>276225</xdr:colOff>
      <xdr:row>2</xdr:row>
      <xdr:rowOff>66675</xdr:rowOff>
    </xdr:from>
    <xdr:ext cx="1428750" cy="1095375"/>
    <xdr:pic>
      <xdr:nvPicPr>
        <xdr:cNvPr id="100" name="Picture 99">
          <a:extLst>
            <a:ext uri="{FF2B5EF4-FFF2-40B4-BE49-F238E27FC236}">
              <a16:creationId xmlns:a16="http://schemas.microsoft.com/office/drawing/2014/main" id="{C77FC736-EDF1-416C-8B32-622A702A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11350" y="542925"/>
          <a:ext cx="1428750" cy="1095375"/>
        </a:xfrm>
        <a:prstGeom prst="rect">
          <a:avLst/>
        </a:prstGeom>
      </xdr:spPr>
    </xdr:pic>
    <xdr:clientData/>
  </xdr:oneCellAnchor>
  <xdr:oneCellAnchor>
    <xdr:from>
      <xdr:col>129</xdr:col>
      <xdr:colOff>266700</xdr:colOff>
      <xdr:row>2</xdr:row>
      <xdr:rowOff>66675</xdr:rowOff>
    </xdr:from>
    <xdr:ext cx="1428750" cy="1095375"/>
    <xdr:pic>
      <xdr:nvPicPr>
        <xdr:cNvPr id="101" name="Picture 100">
          <a:extLst>
            <a:ext uri="{FF2B5EF4-FFF2-40B4-BE49-F238E27FC236}">
              <a16:creationId xmlns:a16="http://schemas.microsoft.com/office/drawing/2014/main" id="{EA6AFE18-5575-42A1-95E2-39607F9DF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49700" y="542925"/>
          <a:ext cx="1428750" cy="1095375"/>
        </a:xfrm>
        <a:prstGeom prst="rect">
          <a:avLst/>
        </a:prstGeom>
      </xdr:spPr>
    </xdr:pic>
    <xdr:clientData/>
  </xdr:oneCellAnchor>
  <xdr:oneCellAnchor>
    <xdr:from>
      <xdr:col>130</xdr:col>
      <xdr:colOff>228600</xdr:colOff>
      <xdr:row>2</xdr:row>
      <xdr:rowOff>47625</xdr:rowOff>
    </xdr:from>
    <xdr:ext cx="1428750" cy="1095375"/>
    <xdr:pic>
      <xdr:nvPicPr>
        <xdr:cNvPr id="102" name="Picture 101">
          <a:extLst>
            <a:ext uri="{FF2B5EF4-FFF2-40B4-BE49-F238E27FC236}">
              <a16:creationId xmlns:a16="http://schemas.microsoft.com/office/drawing/2014/main" id="{0D70924A-4F77-4ADA-92F2-5BD9A8B7E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13975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131</xdr:col>
      <xdr:colOff>257175</xdr:colOff>
      <xdr:row>2</xdr:row>
      <xdr:rowOff>76200</xdr:rowOff>
    </xdr:from>
    <xdr:ext cx="1428750" cy="1095375"/>
    <xdr:pic>
      <xdr:nvPicPr>
        <xdr:cNvPr id="103" name="Picture 102">
          <a:extLst>
            <a:ext uri="{FF2B5EF4-FFF2-40B4-BE49-F238E27FC236}">
              <a16:creationId xmlns:a16="http://schemas.microsoft.com/office/drawing/2014/main" id="{1FDCD45C-3C55-419D-BF11-23950C6DF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50175" y="552450"/>
          <a:ext cx="1428750" cy="1095375"/>
        </a:xfrm>
        <a:prstGeom prst="rect">
          <a:avLst/>
        </a:prstGeom>
      </xdr:spPr>
    </xdr:pic>
    <xdr:clientData/>
  </xdr:oneCellAnchor>
  <xdr:oneCellAnchor>
    <xdr:from>
      <xdr:col>132</xdr:col>
      <xdr:colOff>219075</xdr:colOff>
      <xdr:row>2</xdr:row>
      <xdr:rowOff>57150</xdr:rowOff>
    </xdr:from>
    <xdr:ext cx="1428750" cy="1095375"/>
    <xdr:pic>
      <xdr:nvPicPr>
        <xdr:cNvPr id="104" name="Picture 103">
          <a:extLst>
            <a:ext uri="{FF2B5EF4-FFF2-40B4-BE49-F238E27FC236}">
              <a16:creationId xmlns:a16="http://schemas.microsoft.com/office/drawing/2014/main" id="{B81D9BFC-6E79-400A-BF3A-E89C3FA57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14450" y="533400"/>
          <a:ext cx="1428750" cy="1095375"/>
        </a:xfrm>
        <a:prstGeom prst="rect">
          <a:avLst/>
        </a:prstGeom>
      </xdr:spPr>
    </xdr:pic>
    <xdr:clientData/>
  </xdr:oneCellAnchor>
  <xdr:oneCellAnchor>
    <xdr:from>
      <xdr:col>141</xdr:col>
      <xdr:colOff>221796</xdr:colOff>
      <xdr:row>2</xdr:row>
      <xdr:rowOff>28575</xdr:rowOff>
    </xdr:from>
    <xdr:ext cx="1428750" cy="1095375"/>
    <xdr:pic>
      <xdr:nvPicPr>
        <xdr:cNvPr id="134" name="Picture 133">
          <a:extLst>
            <a:ext uri="{FF2B5EF4-FFF2-40B4-BE49-F238E27FC236}">
              <a16:creationId xmlns:a16="http://schemas.microsoft.com/office/drawing/2014/main" id="{365D0EBD-0BBF-49CB-8644-0F024A75B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37921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142</xdr:col>
      <xdr:colOff>221796</xdr:colOff>
      <xdr:row>2</xdr:row>
      <xdr:rowOff>28575</xdr:rowOff>
    </xdr:from>
    <xdr:ext cx="1428750" cy="1095375"/>
    <xdr:pic>
      <xdr:nvPicPr>
        <xdr:cNvPr id="135" name="Picture 134">
          <a:extLst>
            <a:ext uri="{FF2B5EF4-FFF2-40B4-BE49-F238E27FC236}">
              <a16:creationId xmlns:a16="http://schemas.microsoft.com/office/drawing/2014/main" id="{06D1C085-CE5B-45AB-81BD-8D17DBE0D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42921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156</xdr:col>
      <xdr:colOff>240846</xdr:colOff>
      <xdr:row>2</xdr:row>
      <xdr:rowOff>28575</xdr:rowOff>
    </xdr:from>
    <xdr:ext cx="1428750" cy="1095375"/>
    <xdr:pic>
      <xdr:nvPicPr>
        <xdr:cNvPr id="136" name="Picture 135">
          <a:extLst>
            <a:ext uri="{FF2B5EF4-FFF2-40B4-BE49-F238E27FC236}">
              <a16:creationId xmlns:a16="http://schemas.microsoft.com/office/drawing/2014/main" id="{7E40CD20-23E5-4C13-A09D-FF42DD526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7721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145</xdr:col>
      <xdr:colOff>231321</xdr:colOff>
      <xdr:row>2</xdr:row>
      <xdr:rowOff>38100</xdr:rowOff>
    </xdr:from>
    <xdr:ext cx="1428750" cy="1095375"/>
    <xdr:pic>
      <xdr:nvPicPr>
        <xdr:cNvPr id="137" name="Picture 136">
          <a:extLst>
            <a:ext uri="{FF2B5EF4-FFF2-40B4-BE49-F238E27FC236}">
              <a16:creationId xmlns:a16="http://schemas.microsoft.com/office/drawing/2014/main" id="{FF40181E-620C-4789-B766-521CAE1C4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05321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151</xdr:col>
      <xdr:colOff>231321</xdr:colOff>
      <xdr:row>2</xdr:row>
      <xdr:rowOff>28575</xdr:rowOff>
    </xdr:from>
    <xdr:ext cx="1428750" cy="1095375"/>
    <xdr:pic>
      <xdr:nvPicPr>
        <xdr:cNvPr id="138" name="Picture 137">
          <a:extLst>
            <a:ext uri="{FF2B5EF4-FFF2-40B4-BE49-F238E27FC236}">
              <a16:creationId xmlns:a16="http://schemas.microsoft.com/office/drawing/2014/main" id="{12594899-5027-4F83-A36A-B94ECC53A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735321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147</xdr:col>
      <xdr:colOff>250371</xdr:colOff>
      <xdr:row>2</xdr:row>
      <xdr:rowOff>38100</xdr:rowOff>
    </xdr:from>
    <xdr:ext cx="1428750" cy="1095375"/>
    <xdr:pic>
      <xdr:nvPicPr>
        <xdr:cNvPr id="139" name="Picture 138">
          <a:extLst>
            <a:ext uri="{FF2B5EF4-FFF2-40B4-BE49-F238E27FC236}">
              <a16:creationId xmlns:a16="http://schemas.microsoft.com/office/drawing/2014/main" id="{5A98C4A8-1C54-4E15-B99C-04EF2B849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34371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144</xdr:col>
      <xdr:colOff>240846</xdr:colOff>
      <xdr:row>2</xdr:row>
      <xdr:rowOff>38100</xdr:rowOff>
    </xdr:from>
    <xdr:ext cx="1428750" cy="1095375"/>
    <xdr:pic>
      <xdr:nvPicPr>
        <xdr:cNvPr id="140" name="Picture 139">
          <a:extLst>
            <a:ext uri="{FF2B5EF4-FFF2-40B4-BE49-F238E27FC236}">
              <a16:creationId xmlns:a16="http://schemas.microsoft.com/office/drawing/2014/main" id="{5465AE88-B0C1-477B-B652-79C0DD3E2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409846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150</xdr:col>
      <xdr:colOff>250371</xdr:colOff>
      <xdr:row>2</xdr:row>
      <xdr:rowOff>28575</xdr:rowOff>
    </xdr:from>
    <xdr:ext cx="1428750" cy="1095375"/>
    <xdr:pic>
      <xdr:nvPicPr>
        <xdr:cNvPr id="141" name="Picture 140">
          <a:extLst>
            <a:ext uri="{FF2B5EF4-FFF2-40B4-BE49-F238E27FC236}">
              <a16:creationId xmlns:a16="http://schemas.microsoft.com/office/drawing/2014/main" id="{646391C6-9B30-4483-BE00-857780832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49371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146</xdr:col>
      <xdr:colOff>231321</xdr:colOff>
      <xdr:row>2</xdr:row>
      <xdr:rowOff>38100</xdr:rowOff>
    </xdr:from>
    <xdr:ext cx="1428750" cy="1095375"/>
    <xdr:pic>
      <xdr:nvPicPr>
        <xdr:cNvPr id="142" name="Picture 141">
          <a:extLst>
            <a:ext uri="{FF2B5EF4-FFF2-40B4-BE49-F238E27FC236}">
              <a16:creationId xmlns:a16="http://schemas.microsoft.com/office/drawing/2014/main" id="{BF8B974A-5E14-499D-B97B-7634906BD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10321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148</xdr:col>
      <xdr:colOff>240846</xdr:colOff>
      <xdr:row>2</xdr:row>
      <xdr:rowOff>47625</xdr:rowOff>
    </xdr:from>
    <xdr:ext cx="1428750" cy="1095375"/>
    <xdr:pic>
      <xdr:nvPicPr>
        <xdr:cNvPr id="143" name="Picture 142">
          <a:extLst>
            <a:ext uri="{FF2B5EF4-FFF2-40B4-BE49-F238E27FC236}">
              <a16:creationId xmlns:a16="http://schemas.microsoft.com/office/drawing/2014/main" id="{4A14CE1D-B0F8-4142-B44C-2FF76C46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029846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164</xdr:col>
      <xdr:colOff>240846</xdr:colOff>
      <xdr:row>2</xdr:row>
      <xdr:rowOff>38100</xdr:rowOff>
    </xdr:from>
    <xdr:ext cx="1428750" cy="1095375"/>
    <xdr:pic>
      <xdr:nvPicPr>
        <xdr:cNvPr id="145" name="Picture 144">
          <a:extLst>
            <a:ext uri="{FF2B5EF4-FFF2-40B4-BE49-F238E27FC236}">
              <a16:creationId xmlns:a16="http://schemas.microsoft.com/office/drawing/2014/main" id="{9FFC2AC6-37DA-47CE-B1F7-288DC05C6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85596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168</xdr:col>
      <xdr:colOff>250371</xdr:colOff>
      <xdr:row>2</xdr:row>
      <xdr:rowOff>38100</xdr:rowOff>
    </xdr:from>
    <xdr:ext cx="1428750" cy="1095375"/>
    <xdr:pic>
      <xdr:nvPicPr>
        <xdr:cNvPr id="147" name="Picture 146">
          <a:extLst>
            <a:ext uri="{FF2B5EF4-FFF2-40B4-BE49-F238E27FC236}">
              <a16:creationId xmlns:a16="http://schemas.microsoft.com/office/drawing/2014/main" id="{CB56EFE2-8846-49E4-AA89-0215C1F7E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852996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175</xdr:col>
      <xdr:colOff>259896</xdr:colOff>
      <xdr:row>2</xdr:row>
      <xdr:rowOff>57150</xdr:rowOff>
    </xdr:from>
    <xdr:ext cx="1428750" cy="1095375"/>
    <xdr:pic>
      <xdr:nvPicPr>
        <xdr:cNvPr id="148" name="Picture 147">
          <a:extLst>
            <a:ext uri="{FF2B5EF4-FFF2-40B4-BE49-F238E27FC236}">
              <a16:creationId xmlns:a16="http://schemas.microsoft.com/office/drawing/2014/main" id="{4448E0A2-A9D6-4E77-9752-7286FD923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97521" y="533400"/>
          <a:ext cx="1428750" cy="1095375"/>
        </a:xfrm>
        <a:prstGeom prst="rect">
          <a:avLst/>
        </a:prstGeom>
      </xdr:spPr>
    </xdr:pic>
    <xdr:clientData/>
  </xdr:oneCellAnchor>
  <xdr:oneCellAnchor>
    <xdr:from>
      <xdr:col>172</xdr:col>
      <xdr:colOff>259896</xdr:colOff>
      <xdr:row>2</xdr:row>
      <xdr:rowOff>38100</xdr:rowOff>
    </xdr:from>
    <xdr:ext cx="1428750" cy="1095375"/>
    <xdr:pic>
      <xdr:nvPicPr>
        <xdr:cNvPr id="149" name="Picture 148">
          <a:extLst>
            <a:ext uri="{FF2B5EF4-FFF2-40B4-BE49-F238E27FC236}">
              <a16:creationId xmlns:a16="http://schemas.microsoft.com/office/drawing/2014/main" id="{A45C2111-4556-4C27-AB91-A638B49F7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82521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169</xdr:col>
      <xdr:colOff>250371</xdr:colOff>
      <xdr:row>2</xdr:row>
      <xdr:rowOff>47625</xdr:rowOff>
    </xdr:from>
    <xdr:ext cx="1428750" cy="1095375"/>
    <xdr:pic>
      <xdr:nvPicPr>
        <xdr:cNvPr id="150" name="Picture 149">
          <a:extLst>
            <a:ext uri="{FF2B5EF4-FFF2-40B4-BE49-F238E27FC236}">
              <a16:creationId xmlns:a16="http://schemas.microsoft.com/office/drawing/2014/main" id="{01D5C4A1-5D9C-4F4B-868A-D02FEFD06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57996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188</xdr:col>
      <xdr:colOff>272019</xdr:colOff>
      <xdr:row>2</xdr:row>
      <xdr:rowOff>32904</xdr:rowOff>
    </xdr:from>
    <xdr:ext cx="1428750" cy="1095375"/>
    <xdr:pic>
      <xdr:nvPicPr>
        <xdr:cNvPr id="161" name="Picture 160">
          <a:extLst>
            <a:ext uri="{FF2B5EF4-FFF2-40B4-BE49-F238E27FC236}">
              <a16:creationId xmlns:a16="http://schemas.microsoft.com/office/drawing/2014/main" id="{92AEB1C7-CD5F-4852-AAB3-9914EB7F1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782519" y="509154"/>
          <a:ext cx="1428750" cy="1095375"/>
        </a:xfrm>
        <a:prstGeom prst="rect">
          <a:avLst/>
        </a:prstGeom>
      </xdr:spPr>
    </xdr:pic>
    <xdr:clientData/>
  </xdr:oneCellAnchor>
  <xdr:oneCellAnchor>
    <xdr:from>
      <xdr:col>189</xdr:col>
      <xdr:colOff>272019</xdr:colOff>
      <xdr:row>2</xdr:row>
      <xdr:rowOff>42429</xdr:rowOff>
    </xdr:from>
    <xdr:ext cx="1428750" cy="1095375"/>
    <xdr:pic>
      <xdr:nvPicPr>
        <xdr:cNvPr id="162" name="Picture 161">
          <a:extLst>
            <a:ext uri="{FF2B5EF4-FFF2-40B4-BE49-F238E27FC236}">
              <a16:creationId xmlns:a16="http://schemas.microsoft.com/office/drawing/2014/main" id="{8CB01472-C338-4F0A-AE5F-88273AAF7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87519" y="518679"/>
          <a:ext cx="1428750" cy="1095375"/>
        </a:xfrm>
        <a:prstGeom prst="rect">
          <a:avLst/>
        </a:prstGeom>
      </xdr:spPr>
    </xdr:pic>
    <xdr:clientData/>
  </xdr:oneCellAnchor>
  <xdr:oneCellAnchor>
    <xdr:from>
      <xdr:col>190</xdr:col>
      <xdr:colOff>272019</xdr:colOff>
      <xdr:row>2</xdr:row>
      <xdr:rowOff>32904</xdr:rowOff>
    </xdr:from>
    <xdr:ext cx="1428750" cy="1095375"/>
    <xdr:pic>
      <xdr:nvPicPr>
        <xdr:cNvPr id="163" name="Picture 162">
          <a:extLst>
            <a:ext uri="{FF2B5EF4-FFF2-40B4-BE49-F238E27FC236}">
              <a16:creationId xmlns:a16="http://schemas.microsoft.com/office/drawing/2014/main" id="{53902F28-EA06-456F-98F2-4F4AEFCFB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592519" y="509154"/>
          <a:ext cx="1428750" cy="1095375"/>
        </a:xfrm>
        <a:prstGeom prst="rect">
          <a:avLst/>
        </a:prstGeom>
      </xdr:spPr>
    </xdr:pic>
    <xdr:clientData/>
  </xdr:oneCellAnchor>
  <xdr:oneCellAnchor>
    <xdr:from>
      <xdr:col>191</xdr:col>
      <xdr:colOff>272019</xdr:colOff>
      <xdr:row>2</xdr:row>
      <xdr:rowOff>32904</xdr:rowOff>
    </xdr:from>
    <xdr:ext cx="1428750" cy="1095375"/>
    <xdr:pic>
      <xdr:nvPicPr>
        <xdr:cNvPr id="164" name="Picture 163">
          <a:extLst>
            <a:ext uri="{FF2B5EF4-FFF2-40B4-BE49-F238E27FC236}">
              <a16:creationId xmlns:a16="http://schemas.microsoft.com/office/drawing/2014/main" id="{AE8C61CE-3DDD-45A7-A151-804EDEA0A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97519" y="509154"/>
          <a:ext cx="1428750" cy="1095375"/>
        </a:xfrm>
        <a:prstGeom prst="rect">
          <a:avLst/>
        </a:prstGeom>
      </xdr:spPr>
    </xdr:pic>
    <xdr:clientData/>
  </xdr:oneCellAnchor>
  <xdr:oneCellAnchor>
    <xdr:from>
      <xdr:col>192</xdr:col>
      <xdr:colOff>281544</xdr:colOff>
      <xdr:row>2</xdr:row>
      <xdr:rowOff>23379</xdr:rowOff>
    </xdr:from>
    <xdr:ext cx="1428750" cy="1095375"/>
    <xdr:pic>
      <xdr:nvPicPr>
        <xdr:cNvPr id="165" name="Picture 164">
          <a:extLst>
            <a:ext uri="{FF2B5EF4-FFF2-40B4-BE49-F238E27FC236}">
              <a16:creationId xmlns:a16="http://schemas.microsoft.com/office/drawing/2014/main" id="{A8156258-040A-4352-8A32-00A221BAE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412044" y="499629"/>
          <a:ext cx="1428750" cy="1095375"/>
        </a:xfrm>
        <a:prstGeom prst="rect">
          <a:avLst/>
        </a:prstGeom>
      </xdr:spPr>
    </xdr:pic>
    <xdr:clientData/>
  </xdr:oneCellAnchor>
  <xdr:oneCellAnchor>
    <xdr:from>
      <xdr:col>193</xdr:col>
      <xdr:colOff>281544</xdr:colOff>
      <xdr:row>2</xdr:row>
      <xdr:rowOff>23379</xdr:rowOff>
    </xdr:from>
    <xdr:ext cx="1428750" cy="1095375"/>
    <xdr:pic>
      <xdr:nvPicPr>
        <xdr:cNvPr id="166" name="Picture 165">
          <a:extLst>
            <a:ext uri="{FF2B5EF4-FFF2-40B4-BE49-F238E27FC236}">
              <a16:creationId xmlns:a16="http://schemas.microsoft.com/office/drawing/2014/main" id="{D4B48F93-C625-45AB-9603-88FCC1E9F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17044" y="499629"/>
          <a:ext cx="1428750" cy="1095375"/>
        </a:xfrm>
        <a:prstGeom prst="rect">
          <a:avLst/>
        </a:prstGeom>
      </xdr:spPr>
    </xdr:pic>
    <xdr:clientData/>
  </xdr:oneCellAnchor>
  <xdr:oneCellAnchor>
    <xdr:from>
      <xdr:col>194</xdr:col>
      <xdr:colOff>281544</xdr:colOff>
      <xdr:row>2</xdr:row>
      <xdr:rowOff>13854</xdr:rowOff>
    </xdr:from>
    <xdr:ext cx="1428750" cy="1095375"/>
    <xdr:pic>
      <xdr:nvPicPr>
        <xdr:cNvPr id="168" name="Picture 167">
          <a:extLst>
            <a:ext uri="{FF2B5EF4-FFF2-40B4-BE49-F238E27FC236}">
              <a16:creationId xmlns:a16="http://schemas.microsoft.com/office/drawing/2014/main" id="{6CC875D3-D575-4303-B445-DA6C7B963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222044" y="490104"/>
          <a:ext cx="1428750" cy="1095375"/>
        </a:xfrm>
        <a:prstGeom prst="rect">
          <a:avLst/>
        </a:prstGeom>
      </xdr:spPr>
    </xdr:pic>
    <xdr:clientData/>
  </xdr:oneCellAnchor>
  <xdr:oneCellAnchor>
    <xdr:from>
      <xdr:col>208</xdr:col>
      <xdr:colOff>240724</xdr:colOff>
      <xdr:row>2</xdr:row>
      <xdr:rowOff>30307</xdr:rowOff>
    </xdr:from>
    <xdr:ext cx="1428750" cy="1095375"/>
    <xdr:pic>
      <xdr:nvPicPr>
        <xdr:cNvPr id="205" name="Picture 204">
          <a:extLst>
            <a:ext uri="{FF2B5EF4-FFF2-40B4-BE49-F238E27FC236}">
              <a16:creationId xmlns:a16="http://schemas.microsoft.com/office/drawing/2014/main" id="{3B8B8F2E-5EB7-4808-AC1E-AA5865DB3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178974" y="506557"/>
          <a:ext cx="1428750" cy="1095375"/>
        </a:xfrm>
        <a:prstGeom prst="rect">
          <a:avLst/>
        </a:prstGeom>
      </xdr:spPr>
    </xdr:pic>
    <xdr:clientData/>
  </xdr:oneCellAnchor>
  <xdr:oneCellAnchor>
    <xdr:from>
      <xdr:col>210</xdr:col>
      <xdr:colOff>239858</xdr:colOff>
      <xdr:row>2</xdr:row>
      <xdr:rowOff>30307</xdr:rowOff>
    </xdr:from>
    <xdr:ext cx="1428750" cy="1095375"/>
    <xdr:pic>
      <xdr:nvPicPr>
        <xdr:cNvPr id="206" name="Picture 205">
          <a:extLst>
            <a:ext uri="{FF2B5EF4-FFF2-40B4-BE49-F238E27FC236}">
              <a16:creationId xmlns:a16="http://schemas.microsoft.com/office/drawing/2014/main" id="{A0AEEA8D-2069-462B-AD26-00B92C158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98858" y="506557"/>
          <a:ext cx="1428750" cy="1095375"/>
        </a:xfrm>
        <a:prstGeom prst="rect">
          <a:avLst/>
        </a:prstGeom>
      </xdr:spPr>
    </xdr:pic>
    <xdr:clientData/>
  </xdr:oneCellAnchor>
  <xdr:oneCellAnchor>
    <xdr:from>
      <xdr:col>211</xdr:col>
      <xdr:colOff>258908</xdr:colOff>
      <xdr:row>2</xdr:row>
      <xdr:rowOff>20782</xdr:rowOff>
    </xdr:from>
    <xdr:ext cx="1428750" cy="1095375"/>
    <xdr:pic>
      <xdr:nvPicPr>
        <xdr:cNvPr id="208" name="Picture 207">
          <a:extLst>
            <a:ext uri="{FF2B5EF4-FFF2-40B4-BE49-F238E27FC236}">
              <a16:creationId xmlns:a16="http://schemas.microsoft.com/office/drawing/2014/main" id="{08B49457-C1EE-41A0-ABEE-59508F5EC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532908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212</xdr:col>
      <xdr:colOff>258908</xdr:colOff>
      <xdr:row>2</xdr:row>
      <xdr:rowOff>20782</xdr:rowOff>
    </xdr:from>
    <xdr:ext cx="1428750" cy="1095375"/>
    <xdr:pic>
      <xdr:nvPicPr>
        <xdr:cNvPr id="209" name="Picture 208">
          <a:extLst>
            <a:ext uri="{FF2B5EF4-FFF2-40B4-BE49-F238E27FC236}">
              <a16:creationId xmlns:a16="http://schemas.microsoft.com/office/drawing/2014/main" id="{ACB1B09C-FE52-4EC8-B43C-AC6AA255B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437908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222</xdr:col>
      <xdr:colOff>252847</xdr:colOff>
      <xdr:row>2</xdr:row>
      <xdr:rowOff>49357</xdr:rowOff>
    </xdr:from>
    <xdr:ext cx="1428750" cy="1095375"/>
    <xdr:pic>
      <xdr:nvPicPr>
        <xdr:cNvPr id="212" name="Picture 211">
          <a:extLst>
            <a:ext uri="{FF2B5EF4-FFF2-40B4-BE49-F238E27FC236}">
              <a16:creationId xmlns:a16="http://schemas.microsoft.com/office/drawing/2014/main" id="{EEA95C9F-38C4-49B9-BC0E-B5E88168D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195472" y="525607"/>
          <a:ext cx="1428750" cy="1095375"/>
        </a:xfrm>
        <a:prstGeom prst="rect">
          <a:avLst/>
        </a:prstGeom>
      </xdr:spPr>
    </xdr:pic>
    <xdr:clientData/>
  </xdr:oneCellAnchor>
  <xdr:oneCellAnchor>
    <xdr:from>
      <xdr:col>223</xdr:col>
      <xdr:colOff>243322</xdr:colOff>
      <xdr:row>2</xdr:row>
      <xdr:rowOff>39832</xdr:rowOff>
    </xdr:from>
    <xdr:ext cx="1428750" cy="1095375"/>
    <xdr:pic>
      <xdr:nvPicPr>
        <xdr:cNvPr id="213" name="Picture 212">
          <a:extLst>
            <a:ext uri="{FF2B5EF4-FFF2-40B4-BE49-F238E27FC236}">
              <a16:creationId xmlns:a16="http://schemas.microsoft.com/office/drawing/2014/main" id="{6824B7DE-B5FF-419E-A8CB-2A03D291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090947" y="516082"/>
          <a:ext cx="1428750" cy="1095375"/>
        </a:xfrm>
        <a:prstGeom prst="rect">
          <a:avLst/>
        </a:prstGeom>
      </xdr:spPr>
    </xdr:pic>
    <xdr:clientData/>
  </xdr:oneCellAnchor>
  <xdr:oneCellAnchor>
    <xdr:from>
      <xdr:col>224</xdr:col>
      <xdr:colOff>243322</xdr:colOff>
      <xdr:row>2</xdr:row>
      <xdr:rowOff>49357</xdr:rowOff>
    </xdr:from>
    <xdr:ext cx="1428750" cy="1095375"/>
    <xdr:pic>
      <xdr:nvPicPr>
        <xdr:cNvPr id="214" name="Picture 213">
          <a:extLst>
            <a:ext uri="{FF2B5EF4-FFF2-40B4-BE49-F238E27FC236}">
              <a16:creationId xmlns:a16="http://schemas.microsoft.com/office/drawing/2014/main" id="{674D8398-0DF7-4158-A97B-8446751CE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95947" y="525607"/>
          <a:ext cx="1428750" cy="1095375"/>
        </a:xfrm>
        <a:prstGeom prst="rect">
          <a:avLst/>
        </a:prstGeom>
      </xdr:spPr>
    </xdr:pic>
    <xdr:clientData/>
  </xdr:oneCellAnchor>
  <xdr:oneCellAnchor>
    <xdr:from>
      <xdr:col>225</xdr:col>
      <xdr:colOff>243322</xdr:colOff>
      <xdr:row>2</xdr:row>
      <xdr:rowOff>39832</xdr:rowOff>
    </xdr:from>
    <xdr:ext cx="1428750" cy="1095375"/>
    <xdr:pic>
      <xdr:nvPicPr>
        <xdr:cNvPr id="215" name="Picture 214">
          <a:extLst>
            <a:ext uri="{FF2B5EF4-FFF2-40B4-BE49-F238E27FC236}">
              <a16:creationId xmlns:a16="http://schemas.microsoft.com/office/drawing/2014/main" id="{8256F107-86AC-49BD-B043-19122BE29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00947" y="516082"/>
          <a:ext cx="1428750" cy="1095375"/>
        </a:xfrm>
        <a:prstGeom prst="rect">
          <a:avLst/>
        </a:prstGeom>
      </xdr:spPr>
    </xdr:pic>
    <xdr:clientData/>
  </xdr:oneCellAnchor>
  <xdr:oneCellAnchor>
    <xdr:from>
      <xdr:col>226</xdr:col>
      <xdr:colOff>243322</xdr:colOff>
      <xdr:row>2</xdr:row>
      <xdr:rowOff>39832</xdr:rowOff>
    </xdr:from>
    <xdr:ext cx="1428750" cy="1095375"/>
    <xdr:pic>
      <xdr:nvPicPr>
        <xdr:cNvPr id="216" name="Picture 215">
          <a:extLst>
            <a:ext uri="{FF2B5EF4-FFF2-40B4-BE49-F238E27FC236}">
              <a16:creationId xmlns:a16="http://schemas.microsoft.com/office/drawing/2014/main" id="{1AAB9C92-458D-4BDA-9445-D172CC676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805947" y="516082"/>
          <a:ext cx="1428750" cy="1095375"/>
        </a:xfrm>
        <a:prstGeom prst="rect">
          <a:avLst/>
        </a:prstGeom>
      </xdr:spPr>
    </xdr:pic>
    <xdr:clientData/>
  </xdr:oneCellAnchor>
  <xdr:oneCellAnchor>
    <xdr:from>
      <xdr:col>227</xdr:col>
      <xdr:colOff>233797</xdr:colOff>
      <xdr:row>2</xdr:row>
      <xdr:rowOff>30307</xdr:rowOff>
    </xdr:from>
    <xdr:ext cx="1428750" cy="1095375"/>
    <xdr:pic>
      <xdr:nvPicPr>
        <xdr:cNvPr id="217" name="Picture 216">
          <a:extLst>
            <a:ext uri="{FF2B5EF4-FFF2-40B4-BE49-F238E27FC236}">
              <a16:creationId xmlns:a16="http://schemas.microsoft.com/office/drawing/2014/main" id="{D309F438-257A-47AB-8E35-08984AC4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01422" y="506557"/>
          <a:ext cx="1428750" cy="1095375"/>
        </a:xfrm>
        <a:prstGeom prst="rect">
          <a:avLst/>
        </a:prstGeom>
      </xdr:spPr>
    </xdr:pic>
    <xdr:clientData/>
  </xdr:oneCellAnchor>
  <xdr:oneCellAnchor>
    <xdr:from>
      <xdr:col>267</xdr:col>
      <xdr:colOff>298740</xdr:colOff>
      <xdr:row>2</xdr:row>
      <xdr:rowOff>20782</xdr:rowOff>
    </xdr:from>
    <xdr:ext cx="1428750" cy="1095375"/>
    <xdr:pic>
      <xdr:nvPicPr>
        <xdr:cNvPr id="218" name="Picture 217">
          <a:extLst>
            <a:ext uri="{FF2B5EF4-FFF2-40B4-BE49-F238E27FC236}">
              <a16:creationId xmlns:a16="http://schemas.microsoft.com/office/drawing/2014/main" id="{D418DE67-EB7A-4718-B327-83E2853BE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77865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269</xdr:col>
      <xdr:colOff>298740</xdr:colOff>
      <xdr:row>2</xdr:row>
      <xdr:rowOff>20782</xdr:rowOff>
    </xdr:from>
    <xdr:ext cx="1428750" cy="1095375"/>
    <xdr:pic>
      <xdr:nvPicPr>
        <xdr:cNvPr id="220" name="Picture 219">
          <a:extLst>
            <a:ext uri="{FF2B5EF4-FFF2-40B4-BE49-F238E27FC236}">
              <a16:creationId xmlns:a16="http://schemas.microsoft.com/office/drawing/2014/main" id="{D81FEA2D-9C25-41CA-BD41-9E1FC76E2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92865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273</xdr:col>
      <xdr:colOff>317790</xdr:colOff>
      <xdr:row>2</xdr:row>
      <xdr:rowOff>20782</xdr:rowOff>
    </xdr:from>
    <xdr:ext cx="1428750" cy="1095375"/>
    <xdr:pic>
      <xdr:nvPicPr>
        <xdr:cNvPr id="221" name="Picture 220">
          <a:extLst>
            <a:ext uri="{FF2B5EF4-FFF2-40B4-BE49-F238E27FC236}">
              <a16:creationId xmlns:a16="http://schemas.microsoft.com/office/drawing/2014/main" id="{3A3E0F1D-6B90-4534-8D67-3C724460B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31915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274</xdr:col>
      <xdr:colOff>308265</xdr:colOff>
      <xdr:row>2</xdr:row>
      <xdr:rowOff>20782</xdr:rowOff>
    </xdr:from>
    <xdr:ext cx="1428750" cy="1095375"/>
    <xdr:pic>
      <xdr:nvPicPr>
        <xdr:cNvPr id="222" name="Picture 221">
          <a:extLst>
            <a:ext uri="{FF2B5EF4-FFF2-40B4-BE49-F238E27FC236}">
              <a16:creationId xmlns:a16="http://schemas.microsoft.com/office/drawing/2014/main" id="{D032DB95-6E42-4AD0-910C-CACD9F9EA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7390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275</xdr:col>
      <xdr:colOff>308265</xdr:colOff>
      <xdr:row>2</xdr:row>
      <xdr:rowOff>20782</xdr:rowOff>
    </xdr:from>
    <xdr:ext cx="1428750" cy="1095375"/>
    <xdr:pic>
      <xdr:nvPicPr>
        <xdr:cNvPr id="223" name="Picture 222">
          <a:extLst>
            <a:ext uri="{FF2B5EF4-FFF2-40B4-BE49-F238E27FC236}">
              <a16:creationId xmlns:a16="http://schemas.microsoft.com/office/drawing/2014/main" id="{A5A0CADF-70CF-45F4-A39D-0CBD2A7E8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32390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271</xdr:col>
      <xdr:colOff>308265</xdr:colOff>
      <xdr:row>2</xdr:row>
      <xdr:rowOff>20782</xdr:rowOff>
    </xdr:from>
    <xdr:ext cx="1428750" cy="1095375"/>
    <xdr:pic>
      <xdr:nvPicPr>
        <xdr:cNvPr id="226" name="Picture 225">
          <a:extLst>
            <a:ext uri="{FF2B5EF4-FFF2-40B4-BE49-F238E27FC236}">
              <a16:creationId xmlns:a16="http://schemas.microsoft.com/office/drawing/2014/main" id="{F0A1FF18-5378-4D38-828E-E0367A65E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12390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268</xdr:col>
      <xdr:colOff>308265</xdr:colOff>
      <xdr:row>2</xdr:row>
      <xdr:rowOff>20782</xdr:rowOff>
    </xdr:from>
    <xdr:ext cx="1428750" cy="1095375"/>
    <xdr:pic>
      <xdr:nvPicPr>
        <xdr:cNvPr id="227" name="Picture 226">
          <a:extLst>
            <a:ext uri="{FF2B5EF4-FFF2-40B4-BE49-F238E27FC236}">
              <a16:creationId xmlns:a16="http://schemas.microsoft.com/office/drawing/2014/main" id="{32F92D10-43D7-4DBC-8C54-53396AD12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97390" y="497032"/>
          <a:ext cx="1428750" cy="1095375"/>
        </a:xfrm>
        <a:prstGeom prst="rect">
          <a:avLst/>
        </a:prstGeom>
      </xdr:spPr>
    </xdr:pic>
    <xdr:clientData/>
  </xdr:oneCellAnchor>
  <xdr:oneCellAnchor>
    <xdr:from>
      <xdr:col>243</xdr:col>
      <xdr:colOff>345871</xdr:colOff>
      <xdr:row>2</xdr:row>
      <xdr:rowOff>27586</xdr:rowOff>
    </xdr:from>
    <xdr:ext cx="1428750" cy="1095375"/>
    <xdr:pic>
      <xdr:nvPicPr>
        <xdr:cNvPr id="228" name="Picture 227">
          <a:extLst>
            <a:ext uri="{FF2B5EF4-FFF2-40B4-BE49-F238E27FC236}">
              <a16:creationId xmlns:a16="http://schemas.microsoft.com/office/drawing/2014/main" id="{87CB5AFC-B219-42E1-84D0-CFB95D314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149246" y="503836"/>
          <a:ext cx="1428750" cy="1095375"/>
        </a:xfrm>
        <a:prstGeom prst="rect">
          <a:avLst/>
        </a:prstGeom>
      </xdr:spPr>
    </xdr:pic>
    <xdr:clientData/>
  </xdr:oneCellAnchor>
  <xdr:oneCellAnchor>
    <xdr:from>
      <xdr:col>244</xdr:col>
      <xdr:colOff>336346</xdr:colOff>
      <xdr:row>2</xdr:row>
      <xdr:rowOff>37111</xdr:rowOff>
    </xdr:from>
    <xdr:ext cx="1428750" cy="1095375"/>
    <xdr:pic>
      <xdr:nvPicPr>
        <xdr:cNvPr id="229" name="Picture 228">
          <a:extLst>
            <a:ext uri="{FF2B5EF4-FFF2-40B4-BE49-F238E27FC236}">
              <a16:creationId xmlns:a16="http://schemas.microsoft.com/office/drawing/2014/main" id="{8B369D48-A200-4FEA-BBCE-85186E74E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044721" y="513361"/>
          <a:ext cx="1428750" cy="1095375"/>
        </a:xfrm>
        <a:prstGeom prst="rect">
          <a:avLst/>
        </a:prstGeom>
      </xdr:spPr>
    </xdr:pic>
    <xdr:clientData/>
  </xdr:oneCellAnchor>
  <xdr:oneCellAnchor>
    <xdr:from>
      <xdr:col>245</xdr:col>
      <xdr:colOff>345871</xdr:colOff>
      <xdr:row>2</xdr:row>
      <xdr:rowOff>37111</xdr:rowOff>
    </xdr:from>
    <xdr:ext cx="1428750" cy="1095375"/>
    <xdr:pic>
      <xdr:nvPicPr>
        <xdr:cNvPr id="230" name="Picture 229">
          <a:extLst>
            <a:ext uri="{FF2B5EF4-FFF2-40B4-BE49-F238E27FC236}">
              <a16:creationId xmlns:a16="http://schemas.microsoft.com/office/drawing/2014/main" id="{E1D57E45-63C6-43B3-9BC5-EFC41BE49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59246" y="513361"/>
          <a:ext cx="1428750" cy="1095375"/>
        </a:xfrm>
        <a:prstGeom prst="rect">
          <a:avLst/>
        </a:prstGeom>
      </xdr:spPr>
    </xdr:pic>
    <xdr:clientData/>
  </xdr:oneCellAnchor>
  <xdr:oneCellAnchor>
    <xdr:from>
      <xdr:col>247</xdr:col>
      <xdr:colOff>326821</xdr:colOff>
      <xdr:row>2</xdr:row>
      <xdr:rowOff>37111</xdr:rowOff>
    </xdr:from>
    <xdr:ext cx="1428750" cy="1095375"/>
    <xdr:pic>
      <xdr:nvPicPr>
        <xdr:cNvPr id="231" name="Picture 230">
          <a:extLst>
            <a:ext uri="{FF2B5EF4-FFF2-40B4-BE49-F238E27FC236}">
              <a16:creationId xmlns:a16="http://schemas.microsoft.com/office/drawing/2014/main" id="{44E02297-6FA8-4DD7-AE9A-33F492D55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50196" y="513361"/>
          <a:ext cx="1428750" cy="1095375"/>
        </a:xfrm>
        <a:prstGeom prst="rect">
          <a:avLst/>
        </a:prstGeom>
      </xdr:spPr>
    </xdr:pic>
    <xdr:clientData/>
  </xdr:oneCellAnchor>
  <xdr:oneCellAnchor>
    <xdr:from>
      <xdr:col>248</xdr:col>
      <xdr:colOff>336346</xdr:colOff>
      <xdr:row>2</xdr:row>
      <xdr:rowOff>46636</xdr:rowOff>
    </xdr:from>
    <xdr:ext cx="1428750" cy="1095375"/>
    <xdr:pic>
      <xdr:nvPicPr>
        <xdr:cNvPr id="232" name="Picture 231">
          <a:extLst>
            <a:ext uri="{FF2B5EF4-FFF2-40B4-BE49-F238E27FC236}">
              <a16:creationId xmlns:a16="http://schemas.microsoft.com/office/drawing/2014/main" id="{643BC2CD-58BD-4502-8D82-E121260A7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64721" y="522886"/>
          <a:ext cx="1428750" cy="1095375"/>
        </a:xfrm>
        <a:prstGeom prst="rect">
          <a:avLst/>
        </a:prstGeom>
      </xdr:spPr>
    </xdr:pic>
    <xdr:clientData/>
  </xdr:oneCellAnchor>
  <xdr:oneCellAnchor>
    <xdr:from>
      <xdr:col>250</xdr:col>
      <xdr:colOff>336346</xdr:colOff>
      <xdr:row>2</xdr:row>
      <xdr:rowOff>65686</xdr:rowOff>
    </xdr:from>
    <xdr:ext cx="1428750" cy="1095375"/>
    <xdr:pic>
      <xdr:nvPicPr>
        <xdr:cNvPr id="234" name="Picture 233">
          <a:extLst>
            <a:ext uri="{FF2B5EF4-FFF2-40B4-BE49-F238E27FC236}">
              <a16:creationId xmlns:a16="http://schemas.microsoft.com/office/drawing/2014/main" id="{766DA4F9-9F5A-43DC-8DB3-478BB270B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74721" y="541936"/>
          <a:ext cx="1428750" cy="1095375"/>
        </a:xfrm>
        <a:prstGeom prst="rect">
          <a:avLst/>
        </a:prstGeom>
      </xdr:spPr>
    </xdr:pic>
    <xdr:clientData/>
  </xdr:oneCellAnchor>
  <xdr:oneCellAnchor>
    <xdr:from>
      <xdr:col>251</xdr:col>
      <xdr:colOff>345871</xdr:colOff>
      <xdr:row>2</xdr:row>
      <xdr:rowOff>18061</xdr:rowOff>
    </xdr:from>
    <xdr:ext cx="1428750" cy="1095375"/>
    <xdr:pic>
      <xdr:nvPicPr>
        <xdr:cNvPr id="235" name="Picture 234">
          <a:extLst>
            <a:ext uri="{FF2B5EF4-FFF2-40B4-BE49-F238E27FC236}">
              <a16:creationId xmlns:a16="http://schemas.microsoft.com/office/drawing/2014/main" id="{C3005C91-DC50-4899-AD7C-61B7091B6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9246" y="494311"/>
          <a:ext cx="1428750" cy="1095375"/>
        </a:xfrm>
        <a:prstGeom prst="rect">
          <a:avLst/>
        </a:prstGeom>
      </xdr:spPr>
    </xdr:pic>
    <xdr:clientData/>
  </xdr:oneCellAnchor>
  <xdr:oneCellAnchor>
    <xdr:from>
      <xdr:col>252</xdr:col>
      <xdr:colOff>326821</xdr:colOff>
      <xdr:row>2</xdr:row>
      <xdr:rowOff>18061</xdr:rowOff>
    </xdr:from>
    <xdr:ext cx="1428750" cy="1095375"/>
    <xdr:pic>
      <xdr:nvPicPr>
        <xdr:cNvPr id="236" name="Picture 235">
          <a:extLst>
            <a:ext uri="{FF2B5EF4-FFF2-40B4-BE49-F238E27FC236}">
              <a16:creationId xmlns:a16="http://schemas.microsoft.com/office/drawing/2014/main" id="{3BC1401A-E302-48C6-BCE1-80C54B0AB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75196" y="494311"/>
          <a:ext cx="1428750" cy="1095375"/>
        </a:xfrm>
        <a:prstGeom prst="rect">
          <a:avLst/>
        </a:prstGeom>
      </xdr:spPr>
    </xdr:pic>
    <xdr:clientData/>
  </xdr:oneCellAnchor>
  <xdr:twoCellAnchor editAs="oneCell">
    <xdr:from>
      <xdr:col>249</xdr:col>
      <xdr:colOff>280556</xdr:colOff>
      <xdr:row>2</xdr:row>
      <xdr:rowOff>58882</xdr:rowOff>
    </xdr:from>
    <xdr:to>
      <xdr:col>249</xdr:col>
      <xdr:colOff>1709306</xdr:colOff>
      <xdr:row>2</xdr:row>
      <xdr:rowOff>1154257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FE83493E-DBEB-4031-9F3C-37483AC37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513931" y="535132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294</xdr:col>
      <xdr:colOff>247650</xdr:colOff>
      <xdr:row>2</xdr:row>
      <xdr:rowOff>66675</xdr:rowOff>
    </xdr:from>
    <xdr:to>
      <xdr:col>294</xdr:col>
      <xdr:colOff>1676400</xdr:colOff>
      <xdr:row>2</xdr:row>
      <xdr:rowOff>1162050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8F2F1ED8-EF65-4FFA-B7D8-A57AC321F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58252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295</xdr:col>
      <xdr:colOff>238125</xdr:colOff>
      <xdr:row>2</xdr:row>
      <xdr:rowOff>66675</xdr:rowOff>
    </xdr:from>
    <xdr:to>
      <xdr:col>295</xdr:col>
      <xdr:colOff>1666875</xdr:colOff>
      <xdr:row>2</xdr:row>
      <xdr:rowOff>1162050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53F278C3-50D2-4371-BAD9-990AFE8DF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0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297</xdr:col>
      <xdr:colOff>247650</xdr:colOff>
      <xdr:row>2</xdr:row>
      <xdr:rowOff>76200</xdr:rowOff>
    </xdr:from>
    <xdr:to>
      <xdr:col>297</xdr:col>
      <xdr:colOff>1676400</xdr:colOff>
      <xdr:row>2</xdr:row>
      <xdr:rowOff>1171575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293BF76-A18A-4280-B582-19F61E87B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29752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</xdr:row>
      <xdr:rowOff>47625</xdr:rowOff>
    </xdr:from>
    <xdr:to>
      <xdr:col>1</xdr:col>
      <xdr:colOff>1714500</xdr:colOff>
      <xdr:row>2</xdr:row>
      <xdr:rowOff>1200150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14C40243-CC57-445F-8767-734227413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</xdr:row>
      <xdr:rowOff>47625</xdr:rowOff>
    </xdr:from>
    <xdr:to>
      <xdr:col>2</xdr:col>
      <xdr:colOff>1733550</xdr:colOff>
      <xdr:row>2</xdr:row>
      <xdr:rowOff>1200150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B6EBE0E0-A545-4D71-A7ED-277206FA8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291</xdr:col>
      <xdr:colOff>257175</xdr:colOff>
      <xdr:row>2</xdr:row>
      <xdr:rowOff>95250</xdr:rowOff>
    </xdr:from>
    <xdr:to>
      <xdr:col>291</xdr:col>
      <xdr:colOff>1685925</xdr:colOff>
      <xdr:row>2</xdr:row>
      <xdr:rowOff>1190625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F865E9CF-01F4-4B1E-84B6-E1CE3554E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3425" y="5715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35</xdr:col>
      <xdr:colOff>228600</xdr:colOff>
      <xdr:row>2</xdr:row>
      <xdr:rowOff>47625</xdr:rowOff>
    </xdr:from>
    <xdr:to>
      <xdr:col>35</xdr:col>
      <xdr:colOff>1704975</xdr:colOff>
      <xdr:row>2</xdr:row>
      <xdr:rowOff>1200150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B274883A-EE36-4F94-9EC7-5104A53FF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6350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36</xdr:col>
      <xdr:colOff>219075</xdr:colOff>
      <xdr:row>2</xdr:row>
      <xdr:rowOff>47625</xdr:rowOff>
    </xdr:from>
    <xdr:to>
      <xdr:col>36</xdr:col>
      <xdr:colOff>1695450</xdr:colOff>
      <xdr:row>2</xdr:row>
      <xdr:rowOff>1200150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1D19E7FB-C503-4D1C-A982-017185C85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182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37</xdr:col>
      <xdr:colOff>238125</xdr:colOff>
      <xdr:row>2</xdr:row>
      <xdr:rowOff>47625</xdr:rowOff>
    </xdr:from>
    <xdr:to>
      <xdr:col>37</xdr:col>
      <xdr:colOff>1714500</xdr:colOff>
      <xdr:row>2</xdr:row>
      <xdr:rowOff>1200150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7EDDE18F-93FE-4E74-AFE0-63A1357F7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6587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46</xdr:col>
      <xdr:colOff>219075</xdr:colOff>
      <xdr:row>2</xdr:row>
      <xdr:rowOff>47625</xdr:rowOff>
    </xdr:from>
    <xdr:to>
      <xdr:col>46</xdr:col>
      <xdr:colOff>1695450</xdr:colOff>
      <xdr:row>2</xdr:row>
      <xdr:rowOff>1200150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B4EF078F-73BB-48AA-BBE8-1CC2846FC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4757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47</xdr:col>
      <xdr:colOff>219075</xdr:colOff>
      <xdr:row>2</xdr:row>
      <xdr:rowOff>47625</xdr:rowOff>
    </xdr:from>
    <xdr:to>
      <xdr:col>47</xdr:col>
      <xdr:colOff>1695450</xdr:colOff>
      <xdr:row>2</xdr:row>
      <xdr:rowOff>1200150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2965501C-CBD4-456D-B109-0FCC0D1BF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5257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48</xdr:col>
      <xdr:colOff>200025</xdr:colOff>
      <xdr:row>2</xdr:row>
      <xdr:rowOff>47625</xdr:rowOff>
    </xdr:from>
    <xdr:to>
      <xdr:col>48</xdr:col>
      <xdr:colOff>1676400</xdr:colOff>
      <xdr:row>2</xdr:row>
      <xdr:rowOff>1200150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AA4615DE-7CE9-4A1B-A542-35084E9C2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3852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60</xdr:col>
      <xdr:colOff>238125</xdr:colOff>
      <xdr:row>2</xdr:row>
      <xdr:rowOff>47625</xdr:rowOff>
    </xdr:from>
    <xdr:to>
      <xdr:col>60</xdr:col>
      <xdr:colOff>1714500</xdr:colOff>
      <xdr:row>2</xdr:row>
      <xdr:rowOff>1200150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217C26F-1E00-4B84-B8BC-B5A8517A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8237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61</xdr:col>
      <xdr:colOff>219075</xdr:colOff>
      <xdr:row>2</xdr:row>
      <xdr:rowOff>38100</xdr:rowOff>
    </xdr:from>
    <xdr:to>
      <xdr:col>61</xdr:col>
      <xdr:colOff>1695450</xdr:colOff>
      <xdr:row>2</xdr:row>
      <xdr:rowOff>1190625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A1532597-4986-4A36-838B-5B5AFB20B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68325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62</xdr:col>
      <xdr:colOff>200025</xdr:colOff>
      <xdr:row>2</xdr:row>
      <xdr:rowOff>47625</xdr:rowOff>
    </xdr:from>
    <xdr:to>
      <xdr:col>62</xdr:col>
      <xdr:colOff>1676400</xdr:colOff>
      <xdr:row>2</xdr:row>
      <xdr:rowOff>1200150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720597DC-A008-45FC-9295-236BC40CB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427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67</xdr:col>
      <xdr:colOff>219075</xdr:colOff>
      <xdr:row>2</xdr:row>
      <xdr:rowOff>28575</xdr:rowOff>
    </xdr:from>
    <xdr:to>
      <xdr:col>67</xdr:col>
      <xdr:colOff>1695450</xdr:colOff>
      <xdr:row>2</xdr:row>
      <xdr:rowOff>1181100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4D4C62C3-D39E-437A-AC22-596DA355E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79075" y="50482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68</xdr:col>
      <xdr:colOff>219075</xdr:colOff>
      <xdr:row>2</xdr:row>
      <xdr:rowOff>38100</xdr:rowOff>
    </xdr:from>
    <xdr:to>
      <xdr:col>68</xdr:col>
      <xdr:colOff>1695450</xdr:colOff>
      <xdr:row>2</xdr:row>
      <xdr:rowOff>1190625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36A5CB68-869A-491D-99EF-982DA716E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4075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</xdr:colOff>
      <xdr:row>2</xdr:row>
      <xdr:rowOff>38100</xdr:rowOff>
    </xdr:from>
    <xdr:to>
      <xdr:col>69</xdr:col>
      <xdr:colOff>1704975</xdr:colOff>
      <xdr:row>2</xdr:row>
      <xdr:rowOff>1190625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4A9C2199-F460-4BA8-BE02-1289FEA3E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8600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43</xdr:col>
      <xdr:colOff>228600</xdr:colOff>
      <xdr:row>2</xdr:row>
      <xdr:rowOff>38100</xdr:rowOff>
    </xdr:from>
    <xdr:to>
      <xdr:col>43</xdr:col>
      <xdr:colOff>1704975</xdr:colOff>
      <xdr:row>2</xdr:row>
      <xdr:rowOff>1190625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57ADF1E0-9280-41CE-A455-BD0123D4F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7100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44</xdr:col>
      <xdr:colOff>228600</xdr:colOff>
      <xdr:row>2</xdr:row>
      <xdr:rowOff>47625</xdr:rowOff>
    </xdr:from>
    <xdr:to>
      <xdr:col>44</xdr:col>
      <xdr:colOff>1704975</xdr:colOff>
      <xdr:row>2</xdr:row>
      <xdr:rowOff>1200150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38E2A3CA-2C92-4466-A47E-319FB7B6F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71350" y="523875"/>
          <a:ext cx="1476375" cy="1152525"/>
        </a:xfrm>
        <a:prstGeom prst="rect">
          <a:avLst/>
        </a:prstGeom>
      </xdr:spPr>
    </xdr:pic>
    <xdr:clientData/>
  </xdr:twoCellAnchor>
  <xdr:oneCellAnchor>
    <xdr:from>
      <xdr:col>5</xdr:col>
      <xdr:colOff>219075</xdr:colOff>
      <xdr:row>2</xdr:row>
      <xdr:rowOff>47625</xdr:rowOff>
    </xdr:from>
    <xdr:ext cx="1476375" cy="1152525"/>
    <xdr:pic>
      <xdr:nvPicPr>
        <xdr:cNvPr id="266" name="Picture 265">
          <a:extLst>
            <a:ext uri="{FF2B5EF4-FFF2-40B4-BE49-F238E27FC236}">
              <a16:creationId xmlns:a16="http://schemas.microsoft.com/office/drawing/2014/main" id="{7592185D-9C9E-40F6-A6F5-B73204B1E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523875"/>
          <a:ext cx="1476375" cy="1152525"/>
        </a:xfrm>
        <a:prstGeom prst="rect">
          <a:avLst/>
        </a:prstGeom>
      </xdr:spPr>
    </xdr:pic>
    <xdr:clientData/>
  </xdr:oneCellAnchor>
  <xdr:oneCellAnchor>
    <xdr:from>
      <xdr:col>23</xdr:col>
      <xdr:colOff>247650</xdr:colOff>
      <xdr:row>2</xdr:row>
      <xdr:rowOff>76200</xdr:rowOff>
    </xdr:from>
    <xdr:ext cx="1428750" cy="1095375"/>
    <xdr:pic>
      <xdr:nvPicPr>
        <xdr:cNvPr id="267" name="Picture 266">
          <a:extLst>
            <a:ext uri="{FF2B5EF4-FFF2-40B4-BE49-F238E27FC236}">
              <a16:creationId xmlns:a16="http://schemas.microsoft.com/office/drawing/2014/main" id="{01980A05-9BDB-4F42-B1C5-5F79E95A9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9650" y="552450"/>
          <a:ext cx="1428750" cy="1095375"/>
        </a:xfrm>
        <a:prstGeom prst="rect">
          <a:avLst/>
        </a:prstGeom>
      </xdr:spPr>
    </xdr:pic>
    <xdr:clientData/>
  </xdr:oneCellAnchor>
  <xdr:twoCellAnchor editAs="oneCell">
    <xdr:from>
      <xdr:col>56</xdr:col>
      <xdr:colOff>219075</xdr:colOff>
      <xdr:row>2</xdr:row>
      <xdr:rowOff>47625</xdr:rowOff>
    </xdr:from>
    <xdr:to>
      <xdr:col>56</xdr:col>
      <xdr:colOff>1695450</xdr:colOff>
      <xdr:row>2</xdr:row>
      <xdr:rowOff>1200150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CAD856AB-49F4-45D5-A1F1-FBA17FED8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7332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57</xdr:col>
      <xdr:colOff>219075</xdr:colOff>
      <xdr:row>2</xdr:row>
      <xdr:rowOff>38100</xdr:rowOff>
    </xdr:from>
    <xdr:to>
      <xdr:col>57</xdr:col>
      <xdr:colOff>1695450</xdr:colOff>
      <xdr:row>2</xdr:row>
      <xdr:rowOff>1190625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E0BCCE6F-E518-40AD-B223-7E25E71A3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72575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58</xdr:col>
      <xdr:colOff>200025</xdr:colOff>
      <xdr:row>2</xdr:row>
      <xdr:rowOff>47625</xdr:rowOff>
    </xdr:from>
    <xdr:to>
      <xdr:col>58</xdr:col>
      <xdr:colOff>1676400</xdr:colOff>
      <xdr:row>2</xdr:row>
      <xdr:rowOff>1200150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350F2B3-5C67-4DAC-B631-C9CE8C715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8525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73</xdr:col>
      <xdr:colOff>219075</xdr:colOff>
      <xdr:row>2</xdr:row>
      <xdr:rowOff>9525</xdr:rowOff>
    </xdr:from>
    <xdr:to>
      <xdr:col>73</xdr:col>
      <xdr:colOff>1695450</xdr:colOff>
      <xdr:row>2</xdr:row>
      <xdr:rowOff>1162050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A733BA6-5073-4E2F-94F4-74E3FDCC1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200" y="4857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</xdr:colOff>
      <xdr:row>2</xdr:row>
      <xdr:rowOff>19050</xdr:rowOff>
    </xdr:from>
    <xdr:to>
      <xdr:col>74</xdr:col>
      <xdr:colOff>1704975</xdr:colOff>
      <xdr:row>2</xdr:row>
      <xdr:rowOff>1171575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EB4F9719-5C05-4962-932D-1B58A94CF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55725" y="49530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75</xdr:col>
      <xdr:colOff>219075</xdr:colOff>
      <xdr:row>2</xdr:row>
      <xdr:rowOff>28575</xdr:rowOff>
    </xdr:from>
    <xdr:to>
      <xdr:col>75</xdr:col>
      <xdr:colOff>1695450</xdr:colOff>
      <xdr:row>2</xdr:row>
      <xdr:rowOff>1181100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D805D4F4-D1B2-473B-B8A7-60E1C468B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1200" y="50482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77</xdr:col>
      <xdr:colOff>257175</xdr:colOff>
      <xdr:row>2</xdr:row>
      <xdr:rowOff>38100</xdr:rowOff>
    </xdr:from>
    <xdr:to>
      <xdr:col>77</xdr:col>
      <xdr:colOff>1733550</xdr:colOff>
      <xdr:row>2</xdr:row>
      <xdr:rowOff>1190625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8DC644B9-F7B1-4BA4-933F-D1416D2C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37175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78</xdr:col>
      <xdr:colOff>219075</xdr:colOff>
      <xdr:row>2</xdr:row>
      <xdr:rowOff>38100</xdr:rowOff>
    </xdr:from>
    <xdr:to>
      <xdr:col>78</xdr:col>
      <xdr:colOff>1695450</xdr:colOff>
      <xdr:row>2</xdr:row>
      <xdr:rowOff>1190625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24C0797A-D873-4505-9324-17EC4BE3E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4075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79</xdr:col>
      <xdr:colOff>228600</xdr:colOff>
      <xdr:row>2</xdr:row>
      <xdr:rowOff>38100</xdr:rowOff>
    </xdr:from>
    <xdr:to>
      <xdr:col>79</xdr:col>
      <xdr:colOff>1704975</xdr:colOff>
      <xdr:row>2</xdr:row>
      <xdr:rowOff>1190625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FA1ECC5E-7EA8-44D9-BA90-73C045413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18600" y="514350"/>
          <a:ext cx="1476375" cy="1152525"/>
        </a:xfrm>
        <a:prstGeom prst="rect">
          <a:avLst/>
        </a:prstGeom>
      </xdr:spPr>
    </xdr:pic>
    <xdr:clientData/>
  </xdr:twoCellAnchor>
  <xdr:oneCellAnchor>
    <xdr:from>
      <xdr:col>105</xdr:col>
      <xdr:colOff>1714500</xdr:colOff>
      <xdr:row>1</xdr:row>
      <xdr:rowOff>9525</xdr:rowOff>
    </xdr:from>
    <xdr:ext cx="542926" cy="160020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BCFC316E-1F32-4BD7-9ED6-90DB9AA3DFA3}"/>
            </a:ext>
          </a:extLst>
        </xdr:cNvPr>
        <xdr:cNvSpPr txBox="1"/>
      </xdr:nvSpPr>
      <xdr:spPr>
        <a:xfrm flipH="1">
          <a:off x="126968250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107</xdr:col>
      <xdr:colOff>238125</xdr:colOff>
      <xdr:row>2</xdr:row>
      <xdr:rowOff>76200</xdr:rowOff>
    </xdr:from>
    <xdr:to>
      <xdr:col>107</xdr:col>
      <xdr:colOff>1666875</xdr:colOff>
      <xdr:row>2</xdr:row>
      <xdr:rowOff>1171575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C9CF1578-7F4B-445C-891D-C51C670F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3825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108</xdr:col>
      <xdr:colOff>238125</xdr:colOff>
      <xdr:row>2</xdr:row>
      <xdr:rowOff>76200</xdr:rowOff>
    </xdr:from>
    <xdr:to>
      <xdr:col>108</xdr:col>
      <xdr:colOff>1666875</xdr:colOff>
      <xdr:row>2</xdr:row>
      <xdr:rowOff>1171575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8D35D0F0-5A6E-44DF-A597-D79E5F9E5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109</xdr:col>
      <xdr:colOff>247650</xdr:colOff>
      <xdr:row>2</xdr:row>
      <xdr:rowOff>76200</xdr:rowOff>
    </xdr:from>
    <xdr:to>
      <xdr:col>109</xdr:col>
      <xdr:colOff>1676400</xdr:colOff>
      <xdr:row>2</xdr:row>
      <xdr:rowOff>1171575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1198FD31-0890-4680-BF89-B30A8243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5777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110</xdr:col>
      <xdr:colOff>247650</xdr:colOff>
      <xdr:row>2</xdr:row>
      <xdr:rowOff>76200</xdr:rowOff>
    </xdr:from>
    <xdr:to>
      <xdr:col>110</xdr:col>
      <xdr:colOff>1676400</xdr:colOff>
      <xdr:row>2</xdr:row>
      <xdr:rowOff>1171575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98D38E4A-E85B-4B29-9740-0D1426C9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6277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112</xdr:col>
      <xdr:colOff>257175</xdr:colOff>
      <xdr:row>2</xdr:row>
      <xdr:rowOff>104775</xdr:rowOff>
    </xdr:from>
    <xdr:to>
      <xdr:col>112</xdr:col>
      <xdr:colOff>1685925</xdr:colOff>
      <xdr:row>2</xdr:row>
      <xdr:rowOff>1200150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28A4D0C2-A52C-47B7-8DA4-E0F515507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83050" y="5810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114</xdr:col>
      <xdr:colOff>238125</xdr:colOff>
      <xdr:row>2</xdr:row>
      <xdr:rowOff>104775</xdr:rowOff>
    </xdr:from>
    <xdr:to>
      <xdr:col>114</xdr:col>
      <xdr:colOff>1666875</xdr:colOff>
      <xdr:row>2</xdr:row>
      <xdr:rowOff>1200150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DE7E8340-FC8D-43C1-A9F8-BBF727D03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0" y="5810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115</xdr:col>
      <xdr:colOff>238125</xdr:colOff>
      <xdr:row>2</xdr:row>
      <xdr:rowOff>104775</xdr:rowOff>
    </xdr:from>
    <xdr:to>
      <xdr:col>115</xdr:col>
      <xdr:colOff>1666875</xdr:colOff>
      <xdr:row>2</xdr:row>
      <xdr:rowOff>1200150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C266E653-CE7B-45EA-BAAE-1B025630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79000" y="5810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113</xdr:col>
      <xdr:colOff>247650</xdr:colOff>
      <xdr:row>2</xdr:row>
      <xdr:rowOff>114300</xdr:rowOff>
    </xdr:from>
    <xdr:to>
      <xdr:col>113</xdr:col>
      <xdr:colOff>1676400</xdr:colOff>
      <xdr:row>2</xdr:row>
      <xdr:rowOff>1209675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C3DF1A72-F199-424A-B6F9-FD01CBDF7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78525" y="590550"/>
          <a:ext cx="1428750" cy="1095375"/>
        </a:xfrm>
        <a:prstGeom prst="rect">
          <a:avLst/>
        </a:prstGeom>
      </xdr:spPr>
    </xdr:pic>
    <xdr:clientData/>
  </xdr:twoCellAnchor>
  <xdr:oneCellAnchor>
    <xdr:from>
      <xdr:col>4</xdr:col>
      <xdr:colOff>228600</xdr:colOff>
      <xdr:row>2</xdr:row>
      <xdr:rowOff>66675</xdr:rowOff>
    </xdr:from>
    <xdr:ext cx="1476375" cy="1152525"/>
    <xdr:pic>
      <xdr:nvPicPr>
        <xdr:cNvPr id="286" name="Picture 285">
          <a:extLst>
            <a:ext uri="{FF2B5EF4-FFF2-40B4-BE49-F238E27FC236}">
              <a16:creationId xmlns:a16="http://schemas.microsoft.com/office/drawing/2014/main" id="{6CBEF524-1FD8-4B52-B286-90CC5E0D4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542925"/>
          <a:ext cx="1476375" cy="1152525"/>
        </a:xfrm>
        <a:prstGeom prst="rect">
          <a:avLst/>
        </a:prstGeom>
      </xdr:spPr>
    </xdr:pic>
    <xdr:clientData/>
  </xdr:oneCellAnchor>
  <xdr:twoCellAnchor editAs="oneCell">
    <xdr:from>
      <xdr:col>89</xdr:col>
      <xdr:colOff>219075</xdr:colOff>
      <xdr:row>2</xdr:row>
      <xdr:rowOff>28575</xdr:rowOff>
    </xdr:from>
    <xdr:to>
      <xdr:col>89</xdr:col>
      <xdr:colOff>1695450</xdr:colOff>
      <xdr:row>2</xdr:row>
      <xdr:rowOff>1181100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C35E065C-6A1C-4012-9C88-5B17C0BC4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72700" y="50482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90</xdr:col>
      <xdr:colOff>219075</xdr:colOff>
      <xdr:row>2</xdr:row>
      <xdr:rowOff>28575</xdr:rowOff>
    </xdr:from>
    <xdr:to>
      <xdr:col>90</xdr:col>
      <xdr:colOff>1695450</xdr:colOff>
      <xdr:row>2</xdr:row>
      <xdr:rowOff>1181100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EEC35B44-CE2C-4433-B93B-1F999A871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77700" y="50482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91</xdr:col>
      <xdr:colOff>209550</xdr:colOff>
      <xdr:row>2</xdr:row>
      <xdr:rowOff>38100</xdr:rowOff>
    </xdr:from>
    <xdr:to>
      <xdr:col>91</xdr:col>
      <xdr:colOff>1685925</xdr:colOff>
      <xdr:row>2</xdr:row>
      <xdr:rowOff>1190625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39BC0C8C-1F9C-433E-98C9-5F03042F6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3175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99</xdr:col>
      <xdr:colOff>238125</xdr:colOff>
      <xdr:row>2</xdr:row>
      <xdr:rowOff>57150</xdr:rowOff>
    </xdr:from>
    <xdr:to>
      <xdr:col>99</xdr:col>
      <xdr:colOff>1714500</xdr:colOff>
      <xdr:row>2</xdr:row>
      <xdr:rowOff>1209675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E095CB39-9F42-411B-A0E2-62F3506E2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0" y="53340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100</xdr:col>
      <xdr:colOff>228600</xdr:colOff>
      <xdr:row>2</xdr:row>
      <xdr:rowOff>57150</xdr:rowOff>
    </xdr:from>
    <xdr:to>
      <xdr:col>100</xdr:col>
      <xdr:colOff>1704975</xdr:colOff>
      <xdr:row>2</xdr:row>
      <xdr:rowOff>1209675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53B6AE83-C5A0-48A2-865C-28ABD544B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02975" y="53340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101</xdr:col>
      <xdr:colOff>257175</xdr:colOff>
      <xdr:row>2</xdr:row>
      <xdr:rowOff>57150</xdr:rowOff>
    </xdr:from>
    <xdr:to>
      <xdr:col>101</xdr:col>
      <xdr:colOff>1733550</xdr:colOff>
      <xdr:row>2</xdr:row>
      <xdr:rowOff>1209675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6E4C5B8E-0DD4-48C3-8DE5-382E878A9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36550" y="53340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102</xdr:col>
      <xdr:colOff>247650</xdr:colOff>
      <xdr:row>2</xdr:row>
      <xdr:rowOff>57150</xdr:rowOff>
    </xdr:from>
    <xdr:to>
      <xdr:col>102</xdr:col>
      <xdr:colOff>1724025</xdr:colOff>
      <xdr:row>2</xdr:row>
      <xdr:rowOff>1209675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9CC8A4C3-911E-434F-8ABC-F5E4FE322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32025" y="53340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103</xdr:col>
      <xdr:colOff>247650</xdr:colOff>
      <xdr:row>2</xdr:row>
      <xdr:rowOff>57150</xdr:rowOff>
    </xdr:from>
    <xdr:to>
      <xdr:col>103</xdr:col>
      <xdr:colOff>1724025</xdr:colOff>
      <xdr:row>2</xdr:row>
      <xdr:rowOff>1209675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D6FBA6FA-3FDD-4E53-B953-41BBD628D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37025" y="533400"/>
          <a:ext cx="1476375" cy="1152525"/>
        </a:xfrm>
        <a:prstGeom prst="rect">
          <a:avLst/>
        </a:prstGeom>
      </xdr:spPr>
    </xdr:pic>
    <xdr:clientData/>
  </xdr:twoCellAnchor>
  <xdr:oneCellAnchor>
    <xdr:from>
      <xdr:col>97</xdr:col>
      <xdr:colOff>1714500</xdr:colOff>
      <xdr:row>1</xdr:row>
      <xdr:rowOff>9525</xdr:rowOff>
    </xdr:from>
    <xdr:ext cx="542926" cy="160020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D065E2-6D08-47EF-A317-8FB74211F001}"/>
            </a:ext>
          </a:extLst>
        </xdr:cNvPr>
        <xdr:cNvSpPr txBox="1"/>
      </xdr:nvSpPr>
      <xdr:spPr>
        <a:xfrm flipH="1">
          <a:off x="126968250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236</xdr:col>
      <xdr:colOff>228600</xdr:colOff>
      <xdr:row>2</xdr:row>
      <xdr:rowOff>76200</xdr:rowOff>
    </xdr:from>
    <xdr:to>
      <xdr:col>236</xdr:col>
      <xdr:colOff>1657350</xdr:colOff>
      <xdr:row>2</xdr:row>
      <xdr:rowOff>1171575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66F58A3C-AD93-41FF-99F5-68D95291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5397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237</xdr:col>
      <xdr:colOff>247650</xdr:colOff>
      <xdr:row>2</xdr:row>
      <xdr:rowOff>85725</xdr:rowOff>
    </xdr:from>
    <xdr:to>
      <xdr:col>237</xdr:col>
      <xdr:colOff>1676400</xdr:colOff>
      <xdr:row>2</xdr:row>
      <xdr:rowOff>1181100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365B7EFE-337D-4AC4-B9A7-E51BD6D6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278025" y="5619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239</xdr:col>
      <xdr:colOff>228600</xdr:colOff>
      <xdr:row>2</xdr:row>
      <xdr:rowOff>85725</xdr:rowOff>
    </xdr:from>
    <xdr:to>
      <xdr:col>239</xdr:col>
      <xdr:colOff>1657350</xdr:colOff>
      <xdr:row>2</xdr:row>
      <xdr:rowOff>1181100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191068AF-421C-443F-A564-4201B5B31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63975" y="5619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240</xdr:col>
      <xdr:colOff>247650</xdr:colOff>
      <xdr:row>2</xdr:row>
      <xdr:rowOff>95250</xdr:rowOff>
    </xdr:from>
    <xdr:to>
      <xdr:col>240</xdr:col>
      <xdr:colOff>1676400</xdr:colOff>
      <xdr:row>2</xdr:row>
      <xdr:rowOff>1190625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9BE0BA42-60FC-4761-BA6A-C45C74512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88025" y="5715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296</xdr:col>
      <xdr:colOff>257175</xdr:colOff>
      <xdr:row>2</xdr:row>
      <xdr:rowOff>76200</xdr:rowOff>
    </xdr:from>
    <xdr:to>
      <xdr:col>296</xdr:col>
      <xdr:colOff>1685925</xdr:colOff>
      <xdr:row>2</xdr:row>
      <xdr:rowOff>1171575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C8F720B8-145A-4F46-AD20-3FF2E01AE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8905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292</xdr:col>
      <xdr:colOff>238125</xdr:colOff>
      <xdr:row>2</xdr:row>
      <xdr:rowOff>95250</xdr:rowOff>
    </xdr:from>
    <xdr:to>
      <xdr:col>292</xdr:col>
      <xdr:colOff>1666875</xdr:colOff>
      <xdr:row>2</xdr:row>
      <xdr:rowOff>1190625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4C136639-4582-4DE0-B6F1-A6B4EFEC7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89500" y="5715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81</xdr:col>
      <xdr:colOff>247650</xdr:colOff>
      <xdr:row>2</xdr:row>
      <xdr:rowOff>76200</xdr:rowOff>
    </xdr:from>
    <xdr:to>
      <xdr:col>81</xdr:col>
      <xdr:colOff>1676400</xdr:colOff>
      <xdr:row>2</xdr:row>
      <xdr:rowOff>1171575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529DBEC8-5320-4700-96DB-7785B8943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8552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82</xdr:col>
      <xdr:colOff>238125</xdr:colOff>
      <xdr:row>2</xdr:row>
      <xdr:rowOff>76200</xdr:rowOff>
    </xdr:from>
    <xdr:to>
      <xdr:col>82</xdr:col>
      <xdr:colOff>1666875</xdr:colOff>
      <xdr:row>2</xdr:row>
      <xdr:rowOff>1171575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AB916AEC-E4D7-4656-A5F8-37712EF5F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83</xdr:col>
      <xdr:colOff>257175</xdr:colOff>
      <xdr:row>2</xdr:row>
      <xdr:rowOff>95250</xdr:rowOff>
    </xdr:from>
    <xdr:to>
      <xdr:col>83</xdr:col>
      <xdr:colOff>1685925</xdr:colOff>
      <xdr:row>2</xdr:row>
      <xdr:rowOff>1190625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6C10D434-032A-4970-82D0-95E91439C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05050" y="5715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287</xdr:col>
      <xdr:colOff>247650</xdr:colOff>
      <xdr:row>2</xdr:row>
      <xdr:rowOff>28575</xdr:rowOff>
    </xdr:from>
    <xdr:to>
      <xdr:col>287</xdr:col>
      <xdr:colOff>1676400</xdr:colOff>
      <xdr:row>2</xdr:row>
      <xdr:rowOff>1123950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8575938-C67E-43A1-8F12-B31D2F39C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6452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288</xdr:col>
      <xdr:colOff>257175</xdr:colOff>
      <xdr:row>2</xdr:row>
      <xdr:rowOff>38100</xdr:rowOff>
    </xdr:from>
    <xdr:to>
      <xdr:col>288</xdr:col>
      <xdr:colOff>1685925</xdr:colOff>
      <xdr:row>2</xdr:row>
      <xdr:rowOff>1133475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8C105736-BD97-4BC8-88B9-472078FD2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7905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289</xdr:col>
      <xdr:colOff>238125</xdr:colOff>
      <xdr:row>2</xdr:row>
      <xdr:rowOff>66675</xdr:rowOff>
    </xdr:from>
    <xdr:to>
      <xdr:col>289</xdr:col>
      <xdr:colOff>1666875</xdr:colOff>
      <xdr:row>2</xdr:row>
      <xdr:rowOff>1162050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4400EBA4-6841-4D3D-AA32-FCA87D122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00" y="542925"/>
          <a:ext cx="1428750" cy="1095375"/>
        </a:xfrm>
        <a:prstGeom prst="rect">
          <a:avLst/>
        </a:prstGeom>
      </xdr:spPr>
    </xdr:pic>
    <xdr:clientData/>
  </xdr:twoCellAnchor>
  <xdr:oneCellAnchor>
    <xdr:from>
      <xdr:col>54</xdr:col>
      <xdr:colOff>257175</xdr:colOff>
      <xdr:row>2</xdr:row>
      <xdr:rowOff>180975</xdr:rowOff>
    </xdr:from>
    <xdr:ext cx="1381125" cy="981075"/>
    <xdr:pic>
      <xdr:nvPicPr>
        <xdr:cNvPr id="167" name="Picture 166">
          <a:extLst>
            <a:ext uri="{FF2B5EF4-FFF2-40B4-BE49-F238E27FC236}">
              <a16:creationId xmlns:a16="http://schemas.microsoft.com/office/drawing/2014/main" id="{2EA1ACE3-D0EA-4D1E-A86F-5EA74D318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5675" y="657225"/>
          <a:ext cx="1381125" cy="981075"/>
        </a:xfrm>
        <a:prstGeom prst="rect">
          <a:avLst/>
        </a:prstGeom>
      </xdr:spPr>
    </xdr:pic>
    <xdr:clientData/>
  </xdr:oneCellAnchor>
  <xdr:twoCellAnchor editAs="oneCell">
    <xdr:from>
      <xdr:col>238</xdr:col>
      <xdr:colOff>238125</xdr:colOff>
      <xdr:row>2</xdr:row>
      <xdr:rowOff>95250</xdr:rowOff>
    </xdr:from>
    <xdr:to>
      <xdr:col>238</xdr:col>
      <xdr:colOff>1666875</xdr:colOff>
      <xdr:row>2</xdr:row>
      <xdr:rowOff>1190625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4BA1C1B1-0B87-4C12-A0D8-C8F306F09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087250" y="571500"/>
          <a:ext cx="1428750" cy="1095375"/>
        </a:xfrm>
        <a:prstGeom prst="rect">
          <a:avLst/>
        </a:prstGeom>
      </xdr:spPr>
    </xdr:pic>
    <xdr:clientData/>
  </xdr:twoCellAnchor>
  <xdr:oneCellAnchor>
    <xdr:from>
      <xdr:col>241</xdr:col>
      <xdr:colOff>238125</xdr:colOff>
      <xdr:row>2</xdr:row>
      <xdr:rowOff>95250</xdr:rowOff>
    </xdr:from>
    <xdr:ext cx="1428750" cy="1095375"/>
    <xdr:pic>
      <xdr:nvPicPr>
        <xdr:cNvPr id="171" name="Picture 170">
          <a:extLst>
            <a:ext uri="{FF2B5EF4-FFF2-40B4-BE49-F238E27FC236}">
              <a16:creationId xmlns:a16="http://schemas.microsoft.com/office/drawing/2014/main" id="{AE4F68CF-FF39-493A-AD7B-2DDE12CCA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02250" y="571500"/>
          <a:ext cx="1428750" cy="1095375"/>
        </a:xfrm>
        <a:prstGeom prst="rect">
          <a:avLst/>
        </a:prstGeom>
      </xdr:spPr>
    </xdr:pic>
    <xdr:clientData/>
  </xdr:oneCellAnchor>
  <xdr:oneCellAnchor>
    <xdr:from>
      <xdr:col>7</xdr:col>
      <xdr:colOff>219075</xdr:colOff>
      <xdr:row>2</xdr:row>
      <xdr:rowOff>19050</xdr:rowOff>
    </xdr:from>
    <xdr:ext cx="1476375" cy="1152525"/>
    <xdr:pic>
      <xdr:nvPicPr>
        <xdr:cNvPr id="172" name="Picture 171">
          <a:extLst>
            <a:ext uri="{FF2B5EF4-FFF2-40B4-BE49-F238E27FC236}">
              <a16:creationId xmlns:a16="http://schemas.microsoft.com/office/drawing/2014/main" id="{9E199277-0A92-4D13-A481-AC8C1CDB4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8</xdr:col>
      <xdr:colOff>219075</xdr:colOff>
      <xdr:row>2</xdr:row>
      <xdr:rowOff>19050</xdr:rowOff>
    </xdr:from>
    <xdr:ext cx="1476375" cy="1152525"/>
    <xdr:pic>
      <xdr:nvPicPr>
        <xdr:cNvPr id="173" name="Picture 172">
          <a:extLst>
            <a:ext uri="{FF2B5EF4-FFF2-40B4-BE49-F238E27FC236}">
              <a16:creationId xmlns:a16="http://schemas.microsoft.com/office/drawing/2014/main" id="{E4957F78-3F15-4FA4-BB6E-91CA61CAE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1075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9</xdr:col>
      <xdr:colOff>219075</xdr:colOff>
      <xdr:row>2</xdr:row>
      <xdr:rowOff>19050</xdr:rowOff>
    </xdr:from>
    <xdr:ext cx="1476375" cy="1152525"/>
    <xdr:pic>
      <xdr:nvPicPr>
        <xdr:cNvPr id="174" name="Picture 173">
          <a:extLst>
            <a:ext uri="{FF2B5EF4-FFF2-40B4-BE49-F238E27FC236}">
              <a16:creationId xmlns:a16="http://schemas.microsoft.com/office/drawing/2014/main" id="{2C6EA8C9-C75D-46D4-AB08-95FA30AE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075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5</xdr:col>
      <xdr:colOff>1704975</xdr:colOff>
      <xdr:row>1</xdr:row>
      <xdr:rowOff>0</xdr:rowOff>
    </xdr:from>
    <xdr:ext cx="542926" cy="160020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F1EFD235-9FCD-484B-812D-F27274BDF0A3}"/>
            </a:ext>
          </a:extLst>
        </xdr:cNvPr>
        <xdr:cNvSpPr txBox="1"/>
      </xdr:nvSpPr>
      <xdr:spPr>
        <a:xfrm flipH="1">
          <a:off x="9944100" y="285750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11</xdr:col>
      <xdr:colOff>238125</xdr:colOff>
      <xdr:row>2</xdr:row>
      <xdr:rowOff>66675</xdr:rowOff>
    </xdr:from>
    <xdr:ext cx="1476375" cy="1152525"/>
    <xdr:pic>
      <xdr:nvPicPr>
        <xdr:cNvPr id="177" name="Picture 176">
          <a:extLst>
            <a:ext uri="{FF2B5EF4-FFF2-40B4-BE49-F238E27FC236}">
              <a16:creationId xmlns:a16="http://schemas.microsoft.com/office/drawing/2014/main" id="{1FEFDEA4-74B3-4EBF-92D1-5ACECD7CB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0" y="542925"/>
          <a:ext cx="1476375" cy="1152525"/>
        </a:xfrm>
        <a:prstGeom prst="rect">
          <a:avLst/>
        </a:prstGeom>
      </xdr:spPr>
    </xdr:pic>
    <xdr:clientData/>
  </xdr:oneCellAnchor>
  <xdr:oneCellAnchor>
    <xdr:from>
      <xdr:col>17</xdr:col>
      <xdr:colOff>219075</xdr:colOff>
      <xdr:row>2</xdr:row>
      <xdr:rowOff>9525</xdr:rowOff>
    </xdr:from>
    <xdr:ext cx="1476375" cy="1152525"/>
    <xdr:pic>
      <xdr:nvPicPr>
        <xdr:cNvPr id="182" name="Picture 181">
          <a:extLst>
            <a:ext uri="{FF2B5EF4-FFF2-40B4-BE49-F238E27FC236}">
              <a16:creationId xmlns:a16="http://schemas.microsoft.com/office/drawing/2014/main" id="{DF504B05-53F3-4DCC-84FD-E35510F11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8950" y="485775"/>
          <a:ext cx="1476375" cy="1152525"/>
        </a:xfrm>
        <a:prstGeom prst="rect">
          <a:avLst/>
        </a:prstGeom>
      </xdr:spPr>
    </xdr:pic>
    <xdr:clientData/>
  </xdr:oneCellAnchor>
  <xdr:oneCellAnchor>
    <xdr:from>
      <xdr:col>18</xdr:col>
      <xdr:colOff>209550</xdr:colOff>
      <xdr:row>2</xdr:row>
      <xdr:rowOff>9525</xdr:rowOff>
    </xdr:from>
    <xdr:ext cx="1476375" cy="1152525"/>
    <xdr:pic>
      <xdr:nvPicPr>
        <xdr:cNvPr id="183" name="Picture 182">
          <a:extLst>
            <a:ext uri="{FF2B5EF4-FFF2-40B4-BE49-F238E27FC236}">
              <a16:creationId xmlns:a16="http://schemas.microsoft.com/office/drawing/2014/main" id="{C47C5F94-DB79-4230-ADC4-F4E62A717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4425" y="485775"/>
          <a:ext cx="1476375" cy="1152525"/>
        </a:xfrm>
        <a:prstGeom prst="rect">
          <a:avLst/>
        </a:prstGeom>
      </xdr:spPr>
    </xdr:pic>
    <xdr:clientData/>
  </xdr:oneCellAnchor>
  <xdr:oneCellAnchor>
    <xdr:from>
      <xdr:col>19</xdr:col>
      <xdr:colOff>219075</xdr:colOff>
      <xdr:row>2</xdr:row>
      <xdr:rowOff>0</xdr:rowOff>
    </xdr:from>
    <xdr:ext cx="1476375" cy="1152525"/>
    <xdr:pic>
      <xdr:nvPicPr>
        <xdr:cNvPr id="184" name="Picture 183">
          <a:extLst>
            <a:ext uri="{FF2B5EF4-FFF2-40B4-BE49-F238E27FC236}">
              <a16:creationId xmlns:a16="http://schemas.microsoft.com/office/drawing/2014/main" id="{8870FAA3-6E16-470F-AF1C-F1645E29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8950" y="476250"/>
          <a:ext cx="1476375" cy="1152525"/>
        </a:xfrm>
        <a:prstGeom prst="rect">
          <a:avLst/>
        </a:prstGeom>
      </xdr:spPr>
    </xdr:pic>
    <xdr:clientData/>
  </xdr:oneCellAnchor>
  <xdr:oneCellAnchor>
    <xdr:from>
      <xdr:col>20</xdr:col>
      <xdr:colOff>209550</xdr:colOff>
      <xdr:row>2</xdr:row>
      <xdr:rowOff>0</xdr:rowOff>
    </xdr:from>
    <xdr:ext cx="1476375" cy="1152525"/>
    <xdr:pic>
      <xdr:nvPicPr>
        <xdr:cNvPr id="185" name="Picture 184">
          <a:extLst>
            <a:ext uri="{FF2B5EF4-FFF2-40B4-BE49-F238E27FC236}">
              <a16:creationId xmlns:a16="http://schemas.microsoft.com/office/drawing/2014/main" id="{265F94E9-7F91-462F-A559-C32A3FBF8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64425" y="476250"/>
          <a:ext cx="1476375" cy="1152525"/>
        </a:xfrm>
        <a:prstGeom prst="rect">
          <a:avLst/>
        </a:prstGeom>
      </xdr:spPr>
    </xdr:pic>
    <xdr:clientData/>
  </xdr:oneCellAnchor>
  <xdr:oneCellAnchor>
    <xdr:from>
      <xdr:col>15</xdr:col>
      <xdr:colOff>1714500</xdr:colOff>
      <xdr:row>1</xdr:row>
      <xdr:rowOff>9525</xdr:rowOff>
    </xdr:from>
    <xdr:ext cx="542926" cy="160020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BAD3C701-9FF8-4F45-A1B2-DFC68AD2FFF4}"/>
            </a:ext>
          </a:extLst>
        </xdr:cNvPr>
        <xdr:cNvSpPr txBox="1"/>
      </xdr:nvSpPr>
      <xdr:spPr>
        <a:xfrm flipH="1">
          <a:off x="23717250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39</xdr:col>
      <xdr:colOff>219075</xdr:colOff>
      <xdr:row>2</xdr:row>
      <xdr:rowOff>19050</xdr:rowOff>
    </xdr:from>
    <xdr:ext cx="1476375" cy="1152525"/>
    <xdr:pic>
      <xdr:nvPicPr>
        <xdr:cNvPr id="187" name="Picture 186">
          <a:extLst>
            <a:ext uri="{FF2B5EF4-FFF2-40B4-BE49-F238E27FC236}">
              <a16:creationId xmlns:a16="http://schemas.microsoft.com/office/drawing/2014/main" id="{93DC9EB4-1425-4F08-A802-E2891B096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89700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40</xdr:col>
      <xdr:colOff>219075</xdr:colOff>
      <xdr:row>2</xdr:row>
      <xdr:rowOff>19050</xdr:rowOff>
    </xdr:from>
    <xdr:ext cx="1476375" cy="1152525"/>
    <xdr:pic>
      <xdr:nvPicPr>
        <xdr:cNvPr id="188" name="Picture 187">
          <a:extLst>
            <a:ext uri="{FF2B5EF4-FFF2-40B4-BE49-F238E27FC236}">
              <a16:creationId xmlns:a16="http://schemas.microsoft.com/office/drawing/2014/main" id="{4264840A-3551-4B44-A0BD-13C75E825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4700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41</xdr:col>
      <xdr:colOff>219075</xdr:colOff>
      <xdr:row>2</xdr:row>
      <xdr:rowOff>28575</xdr:rowOff>
    </xdr:from>
    <xdr:ext cx="1476375" cy="1152525"/>
    <xdr:pic>
      <xdr:nvPicPr>
        <xdr:cNvPr id="189" name="Picture 188">
          <a:extLst>
            <a:ext uri="{FF2B5EF4-FFF2-40B4-BE49-F238E27FC236}">
              <a16:creationId xmlns:a16="http://schemas.microsoft.com/office/drawing/2014/main" id="{1F19C9FA-913C-41BD-AEEC-726DCC01C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99700" y="504825"/>
          <a:ext cx="1476375" cy="1152525"/>
        </a:xfrm>
        <a:prstGeom prst="rect">
          <a:avLst/>
        </a:prstGeom>
      </xdr:spPr>
    </xdr:pic>
    <xdr:clientData/>
  </xdr:oneCellAnchor>
  <xdr:oneCellAnchor>
    <xdr:from>
      <xdr:col>37</xdr:col>
      <xdr:colOff>1714500</xdr:colOff>
      <xdr:row>1</xdr:row>
      <xdr:rowOff>9525</xdr:rowOff>
    </xdr:from>
    <xdr:ext cx="542926" cy="160020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94EBAC57-EC6C-4577-BB6F-C906F0DACF7B}"/>
            </a:ext>
          </a:extLst>
        </xdr:cNvPr>
        <xdr:cNvSpPr txBox="1"/>
      </xdr:nvSpPr>
      <xdr:spPr>
        <a:xfrm flipH="1">
          <a:off x="48910875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50</xdr:col>
      <xdr:colOff>228600</xdr:colOff>
      <xdr:row>2</xdr:row>
      <xdr:rowOff>19050</xdr:rowOff>
    </xdr:from>
    <xdr:ext cx="1476375" cy="1152525"/>
    <xdr:pic>
      <xdr:nvPicPr>
        <xdr:cNvPr id="194" name="Picture 193">
          <a:extLst>
            <a:ext uri="{FF2B5EF4-FFF2-40B4-BE49-F238E27FC236}">
              <a16:creationId xmlns:a16="http://schemas.microsoft.com/office/drawing/2014/main" id="{477DBC04-C08F-4F33-86F3-91D2A353C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09975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51</xdr:col>
      <xdr:colOff>209550</xdr:colOff>
      <xdr:row>2</xdr:row>
      <xdr:rowOff>19050</xdr:rowOff>
    </xdr:from>
    <xdr:ext cx="1476375" cy="1152525"/>
    <xdr:pic>
      <xdr:nvPicPr>
        <xdr:cNvPr id="195" name="Picture 194">
          <a:extLst>
            <a:ext uri="{FF2B5EF4-FFF2-40B4-BE49-F238E27FC236}">
              <a16:creationId xmlns:a16="http://schemas.microsoft.com/office/drawing/2014/main" id="{578151D0-4C95-4FC1-9067-540A7066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95925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52</xdr:col>
      <xdr:colOff>219075</xdr:colOff>
      <xdr:row>2</xdr:row>
      <xdr:rowOff>28575</xdr:rowOff>
    </xdr:from>
    <xdr:ext cx="1476375" cy="1152525"/>
    <xdr:pic>
      <xdr:nvPicPr>
        <xdr:cNvPr id="196" name="Picture 195">
          <a:extLst>
            <a:ext uri="{FF2B5EF4-FFF2-40B4-BE49-F238E27FC236}">
              <a16:creationId xmlns:a16="http://schemas.microsoft.com/office/drawing/2014/main" id="{78A9F643-D40F-48A4-974D-6A016057A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10450" y="504825"/>
          <a:ext cx="1476375" cy="1152525"/>
        </a:xfrm>
        <a:prstGeom prst="rect">
          <a:avLst/>
        </a:prstGeom>
      </xdr:spPr>
    </xdr:pic>
    <xdr:clientData/>
  </xdr:oneCellAnchor>
  <xdr:oneCellAnchor>
    <xdr:from>
      <xdr:col>48</xdr:col>
      <xdr:colOff>1714500</xdr:colOff>
      <xdr:row>1</xdr:row>
      <xdr:rowOff>9525</xdr:rowOff>
    </xdr:from>
    <xdr:ext cx="542926" cy="160020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96D13FA-1A70-42C2-B689-6DEE38386221}"/>
            </a:ext>
          </a:extLst>
        </xdr:cNvPr>
        <xdr:cNvSpPr txBox="1"/>
      </xdr:nvSpPr>
      <xdr:spPr>
        <a:xfrm flipH="1">
          <a:off x="64579500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151</xdr:col>
      <xdr:colOff>1714500</xdr:colOff>
      <xdr:row>1</xdr:row>
      <xdr:rowOff>0</xdr:rowOff>
    </xdr:from>
    <xdr:ext cx="542926" cy="160020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BEECDBE9-B86E-4096-BDB2-05E8E638E6F4}"/>
            </a:ext>
          </a:extLst>
        </xdr:cNvPr>
        <xdr:cNvSpPr txBox="1"/>
      </xdr:nvSpPr>
      <xdr:spPr>
        <a:xfrm flipH="1">
          <a:off x="214550625" y="285750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175</xdr:col>
      <xdr:colOff>1704975</xdr:colOff>
      <xdr:row>0</xdr:row>
      <xdr:rowOff>276225</xdr:rowOff>
    </xdr:from>
    <xdr:ext cx="542926" cy="160020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B318C5E-7D77-42F9-ADF8-D80199CE14AE}"/>
            </a:ext>
          </a:extLst>
        </xdr:cNvPr>
        <xdr:cNvSpPr txBox="1"/>
      </xdr:nvSpPr>
      <xdr:spPr>
        <a:xfrm flipH="1">
          <a:off x="254974725" y="27622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196</xdr:col>
      <xdr:colOff>238125</xdr:colOff>
      <xdr:row>2</xdr:row>
      <xdr:rowOff>66675</xdr:rowOff>
    </xdr:from>
    <xdr:to>
      <xdr:col>196</xdr:col>
      <xdr:colOff>1666875</xdr:colOff>
      <xdr:row>2</xdr:row>
      <xdr:rowOff>1162050</xdr:rowOff>
    </xdr:to>
    <xdr:pic>
      <xdr:nvPicPr>
        <xdr:cNvPr id="307" name="Picture 306">
          <a:extLst>
            <a:ext uri="{FF2B5EF4-FFF2-40B4-BE49-F238E27FC236}">
              <a16:creationId xmlns:a16="http://schemas.microsoft.com/office/drawing/2014/main" id="{4AF77070-A92C-468A-A25B-9DA6D9652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55862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197</xdr:col>
      <xdr:colOff>247650</xdr:colOff>
      <xdr:row>2</xdr:row>
      <xdr:rowOff>57150</xdr:rowOff>
    </xdr:from>
    <xdr:to>
      <xdr:col>197</xdr:col>
      <xdr:colOff>1676400</xdr:colOff>
      <xdr:row>2</xdr:row>
      <xdr:rowOff>1152525</xdr:rowOff>
    </xdr:to>
    <xdr:pic>
      <xdr:nvPicPr>
        <xdr:cNvPr id="308" name="Picture 307">
          <a:extLst>
            <a:ext uri="{FF2B5EF4-FFF2-40B4-BE49-F238E27FC236}">
              <a16:creationId xmlns:a16="http://schemas.microsoft.com/office/drawing/2014/main" id="{4E9FECFF-DA85-40C6-898E-9A0F0B2FF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731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198</xdr:col>
      <xdr:colOff>257175</xdr:colOff>
      <xdr:row>2</xdr:row>
      <xdr:rowOff>57150</xdr:rowOff>
    </xdr:from>
    <xdr:to>
      <xdr:col>198</xdr:col>
      <xdr:colOff>1685925</xdr:colOff>
      <xdr:row>2</xdr:row>
      <xdr:rowOff>1152525</xdr:rowOff>
    </xdr:to>
    <xdr:pic>
      <xdr:nvPicPr>
        <xdr:cNvPr id="309" name="Picture 308">
          <a:extLst>
            <a:ext uri="{FF2B5EF4-FFF2-40B4-BE49-F238E27FC236}">
              <a16:creationId xmlns:a16="http://schemas.microsoft.com/office/drawing/2014/main" id="{2F4A6CFA-5A0F-4E35-8C3D-A6C6E037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38767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199</xdr:col>
      <xdr:colOff>266700</xdr:colOff>
      <xdr:row>2</xdr:row>
      <xdr:rowOff>47625</xdr:rowOff>
    </xdr:from>
    <xdr:to>
      <xdr:col>199</xdr:col>
      <xdr:colOff>1695450</xdr:colOff>
      <xdr:row>2</xdr:row>
      <xdr:rowOff>1143000</xdr:rowOff>
    </xdr:to>
    <xdr:pic>
      <xdr:nvPicPr>
        <xdr:cNvPr id="310" name="Picture 309">
          <a:extLst>
            <a:ext uri="{FF2B5EF4-FFF2-40B4-BE49-F238E27FC236}">
              <a16:creationId xmlns:a16="http://schemas.microsoft.com/office/drawing/2014/main" id="{D773227B-1FC1-4AA3-9480-A67F83E64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220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200</xdr:col>
      <xdr:colOff>228600</xdr:colOff>
      <xdr:row>2</xdr:row>
      <xdr:rowOff>57150</xdr:rowOff>
    </xdr:from>
    <xdr:to>
      <xdr:col>200</xdr:col>
      <xdr:colOff>1657350</xdr:colOff>
      <xdr:row>2</xdr:row>
      <xdr:rowOff>1152525</xdr:rowOff>
    </xdr:to>
    <xdr:pic>
      <xdr:nvPicPr>
        <xdr:cNvPr id="311" name="Picture 310">
          <a:extLst>
            <a:ext uri="{FF2B5EF4-FFF2-40B4-BE49-F238E27FC236}">
              <a16:creationId xmlns:a16="http://schemas.microsoft.com/office/drawing/2014/main" id="{05ABF4FC-A712-439D-BA44-D32E75965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16910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201</xdr:col>
      <xdr:colOff>238125</xdr:colOff>
      <xdr:row>2</xdr:row>
      <xdr:rowOff>47625</xdr:rowOff>
    </xdr:from>
    <xdr:to>
      <xdr:col>201</xdr:col>
      <xdr:colOff>1666875</xdr:colOff>
      <xdr:row>2</xdr:row>
      <xdr:rowOff>1143000</xdr:rowOff>
    </xdr:to>
    <xdr:pic>
      <xdr:nvPicPr>
        <xdr:cNvPr id="312" name="Picture 311">
          <a:extLst>
            <a:ext uri="{FF2B5EF4-FFF2-40B4-BE49-F238E27FC236}">
              <a16:creationId xmlns:a16="http://schemas.microsoft.com/office/drawing/2014/main" id="{0D1E1E2A-B836-4D37-874A-CFDFA58CD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836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202</xdr:col>
      <xdr:colOff>247650</xdr:colOff>
      <xdr:row>2</xdr:row>
      <xdr:rowOff>47625</xdr:rowOff>
    </xdr:from>
    <xdr:to>
      <xdr:col>202</xdr:col>
      <xdr:colOff>1676400</xdr:colOff>
      <xdr:row>2</xdr:row>
      <xdr:rowOff>1143000</xdr:rowOff>
    </xdr:to>
    <xdr:pic>
      <xdr:nvPicPr>
        <xdr:cNvPr id="313" name="Picture 312">
          <a:extLst>
            <a:ext uri="{FF2B5EF4-FFF2-40B4-BE49-F238E27FC236}">
              <a16:creationId xmlns:a16="http://schemas.microsoft.com/office/drawing/2014/main" id="{103877AE-877B-42BF-9F00-4F6E9BCAE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9981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203</xdr:col>
      <xdr:colOff>257175</xdr:colOff>
      <xdr:row>2</xdr:row>
      <xdr:rowOff>38100</xdr:rowOff>
    </xdr:from>
    <xdr:to>
      <xdr:col>203</xdr:col>
      <xdr:colOff>1685925</xdr:colOff>
      <xdr:row>2</xdr:row>
      <xdr:rowOff>1133475</xdr:rowOff>
    </xdr:to>
    <xdr:pic>
      <xdr:nvPicPr>
        <xdr:cNvPr id="314" name="Picture 313">
          <a:extLst>
            <a:ext uri="{FF2B5EF4-FFF2-40B4-BE49-F238E27FC236}">
              <a16:creationId xmlns:a16="http://schemas.microsoft.com/office/drawing/2014/main" id="{3FD6F6E1-AE1A-4230-BB13-51941E866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912675" y="514350"/>
          <a:ext cx="1428750" cy="1095375"/>
        </a:xfrm>
        <a:prstGeom prst="rect">
          <a:avLst/>
        </a:prstGeom>
      </xdr:spPr>
    </xdr:pic>
    <xdr:clientData/>
  </xdr:twoCellAnchor>
  <xdr:oneCellAnchor>
    <xdr:from>
      <xdr:col>194</xdr:col>
      <xdr:colOff>1714500</xdr:colOff>
      <xdr:row>0</xdr:row>
      <xdr:rowOff>276225</xdr:rowOff>
    </xdr:from>
    <xdr:ext cx="542926" cy="160020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2C75505E-E70D-490C-A966-4241DC4499B2}"/>
            </a:ext>
          </a:extLst>
        </xdr:cNvPr>
        <xdr:cNvSpPr txBox="1"/>
      </xdr:nvSpPr>
      <xdr:spPr>
        <a:xfrm flipH="1">
          <a:off x="287655000" y="27622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214</xdr:col>
      <xdr:colOff>257175</xdr:colOff>
      <xdr:row>2</xdr:row>
      <xdr:rowOff>38100</xdr:rowOff>
    </xdr:from>
    <xdr:to>
      <xdr:col>214</xdr:col>
      <xdr:colOff>1685925</xdr:colOff>
      <xdr:row>2</xdr:row>
      <xdr:rowOff>1133475</xdr:rowOff>
    </xdr:to>
    <xdr:pic>
      <xdr:nvPicPr>
        <xdr:cNvPr id="316" name="Picture 315">
          <a:extLst>
            <a:ext uri="{FF2B5EF4-FFF2-40B4-BE49-F238E27FC236}">
              <a16:creationId xmlns:a16="http://schemas.microsoft.com/office/drawing/2014/main" id="{83B96477-9971-433B-B8CE-1246F9200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6705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215</xdr:col>
      <xdr:colOff>247650</xdr:colOff>
      <xdr:row>2</xdr:row>
      <xdr:rowOff>38100</xdr:rowOff>
    </xdr:from>
    <xdr:to>
      <xdr:col>215</xdr:col>
      <xdr:colOff>1676400</xdr:colOff>
      <xdr:row>2</xdr:row>
      <xdr:rowOff>1133475</xdr:rowOff>
    </xdr:to>
    <xdr:pic>
      <xdr:nvPicPr>
        <xdr:cNvPr id="317" name="Picture 316">
          <a:extLst>
            <a:ext uri="{FF2B5EF4-FFF2-40B4-BE49-F238E27FC236}">
              <a16:creationId xmlns:a16="http://schemas.microsoft.com/office/drawing/2014/main" id="{6E170A45-BF57-4127-B7C8-264F2C6A5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7625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216</xdr:col>
      <xdr:colOff>238125</xdr:colOff>
      <xdr:row>2</xdr:row>
      <xdr:rowOff>38100</xdr:rowOff>
    </xdr:from>
    <xdr:to>
      <xdr:col>216</xdr:col>
      <xdr:colOff>1666875</xdr:colOff>
      <xdr:row>2</xdr:row>
      <xdr:rowOff>1133475</xdr:rowOff>
    </xdr:to>
    <xdr:pic>
      <xdr:nvPicPr>
        <xdr:cNvPr id="318" name="Picture 317">
          <a:extLst>
            <a:ext uri="{FF2B5EF4-FFF2-40B4-BE49-F238E27FC236}">
              <a16:creationId xmlns:a16="http://schemas.microsoft.com/office/drawing/2014/main" id="{5D7B114D-2D2D-4B3E-AD1E-F10D7801D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5800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217</xdr:col>
      <xdr:colOff>247650</xdr:colOff>
      <xdr:row>2</xdr:row>
      <xdr:rowOff>38100</xdr:rowOff>
    </xdr:from>
    <xdr:to>
      <xdr:col>217</xdr:col>
      <xdr:colOff>1676400</xdr:colOff>
      <xdr:row>2</xdr:row>
      <xdr:rowOff>1133475</xdr:rowOff>
    </xdr:to>
    <xdr:pic>
      <xdr:nvPicPr>
        <xdr:cNvPr id="319" name="Picture 318">
          <a:extLst>
            <a:ext uri="{FF2B5EF4-FFF2-40B4-BE49-F238E27FC236}">
              <a16:creationId xmlns:a16="http://schemas.microsoft.com/office/drawing/2014/main" id="{A0840631-A2D3-440A-B64E-D2D882E2B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5725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219</xdr:col>
      <xdr:colOff>247650</xdr:colOff>
      <xdr:row>2</xdr:row>
      <xdr:rowOff>47625</xdr:rowOff>
    </xdr:from>
    <xdr:to>
      <xdr:col>219</xdr:col>
      <xdr:colOff>1676400</xdr:colOff>
      <xdr:row>2</xdr:row>
      <xdr:rowOff>1143000</xdr:rowOff>
    </xdr:to>
    <xdr:pic>
      <xdr:nvPicPr>
        <xdr:cNvPr id="320" name="Picture 319">
          <a:extLst>
            <a:ext uri="{FF2B5EF4-FFF2-40B4-BE49-F238E27FC236}">
              <a16:creationId xmlns:a16="http://schemas.microsoft.com/office/drawing/2014/main" id="{6530C41E-4F18-461B-97F9-7CD2D7C59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2040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220</xdr:col>
      <xdr:colOff>247650</xdr:colOff>
      <xdr:row>2</xdr:row>
      <xdr:rowOff>47625</xdr:rowOff>
    </xdr:from>
    <xdr:to>
      <xdr:col>220</xdr:col>
      <xdr:colOff>1676400</xdr:colOff>
      <xdr:row>2</xdr:row>
      <xdr:rowOff>1143000</xdr:rowOff>
    </xdr:to>
    <xdr:pic>
      <xdr:nvPicPr>
        <xdr:cNvPr id="321" name="Picture 320">
          <a:extLst>
            <a:ext uri="{FF2B5EF4-FFF2-40B4-BE49-F238E27FC236}">
              <a16:creationId xmlns:a16="http://schemas.microsoft.com/office/drawing/2014/main" id="{3F094B69-0DCE-43A0-BD4F-99C52DC3E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25400" y="523875"/>
          <a:ext cx="1428750" cy="1095375"/>
        </a:xfrm>
        <a:prstGeom prst="rect">
          <a:avLst/>
        </a:prstGeom>
      </xdr:spPr>
    </xdr:pic>
    <xdr:clientData/>
  </xdr:twoCellAnchor>
  <xdr:oneCellAnchor>
    <xdr:from>
      <xdr:col>212</xdr:col>
      <xdr:colOff>1724025</xdr:colOff>
      <xdr:row>1</xdr:row>
      <xdr:rowOff>9525</xdr:rowOff>
    </xdr:from>
    <xdr:ext cx="542926" cy="160020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632BD033-FE4B-4E45-B1BC-18EC7E2F27B3}"/>
            </a:ext>
          </a:extLst>
        </xdr:cNvPr>
        <xdr:cNvSpPr txBox="1"/>
      </xdr:nvSpPr>
      <xdr:spPr>
        <a:xfrm flipH="1">
          <a:off x="314906025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252</xdr:col>
      <xdr:colOff>1714500</xdr:colOff>
      <xdr:row>1</xdr:row>
      <xdr:rowOff>0</xdr:rowOff>
    </xdr:from>
    <xdr:ext cx="542926" cy="160020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FADA825-9C54-47E1-B8D5-ADD47CE580D9}"/>
            </a:ext>
          </a:extLst>
        </xdr:cNvPr>
        <xdr:cNvSpPr txBox="1"/>
      </xdr:nvSpPr>
      <xdr:spPr>
        <a:xfrm flipH="1">
          <a:off x="368950875" y="285750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254</xdr:col>
      <xdr:colOff>247650</xdr:colOff>
      <xdr:row>2</xdr:row>
      <xdr:rowOff>57150</xdr:rowOff>
    </xdr:from>
    <xdr:to>
      <xdr:col>254</xdr:col>
      <xdr:colOff>1676400</xdr:colOff>
      <xdr:row>2</xdr:row>
      <xdr:rowOff>1152525</xdr:rowOff>
    </xdr:to>
    <xdr:pic>
      <xdr:nvPicPr>
        <xdr:cNvPr id="327" name="Picture 326">
          <a:extLst>
            <a:ext uri="{FF2B5EF4-FFF2-40B4-BE49-F238E27FC236}">
              <a16:creationId xmlns:a16="http://schemas.microsoft.com/office/drawing/2014/main" id="{2255BDAD-D0E1-4905-A13C-31C195231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29190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255</xdr:col>
      <xdr:colOff>238125</xdr:colOff>
      <xdr:row>2</xdr:row>
      <xdr:rowOff>57150</xdr:rowOff>
    </xdr:from>
    <xdr:to>
      <xdr:col>255</xdr:col>
      <xdr:colOff>1666875</xdr:colOff>
      <xdr:row>2</xdr:row>
      <xdr:rowOff>1152525</xdr:rowOff>
    </xdr:to>
    <xdr:pic>
      <xdr:nvPicPr>
        <xdr:cNvPr id="328" name="Picture 327">
          <a:extLst>
            <a:ext uri="{FF2B5EF4-FFF2-40B4-BE49-F238E27FC236}">
              <a16:creationId xmlns:a16="http://schemas.microsoft.com/office/drawing/2014/main" id="{239332BB-E93B-4BCD-89D4-F73760F31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8737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256</xdr:col>
      <xdr:colOff>228600</xdr:colOff>
      <xdr:row>2</xdr:row>
      <xdr:rowOff>66675</xdr:rowOff>
    </xdr:from>
    <xdr:to>
      <xdr:col>256</xdr:col>
      <xdr:colOff>1657350</xdr:colOff>
      <xdr:row>2</xdr:row>
      <xdr:rowOff>1162050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id="{43C684B6-ACE7-4376-9FC4-786CF6D23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08285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257</xdr:col>
      <xdr:colOff>247650</xdr:colOff>
      <xdr:row>2</xdr:row>
      <xdr:rowOff>66675</xdr:rowOff>
    </xdr:from>
    <xdr:to>
      <xdr:col>257</xdr:col>
      <xdr:colOff>1676400</xdr:colOff>
      <xdr:row>2</xdr:row>
      <xdr:rowOff>1162050</xdr:rowOff>
    </xdr:to>
    <xdr:pic>
      <xdr:nvPicPr>
        <xdr:cNvPr id="330" name="Picture 329">
          <a:extLst>
            <a:ext uri="{FF2B5EF4-FFF2-40B4-BE49-F238E27FC236}">
              <a16:creationId xmlns:a16="http://schemas.microsoft.com/office/drawing/2014/main" id="{B29E22B8-B6A2-4079-AE86-BED476572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0690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261</xdr:col>
      <xdr:colOff>247650</xdr:colOff>
      <xdr:row>2</xdr:row>
      <xdr:rowOff>66675</xdr:rowOff>
    </xdr:from>
    <xdr:to>
      <xdr:col>261</xdr:col>
      <xdr:colOff>1676400</xdr:colOff>
      <xdr:row>2</xdr:row>
      <xdr:rowOff>1162050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id="{E265A7F0-FBC1-4353-89E0-EFA76475B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2690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259</xdr:col>
      <xdr:colOff>247650</xdr:colOff>
      <xdr:row>2</xdr:row>
      <xdr:rowOff>57150</xdr:rowOff>
    </xdr:from>
    <xdr:to>
      <xdr:col>259</xdr:col>
      <xdr:colOff>1676400</xdr:colOff>
      <xdr:row>2</xdr:row>
      <xdr:rowOff>1152525</xdr:rowOff>
    </xdr:to>
    <xdr:pic>
      <xdr:nvPicPr>
        <xdr:cNvPr id="332" name="Picture 331">
          <a:extLst>
            <a:ext uri="{FF2B5EF4-FFF2-40B4-BE49-F238E27FC236}">
              <a16:creationId xmlns:a16="http://schemas.microsoft.com/office/drawing/2014/main" id="{ADE3744C-0DFD-408D-ABE7-C45AD406A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1690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260</xdr:col>
      <xdr:colOff>238125</xdr:colOff>
      <xdr:row>2</xdr:row>
      <xdr:rowOff>66675</xdr:rowOff>
    </xdr:from>
    <xdr:to>
      <xdr:col>260</xdr:col>
      <xdr:colOff>1666875</xdr:colOff>
      <xdr:row>2</xdr:row>
      <xdr:rowOff>1162050</xdr:rowOff>
    </xdr:to>
    <xdr:pic>
      <xdr:nvPicPr>
        <xdr:cNvPr id="333" name="Picture 332">
          <a:extLst>
            <a:ext uri="{FF2B5EF4-FFF2-40B4-BE49-F238E27FC236}">
              <a16:creationId xmlns:a16="http://schemas.microsoft.com/office/drawing/2014/main" id="{EBF0C97A-4CED-46CC-9F19-CD4B2F881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1237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262</xdr:col>
      <xdr:colOff>247650</xdr:colOff>
      <xdr:row>2</xdr:row>
      <xdr:rowOff>66675</xdr:rowOff>
    </xdr:from>
    <xdr:to>
      <xdr:col>262</xdr:col>
      <xdr:colOff>1676400</xdr:colOff>
      <xdr:row>2</xdr:row>
      <xdr:rowOff>1162050</xdr:rowOff>
    </xdr:to>
    <xdr:pic>
      <xdr:nvPicPr>
        <xdr:cNvPr id="334" name="Picture 333">
          <a:extLst>
            <a:ext uri="{FF2B5EF4-FFF2-40B4-BE49-F238E27FC236}">
              <a16:creationId xmlns:a16="http://schemas.microsoft.com/office/drawing/2014/main" id="{7B519624-CFBC-4920-AF3A-6FF164B60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3190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258</xdr:col>
      <xdr:colOff>257175</xdr:colOff>
      <xdr:row>2</xdr:row>
      <xdr:rowOff>76200</xdr:rowOff>
    </xdr:from>
    <xdr:to>
      <xdr:col>258</xdr:col>
      <xdr:colOff>1685925</xdr:colOff>
      <xdr:row>2</xdr:row>
      <xdr:rowOff>1171575</xdr:rowOff>
    </xdr:to>
    <xdr:pic>
      <xdr:nvPicPr>
        <xdr:cNvPr id="335" name="Picture 334">
          <a:extLst>
            <a:ext uri="{FF2B5EF4-FFF2-40B4-BE49-F238E27FC236}">
              <a16:creationId xmlns:a16="http://schemas.microsoft.com/office/drawing/2014/main" id="{378120E7-545C-438A-B2B5-45073AF11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2142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277</xdr:col>
      <xdr:colOff>238125</xdr:colOff>
      <xdr:row>2</xdr:row>
      <xdr:rowOff>57150</xdr:rowOff>
    </xdr:from>
    <xdr:to>
      <xdr:col>277</xdr:col>
      <xdr:colOff>1666875</xdr:colOff>
      <xdr:row>2</xdr:row>
      <xdr:rowOff>1152525</xdr:rowOff>
    </xdr:to>
    <xdr:pic>
      <xdr:nvPicPr>
        <xdr:cNvPr id="336" name="Picture 335">
          <a:extLst>
            <a:ext uri="{FF2B5EF4-FFF2-40B4-BE49-F238E27FC236}">
              <a16:creationId xmlns:a16="http://schemas.microsoft.com/office/drawing/2014/main" id="{5F5ACD0C-B736-47DF-967A-65AA9B34C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2852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279</xdr:col>
      <xdr:colOff>238125</xdr:colOff>
      <xdr:row>2</xdr:row>
      <xdr:rowOff>66675</xdr:rowOff>
    </xdr:from>
    <xdr:to>
      <xdr:col>279</xdr:col>
      <xdr:colOff>1666875</xdr:colOff>
      <xdr:row>2</xdr:row>
      <xdr:rowOff>1162050</xdr:rowOff>
    </xdr:to>
    <xdr:pic>
      <xdr:nvPicPr>
        <xdr:cNvPr id="337" name="Picture 336">
          <a:extLst>
            <a:ext uri="{FF2B5EF4-FFF2-40B4-BE49-F238E27FC236}">
              <a16:creationId xmlns:a16="http://schemas.microsoft.com/office/drawing/2014/main" id="{DBB17010-C2B4-4FE1-BA5A-F44271B7E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9525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282</xdr:col>
      <xdr:colOff>247650</xdr:colOff>
      <xdr:row>2</xdr:row>
      <xdr:rowOff>38100</xdr:rowOff>
    </xdr:from>
    <xdr:to>
      <xdr:col>282</xdr:col>
      <xdr:colOff>1676400</xdr:colOff>
      <xdr:row>2</xdr:row>
      <xdr:rowOff>1133475</xdr:rowOff>
    </xdr:to>
    <xdr:pic>
      <xdr:nvPicPr>
        <xdr:cNvPr id="338" name="Picture 337">
          <a:extLst>
            <a:ext uri="{FF2B5EF4-FFF2-40B4-BE49-F238E27FC236}">
              <a16:creationId xmlns:a16="http://schemas.microsoft.com/office/drawing/2014/main" id="{69EF7EF7-8017-473B-9346-5D70DB9E1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81977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283</xdr:col>
      <xdr:colOff>238125</xdr:colOff>
      <xdr:row>2</xdr:row>
      <xdr:rowOff>47625</xdr:rowOff>
    </xdr:from>
    <xdr:to>
      <xdr:col>283</xdr:col>
      <xdr:colOff>1666875</xdr:colOff>
      <xdr:row>2</xdr:row>
      <xdr:rowOff>1143000</xdr:rowOff>
    </xdr:to>
    <xdr:pic>
      <xdr:nvPicPr>
        <xdr:cNvPr id="339" name="Picture 338">
          <a:extLst>
            <a:ext uri="{FF2B5EF4-FFF2-40B4-BE49-F238E27FC236}">
              <a16:creationId xmlns:a16="http://schemas.microsoft.com/office/drawing/2014/main" id="{2041AFD3-30B7-432A-8770-2785CF680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152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285</xdr:col>
      <xdr:colOff>247650</xdr:colOff>
      <xdr:row>2</xdr:row>
      <xdr:rowOff>38100</xdr:rowOff>
    </xdr:from>
    <xdr:to>
      <xdr:col>285</xdr:col>
      <xdr:colOff>1676400</xdr:colOff>
      <xdr:row>2</xdr:row>
      <xdr:rowOff>1133475</xdr:rowOff>
    </xdr:to>
    <xdr:pic>
      <xdr:nvPicPr>
        <xdr:cNvPr id="340" name="Picture 339">
          <a:extLst>
            <a:ext uri="{FF2B5EF4-FFF2-40B4-BE49-F238E27FC236}">
              <a16:creationId xmlns:a16="http://schemas.microsoft.com/office/drawing/2014/main" id="{18872B4A-8DB5-4568-9C82-345B83FF1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53477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280</xdr:col>
      <xdr:colOff>238125</xdr:colOff>
      <xdr:row>2</xdr:row>
      <xdr:rowOff>57150</xdr:rowOff>
    </xdr:from>
    <xdr:to>
      <xdr:col>280</xdr:col>
      <xdr:colOff>1666875</xdr:colOff>
      <xdr:row>2</xdr:row>
      <xdr:rowOff>1152525</xdr:rowOff>
    </xdr:to>
    <xdr:pic>
      <xdr:nvPicPr>
        <xdr:cNvPr id="341" name="Picture 340">
          <a:extLst>
            <a:ext uri="{FF2B5EF4-FFF2-40B4-BE49-F238E27FC236}">
              <a16:creationId xmlns:a16="http://schemas.microsoft.com/office/drawing/2014/main" id="{7B923A42-D6BF-4152-B245-4E1B2601C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0002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278</xdr:col>
      <xdr:colOff>247650</xdr:colOff>
      <xdr:row>2</xdr:row>
      <xdr:rowOff>57150</xdr:rowOff>
    </xdr:from>
    <xdr:to>
      <xdr:col>278</xdr:col>
      <xdr:colOff>1676400</xdr:colOff>
      <xdr:row>2</xdr:row>
      <xdr:rowOff>1152525</xdr:rowOff>
    </xdr:to>
    <xdr:pic>
      <xdr:nvPicPr>
        <xdr:cNvPr id="342" name="Picture 341">
          <a:extLst>
            <a:ext uri="{FF2B5EF4-FFF2-40B4-BE49-F238E27FC236}">
              <a16:creationId xmlns:a16="http://schemas.microsoft.com/office/drawing/2014/main" id="{34189E42-C9D8-458D-A3E5-E3D279FD9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19977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284</xdr:col>
      <xdr:colOff>238125</xdr:colOff>
      <xdr:row>2</xdr:row>
      <xdr:rowOff>57150</xdr:rowOff>
    </xdr:from>
    <xdr:to>
      <xdr:col>284</xdr:col>
      <xdr:colOff>1666875</xdr:colOff>
      <xdr:row>2</xdr:row>
      <xdr:rowOff>1152525</xdr:rowOff>
    </xdr:to>
    <xdr:pic>
      <xdr:nvPicPr>
        <xdr:cNvPr id="343" name="Picture 342">
          <a:extLst>
            <a:ext uri="{FF2B5EF4-FFF2-40B4-BE49-F238E27FC236}">
              <a16:creationId xmlns:a16="http://schemas.microsoft.com/office/drawing/2014/main" id="{74959EC2-491D-4DB3-A18E-52F5F0527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6202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281</xdr:col>
      <xdr:colOff>247650</xdr:colOff>
      <xdr:row>2</xdr:row>
      <xdr:rowOff>66675</xdr:rowOff>
    </xdr:from>
    <xdr:to>
      <xdr:col>281</xdr:col>
      <xdr:colOff>1676400</xdr:colOff>
      <xdr:row>2</xdr:row>
      <xdr:rowOff>1162050</xdr:rowOff>
    </xdr:to>
    <xdr:pic>
      <xdr:nvPicPr>
        <xdr:cNvPr id="344" name="Picture 343">
          <a:extLst>
            <a:ext uri="{FF2B5EF4-FFF2-40B4-BE49-F238E27FC236}">
              <a16:creationId xmlns:a16="http://schemas.microsoft.com/office/drawing/2014/main" id="{2815A7B4-1E31-42FA-935D-7C292174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914775" y="542925"/>
          <a:ext cx="1428750" cy="1095375"/>
        </a:xfrm>
        <a:prstGeom prst="rect">
          <a:avLst/>
        </a:prstGeom>
      </xdr:spPr>
    </xdr:pic>
    <xdr:clientData/>
  </xdr:twoCellAnchor>
  <xdr:oneCellAnchor>
    <xdr:from>
      <xdr:col>275</xdr:col>
      <xdr:colOff>1704975</xdr:colOff>
      <xdr:row>1</xdr:row>
      <xdr:rowOff>0</xdr:rowOff>
    </xdr:from>
    <xdr:ext cx="542926" cy="160020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E655903C-7E3E-4BFA-A2EA-FBD9EE3A709C}"/>
            </a:ext>
          </a:extLst>
        </xdr:cNvPr>
        <xdr:cNvSpPr txBox="1"/>
      </xdr:nvSpPr>
      <xdr:spPr>
        <a:xfrm flipH="1">
          <a:off x="409232100" y="285750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263</xdr:col>
      <xdr:colOff>228600</xdr:colOff>
      <xdr:row>2</xdr:row>
      <xdr:rowOff>19050</xdr:rowOff>
    </xdr:from>
    <xdr:to>
      <xdr:col>263</xdr:col>
      <xdr:colOff>1657350</xdr:colOff>
      <xdr:row>2</xdr:row>
      <xdr:rowOff>1114425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A4EBF6B-E74A-464F-BBF2-56D88A318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57850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264</xdr:col>
      <xdr:colOff>228600</xdr:colOff>
      <xdr:row>2</xdr:row>
      <xdr:rowOff>9525</xdr:rowOff>
    </xdr:from>
    <xdr:to>
      <xdr:col>264</xdr:col>
      <xdr:colOff>1657350</xdr:colOff>
      <xdr:row>2</xdr:row>
      <xdr:rowOff>1104900</xdr:rowOff>
    </xdr:to>
    <xdr:pic>
      <xdr:nvPicPr>
        <xdr:cNvPr id="348" name="Picture 347">
          <a:extLst>
            <a:ext uri="{FF2B5EF4-FFF2-40B4-BE49-F238E27FC236}">
              <a16:creationId xmlns:a16="http://schemas.microsoft.com/office/drawing/2014/main" id="{4670DFC5-5713-4562-9D2B-E6D52732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562850" y="4857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265</xdr:col>
      <xdr:colOff>238125</xdr:colOff>
      <xdr:row>2</xdr:row>
      <xdr:rowOff>9525</xdr:rowOff>
    </xdr:from>
    <xdr:to>
      <xdr:col>265</xdr:col>
      <xdr:colOff>1666875</xdr:colOff>
      <xdr:row>2</xdr:row>
      <xdr:rowOff>1104900</xdr:rowOff>
    </xdr:to>
    <xdr:pic>
      <xdr:nvPicPr>
        <xdr:cNvPr id="349" name="Picture 348">
          <a:extLst>
            <a:ext uri="{FF2B5EF4-FFF2-40B4-BE49-F238E27FC236}">
              <a16:creationId xmlns:a16="http://schemas.microsoft.com/office/drawing/2014/main" id="{D8019947-9C47-4346-AD74-DF1D0095F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477375" y="4857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232</xdr:col>
      <xdr:colOff>247651</xdr:colOff>
      <xdr:row>2</xdr:row>
      <xdr:rowOff>9525</xdr:rowOff>
    </xdr:from>
    <xdr:to>
      <xdr:col>232</xdr:col>
      <xdr:colOff>1590676</xdr:colOff>
      <xdr:row>2</xdr:row>
      <xdr:rowOff>1039177</xdr:rowOff>
    </xdr:to>
    <xdr:pic>
      <xdr:nvPicPr>
        <xdr:cNvPr id="363" name="Picture 362">
          <a:extLst>
            <a:ext uri="{FF2B5EF4-FFF2-40B4-BE49-F238E27FC236}">
              <a16:creationId xmlns:a16="http://schemas.microsoft.com/office/drawing/2014/main" id="{D4897A73-0D3A-4704-A926-2FD6E0C75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4481151" y="485775"/>
          <a:ext cx="1343025" cy="1029652"/>
        </a:xfrm>
        <a:prstGeom prst="rect">
          <a:avLst/>
        </a:prstGeom>
      </xdr:spPr>
    </xdr:pic>
    <xdr:clientData/>
  </xdr:twoCellAnchor>
  <xdr:twoCellAnchor editAs="oneCell">
    <xdr:from>
      <xdr:col>233</xdr:col>
      <xdr:colOff>257176</xdr:colOff>
      <xdr:row>2</xdr:row>
      <xdr:rowOff>28575</xdr:rowOff>
    </xdr:from>
    <xdr:to>
      <xdr:col>233</xdr:col>
      <xdr:colOff>1600201</xdr:colOff>
      <xdr:row>2</xdr:row>
      <xdr:rowOff>1058227</xdr:rowOff>
    </xdr:to>
    <xdr:pic>
      <xdr:nvPicPr>
        <xdr:cNvPr id="364" name="Picture 363">
          <a:extLst>
            <a:ext uri="{FF2B5EF4-FFF2-40B4-BE49-F238E27FC236}">
              <a16:creationId xmlns:a16="http://schemas.microsoft.com/office/drawing/2014/main" id="{0A68113C-90E1-4965-A18D-B858CC68E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6395676" y="504825"/>
          <a:ext cx="1343025" cy="1029652"/>
        </a:xfrm>
        <a:prstGeom prst="rect">
          <a:avLst/>
        </a:prstGeom>
      </xdr:spPr>
    </xdr:pic>
    <xdr:clientData/>
  </xdr:twoCellAnchor>
  <xdr:twoCellAnchor editAs="oneCell">
    <xdr:from>
      <xdr:col>231</xdr:col>
      <xdr:colOff>257176</xdr:colOff>
      <xdr:row>2</xdr:row>
      <xdr:rowOff>9525</xdr:rowOff>
    </xdr:from>
    <xdr:to>
      <xdr:col>231</xdr:col>
      <xdr:colOff>1600201</xdr:colOff>
      <xdr:row>2</xdr:row>
      <xdr:rowOff>1039177</xdr:rowOff>
    </xdr:to>
    <xdr:pic>
      <xdr:nvPicPr>
        <xdr:cNvPr id="365" name="Picture 364">
          <a:extLst>
            <a:ext uri="{FF2B5EF4-FFF2-40B4-BE49-F238E27FC236}">
              <a16:creationId xmlns:a16="http://schemas.microsoft.com/office/drawing/2014/main" id="{6ECCE55E-DB6C-464E-AAB1-D728D2E3A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585676" y="485775"/>
          <a:ext cx="1343025" cy="1029652"/>
        </a:xfrm>
        <a:prstGeom prst="rect">
          <a:avLst/>
        </a:prstGeom>
      </xdr:spPr>
    </xdr:pic>
    <xdr:clientData/>
  </xdr:twoCellAnchor>
  <xdr:twoCellAnchor editAs="oneCell">
    <xdr:from>
      <xdr:col>230</xdr:col>
      <xdr:colOff>257176</xdr:colOff>
      <xdr:row>2</xdr:row>
      <xdr:rowOff>19050</xdr:rowOff>
    </xdr:from>
    <xdr:to>
      <xdr:col>230</xdr:col>
      <xdr:colOff>1600201</xdr:colOff>
      <xdr:row>2</xdr:row>
      <xdr:rowOff>1048702</xdr:rowOff>
    </xdr:to>
    <xdr:pic>
      <xdr:nvPicPr>
        <xdr:cNvPr id="366" name="Picture 365">
          <a:extLst>
            <a:ext uri="{FF2B5EF4-FFF2-40B4-BE49-F238E27FC236}">
              <a16:creationId xmlns:a16="http://schemas.microsoft.com/office/drawing/2014/main" id="{F192FE46-8391-4897-A71A-BF9A0B8E8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680676" y="495300"/>
          <a:ext cx="1343025" cy="1029652"/>
        </a:xfrm>
        <a:prstGeom prst="rect">
          <a:avLst/>
        </a:prstGeom>
      </xdr:spPr>
    </xdr:pic>
    <xdr:clientData/>
  </xdr:twoCellAnchor>
  <xdr:twoCellAnchor editAs="oneCell">
    <xdr:from>
      <xdr:col>229</xdr:col>
      <xdr:colOff>266701</xdr:colOff>
      <xdr:row>2</xdr:row>
      <xdr:rowOff>9525</xdr:rowOff>
    </xdr:from>
    <xdr:to>
      <xdr:col>229</xdr:col>
      <xdr:colOff>1609726</xdr:colOff>
      <xdr:row>2</xdr:row>
      <xdr:rowOff>1039177</xdr:rowOff>
    </xdr:to>
    <xdr:pic>
      <xdr:nvPicPr>
        <xdr:cNvPr id="367" name="Picture 366">
          <a:extLst>
            <a:ext uri="{FF2B5EF4-FFF2-40B4-BE49-F238E27FC236}">
              <a16:creationId xmlns:a16="http://schemas.microsoft.com/office/drawing/2014/main" id="{77D9F079-B340-483F-9CDA-8EB0E11EC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8785201" y="485775"/>
          <a:ext cx="1343025" cy="1029652"/>
        </a:xfrm>
        <a:prstGeom prst="rect">
          <a:avLst/>
        </a:prstGeom>
      </xdr:spPr>
    </xdr:pic>
    <xdr:clientData/>
  </xdr:twoCellAnchor>
  <xdr:twoCellAnchor editAs="oneCell">
    <xdr:from>
      <xdr:col>234</xdr:col>
      <xdr:colOff>276226</xdr:colOff>
      <xdr:row>2</xdr:row>
      <xdr:rowOff>19050</xdr:rowOff>
    </xdr:from>
    <xdr:to>
      <xdr:col>234</xdr:col>
      <xdr:colOff>1619251</xdr:colOff>
      <xdr:row>2</xdr:row>
      <xdr:rowOff>1048702</xdr:rowOff>
    </xdr:to>
    <xdr:pic>
      <xdr:nvPicPr>
        <xdr:cNvPr id="368" name="Picture 367">
          <a:extLst>
            <a:ext uri="{FF2B5EF4-FFF2-40B4-BE49-F238E27FC236}">
              <a16:creationId xmlns:a16="http://schemas.microsoft.com/office/drawing/2014/main" id="{FE2140D9-7108-4698-9100-42E5FC9F2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8319726" y="495300"/>
          <a:ext cx="1343025" cy="1029652"/>
        </a:xfrm>
        <a:prstGeom prst="rect">
          <a:avLst/>
        </a:prstGeom>
      </xdr:spPr>
    </xdr:pic>
    <xdr:clientData/>
  </xdr:twoCellAnchor>
  <xdr:oneCellAnchor>
    <xdr:from>
      <xdr:col>227</xdr:col>
      <xdr:colOff>1724025</xdr:colOff>
      <xdr:row>1</xdr:row>
      <xdr:rowOff>9525</xdr:rowOff>
    </xdr:from>
    <xdr:ext cx="542926" cy="160020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326D008C-2418-4B48-ABCC-F881B06E73E0}"/>
            </a:ext>
          </a:extLst>
        </xdr:cNvPr>
        <xdr:cNvSpPr txBox="1"/>
      </xdr:nvSpPr>
      <xdr:spPr>
        <a:xfrm flipH="1">
          <a:off x="338194650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29</xdr:col>
      <xdr:colOff>228600</xdr:colOff>
      <xdr:row>2</xdr:row>
      <xdr:rowOff>19050</xdr:rowOff>
    </xdr:from>
    <xdr:ext cx="1476375" cy="1152525"/>
    <xdr:pic>
      <xdr:nvPicPr>
        <xdr:cNvPr id="370" name="Picture 369">
          <a:extLst>
            <a:ext uri="{FF2B5EF4-FFF2-40B4-BE49-F238E27FC236}">
              <a16:creationId xmlns:a16="http://schemas.microsoft.com/office/drawing/2014/main" id="{7AE245DF-1D7F-4CE9-9B9E-39F36DD0A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1350" y="495300"/>
          <a:ext cx="1476375" cy="1152525"/>
        </a:xfrm>
        <a:prstGeom prst="rect">
          <a:avLst/>
        </a:prstGeom>
      </xdr:spPr>
    </xdr:pic>
    <xdr:clientData/>
  </xdr:oneCellAnchor>
  <xdr:oneCellAnchor>
    <xdr:from>
      <xdr:col>30</xdr:col>
      <xdr:colOff>219075</xdr:colOff>
      <xdr:row>2</xdr:row>
      <xdr:rowOff>38100</xdr:rowOff>
    </xdr:from>
    <xdr:ext cx="1476375" cy="1152525"/>
    <xdr:pic>
      <xdr:nvPicPr>
        <xdr:cNvPr id="371" name="Picture 370">
          <a:extLst>
            <a:ext uri="{FF2B5EF4-FFF2-40B4-BE49-F238E27FC236}">
              <a16:creationId xmlns:a16="http://schemas.microsoft.com/office/drawing/2014/main" id="{B88D26CB-2E0D-406D-8E8D-44A06C72A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26825" y="514350"/>
          <a:ext cx="1476375" cy="1152525"/>
        </a:xfrm>
        <a:prstGeom prst="rect">
          <a:avLst/>
        </a:prstGeom>
      </xdr:spPr>
    </xdr:pic>
    <xdr:clientData/>
  </xdr:oneCellAnchor>
  <xdr:oneCellAnchor>
    <xdr:from>
      <xdr:col>31</xdr:col>
      <xdr:colOff>219075</xdr:colOff>
      <xdr:row>2</xdr:row>
      <xdr:rowOff>38100</xdr:rowOff>
    </xdr:from>
    <xdr:ext cx="1476375" cy="1152525"/>
    <xdr:pic>
      <xdr:nvPicPr>
        <xdr:cNvPr id="372" name="Picture 371">
          <a:extLst>
            <a:ext uri="{FF2B5EF4-FFF2-40B4-BE49-F238E27FC236}">
              <a16:creationId xmlns:a16="http://schemas.microsoft.com/office/drawing/2014/main" id="{4614035A-DF5E-4259-8F60-9AD0AFB75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1825" y="514350"/>
          <a:ext cx="1476375" cy="1152525"/>
        </a:xfrm>
        <a:prstGeom prst="rect">
          <a:avLst/>
        </a:prstGeom>
      </xdr:spPr>
    </xdr:pic>
    <xdr:clientData/>
  </xdr:oneCellAnchor>
  <xdr:oneCellAnchor>
    <xdr:from>
      <xdr:col>32</xdr:col>
      <xdr:colOff>228600</xdr:colOff>
      <xdr:row>2</xdr:row>
      <xdr:rowOff>38100</xdr:rowOff>
    </xdr:from>
    <xdr:ext cx="1476375" cy="1152525"/>
    <xdr:pic>
      <xdr:nvPicPr>
        <xdr:cNvPr id="373" name="Picture 372">
          <a:extLst>
            <a:ext uri="{FF2B5EF4-FFF2-40B4-BE49-F238E27FC236}">
              <a16:creationId xmlns:a16="http://schemas.microsoft.com/office/drawing/2014/main" id="{865F9DB8-623A-46F0-90A5-D571719A0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6350" y="514350"/>
          <a:ext cx="1476375" cy="1152525"/>
        </a:xfrm>
        <a:prstGeom prst="rect">
          <a:avLst/>
        </a:prstGeom>
      </xdr:spPr>
    </xdr:pic>
    <xdr:clientData/>
  </xdr:oneCellAnchor>
  <xdr:oneCellAnchor>
    <xdr:from>
      <xdr:col>33</xdr:col>
      <xdr:colOff>228600</xdr:colOff>
      <xdr:row>2</xdr:row>
      <xdr:rowOff>38100</xdr:rowOff>
    </xdr:from>
    <xdr:ext cx="1476375" cy="1152525"/>
    <xdr:pic>
      <xdr:nvPicPr>
        <xdr:cNvPr id="374" name="Picture 373">
          <a:extLst>
            <a:ext uri="{FF2B5EF4-FFF2-40B4-BE49-F238E27FC236}">
              <a16:creationId xmlns:a16="http://schemas.microsoft.com/office/drawing/2014/main" id="{E6A1030B-1B97-43B9-B00A-1CB86BF9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51350" y="514350"/>
          <a:ext cx="1476375" cy="1152525"/>
        </a:xfrm>
        <a:prstGeom prst="rect">
          <a:avLst/>
        </a:prstGeom>
      </xdr:spPr>
    </xdr:pic>
    <xdr:clientData/>
  </xdr:oneCellAnchor>
  <xdr:oneCellAnchor>
    <xdr:from>
      <xdr:col>27</xdr:col>
      <xdr:colOff>1704975</xdr:colOff>
      <xdr:row>1</xdr:row>
      <xdr:rowOff>9525</xdr:rowOff>
    </xdr:from>
    <xdr:ext cx="542926" cy="160020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29550C4-7524-4408-BCBB-F62453BE31FA}"/>
            </a:ext>
          </a:extLst>
        </xdr:cNvPr>
        <xdr:cNvSpPr txBox="1"/>
      </xdr:nvSpPr>
      <xdr:spPr>
        <a:xfrm flipH="1">
          <a:off x="43043475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64</xdr:col>
      <xdr:colOff>238125</xdr:colOff>
      <xdr:row>2</xdr:row>
      <xdr:rowOff>38100</xdr:rowOff>
    </xdr:from>
    <xdr:to>
      <xdr:col>64</xdr:col>
      <xdr:colOff>1666875</xdr:colOff>
      <xdr:row>2</xdr:row>
      <xdr:rowOff>1133475</xdr:rowOff>
    </xdr:to>
    <xdr:pic>
      <xdr:nvPicPr>
        <xdr:cNvPr id="326" name="Picture 325">
          <a:extLst>
            <a:ext uri="{FF2B5EF4-FFF2-40B4-BE49-F238E27FC236}">
              <a16:creationId xmlns:a16="http://schemas.microsoft.com/office/drawing/2014/main" id="{0FF5CB75-135B-426A-9784-7E1020608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65</xdr:col>
      <xdr:colOff>247650</xdr:colOff>
      <xdr:row>2</xdr:row>
      <xdr:rowOff>38100</xdr:rowOff>
    </xdr:from>
    <xdr:to>
      <xdr:col>65</xdr:col>
      <xdr:colOff>1676400</xdr:colOff>
      <xdr:row>2</xdr:row>
      <xdr:rowOff>1133475</xdr:rowOff>
    </xdr:to>
    <xdr:pic>
      <xdr:nvPicPr>
        <xdr:cNvPr id="346" name="Picture 345">
          <a:extLst>
            <a:ext uri="{FF2B5EF4-FFF2-40B4-BE49-F238E27FC236}">
              <a16:creationId xmlns:a16="http://schemas.microsoft.com/office/drawing/2014/main" id="{7DC5F1D2-BACA-48C9-A80B-B29594E1A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5525" y="514350"/>
          <a:ext cx="1428750" cy="1095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171450</xdr:rowOff>
    </xdr:from>
    <xdr:to>
      <xdr:col>0</xdr:col>
      <xdr:colOff>1876425</xdr:colOff>
      <xdr:row>2</xdr:row>
      <xdr:rowOff>457200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CFA300F-0DA3-4502-8E5A-7DF8766DB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457200"/>
          <a:ext cx="13239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2</xdr:row>
      <xdr:rowOff>752475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6AE9ECB-48DC-422F-B1C3-08EF78150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9575" cy="122872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2</xdr:row>
      <xdr:rowOff>38100</xdr:rowOff>
    </xdr:from>
    <xdr:to>
      <xdr:col>4</xdr:col>
      <xdr:colOff>1771650</xdr:colOff>
      <xdr:row>2</xdr:row>
      <xdr:rowOff>1190625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E1EB8D4-24F9-407E-94AD-2D42751A8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514350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2</xdr:row>
      <xdr:rowOff>47625</xdr:rowOff>
    </xdr:from>
    <xdr:to>
      <xdr:col>3</xdr:col>
      <xdr:colOff>1724025</xdr:colOff>
      <xdr:row>2</xdr:row>
      <xdr:rowOff>1200150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D0FB2E9-79EA-47DB-8B13-2BBCDCEDC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3875"/>
          <a:ext cx="1476375" cy="11525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2</xdr:row>
      <xdr:rowOff>28575</xdr:rowOff>
    </xdr:from>
    <xdr:to>
      <xdr:col>1</xdr:col>
      <xdr:colOff>1695450</xdr:colOff>
      <xdr:row>2</xdr:row>
      <xdr:rowOff>1181100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8794D6A-71CB-4B5E-B3A2-4A1D905E5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504825"/>
          <a:ext cx="1476375" cy="115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371475</xdr:colOff>
      <xdr:row>2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1C9DA4-45BE-44F7-A1FB-BAAAD0011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36195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4FD24-A2BF-48ED-9A8F-72B8B8962159}">
  <dimension ref="A1:F41"/>
  <sheetViews>
    <sheetView tabSelected="1" workbookViewId="0">
      <pane ySplit="3" topLeftCell="A4" activePane="bottomLeft" state="frozen"/>
      <selection pane="bottomLeft" activeCell="A4" sqref="A4"/>
    </sheetView>
  </sheetViews>
  <sheetFormatPr baseColWidth="10" defaultColWidth="12.85546875" defaultRowHeight="22.5" customHeight="1" x14ac:dyDescent="0.25"/>
  <cols>
    <col min="1" max="1" width="7.140625" style="161" customWidth="1"/>
    <col min="2" max="2" width="25" style="161" customWidth="1"/>
    <col min="3" max="6" width="21.42578125" style="161" customWidth="1"/>
    <col min="7" max="16384" width="12.85546875" style="161"/>
  </cols>
  <sheetData>
    <row r="1" spans="1:6" s="163" customFormat="1" ht="37.5" customHeight="1" x14ac:dyDescent="0.25">
      <c r="A1" s="118" t="s">
        <v>1542</v>
      </c>
    </row>
    <row r="2" spans="1:6" ht="37.5" customHeight="1" x14ac:dyDescent="0.25">
      <c r="A2" s="166" t="s">
        <v>1543</v>
      </c>
    </row>
    <row r="3" spans="1:6" ht="22.5" customHeight="1" x14ac:dyDescent="0.2">
      <c r="A3" s="84"/>
      <c r="B3" s="164"/>
      <c r="C3" s="164" t="s">
        <v>1538</v>
      </c>
      <c r="D3" s="164" t="s">
        <v>1539</v>
      </c>
      <c r="E3" s="164" t="s">
        <v>1540</v>
      </c>
      <c r="F3" s="165" t="s">
        <v>1541</v>
      </c>
    </row>
    <row r="4" spans="1:6" ht="15" customHeight="1" x14ac:dyDescent="0.25"/>
    <row r="5" spans="1:6" ht="22.5" customHeight="1" x14ac:dyDescent="0.25">
      <c r="B5" s="190" t="s">
        <v>723</v>
      </c>
      <c r="C5" s="167"/>
      <c r="D5" s="167"/>
      <c r="E5" s="173" t="s">
        <v>1581</v>
      </c>
      <c r="F5" s="174" t="s">
        <v>1585</v>
      </c>
    </row>
    <row r="6" spans="1:6" ht="22.5" customHeight="1" x14ac:dyDescent="0.25">
      <c r="B6" s="191"/>
      <c r="C6" s="168"/>
      <c r="D6" s="168"/>
      <c r="E6" s="175" t="s">
        <v>1582</v>
      </c>
      <c r="F6" s="176" t="s">
        <v>1649</v>
      </c>
    </row>
    <row r="7" spans="1:6" ht="22.5" customHeight="1" x14ac:dyDescent="0.25">
      <c r="B7" s="191"/>
      <c r="C7" s="168"/>
      <c r="D7" s="168"/>
      <c r="E7" s="175" t="s">
        <v>1583</v>
      </c>
      <c r="F7" s="176"/>
    </row>
    <row r="8" spans="1:6" ht="22.5" customHeight="1" x14ac:dyDescent="0.25">
      <c r="B8" s="192"/>
      <c r="C8" s="169"/>
      <c r="D8" s="169"/>
      <c r="E8" s="177" t="s">
        <v>1584</v>
      </c>
      <c r="F8" s="170"/>
    </row>
    <row r="9" spans="1:6" ht="15" customHeight="1" x14ac:dyDescent="0.25">
      <c r="C9" s="8"/>
      <c r="D9" s="8"/>
      <c r="E9" s="8"/>
      <c r="F9" s="8"/>
    </row>
    <row r="10" spans="1:6" ht="22.5" customHeight="1" x14ac:dyDescent="0.25">
      <c r="B10" s="190" t="s">
        <v>746</v>
      </c>
      <c r="C10" s="173" t="s">
        <v>1668</v>
      </c>
      <c r="D10" s="173" t="s">
        <v>1588</v>
      </c>
      <c r="E10" s="173" t="s">
        <v>1592</v>
      </c>
      <c r="F10" s="174"/>
    </row>
    <row r="11" spans="1:6" ht="22.5" customHeight="1" x14ac:dyDescent="0.25">
      <c r="B11" s="191"/>
      <c r="C11" s="175" t="s">
        <v>1586</v>
      </c>
      <c r="D11" s="175" t="s">
        <v>1589</v>
      </c>
      <c r="E11" s="175" t="s">
        <v>1593</v>
      </c>
      <c r="F11" s="176"/>
    </row>
    <row r="12" spans="1:6" ht="22.5" customHeight="1" x14ac:dyDescent="0.25">
      <c r="B12" s="191"/>
      <c r="C12" s="175" t="s">
        <v>1587</v>
      </c>
      <c r="D12" s="175" t="s">
        <v>1590</v>
      </c>
      <c r="E12" s="175" t="s">
        <v>1594</v>
      </c>
      <c r="F12" s="176"/>
    </row>
    <row r="13" spans="1:6" ht="22.5" customHeight="1" x14ac:dyDescent="0.25">
      <c r="B13" s="191"/>
      <c r="C13" s="175"/>
      <c r="D13" s="175" t="s">
        <v>1591</v>
      </c>
      <c r="E13" s="175" t="s">
        <v>1595</v>
      </c>
      <c r="F13" s="176"/>
    </row>
    <row r="14" spans="1:6" ht="22.5" customHeight="1" x14ac:dyDescent="0.25">
      <c r="B14" s="192"/>
      <c r="C14" s="177"/>
      <c r="D14" s="177"/>
      <c r="E14" s="177" t="s">
        <v>1596</v>
      </c>
      <c r="F14" s="178"/>
    </row>
    <row r="15" spans="1:6" ht="15" customHeight="1" x14ac:dyDescent="0.25">
      <c r="C15" s="8"/>
      <c r="D15" s="8"/>
      <c r="E15" s="8"/>
      <c r="F15" s="8"/>
    </row>
    <row r="16" spans="1:6" ht="37.5" customHeight="1" x14ac:dyDescent="0.25">
      <c r="B16" s="162" t="s">
        <v>1108</v>
      </c>
      <c r="C16" s="179" t="s">
        <v>1597</v>
      </c>
      <c r="D16" s="171"/>
      <c r="E16" s="171"/>
      <c r="F16" s="172"/>
    </row>
    <row r="17" spans="2:6" ht="15" customHeight="1" x14ac:dyDescent="0.25">
      <c r="C17" s="8"/>
      <c r="D17" s="8"/>
      <c r="E17" s="8"/>
      <c r="F17" s="8"/>
    </row>
    <row r="18" spans="2:6" ht="22.5" customHeight="1" x14ac:dyDescent="0.25">
      <c r="B18" s="190" t="s">
        <v>752</v>
      </c>
      <c r="C18" s="173"/>
      <c r="D18" s="173" t="s">
        <v>1598</v>
      </c>
      <c r="E18" s="173" t="s">
        <v>1600</v>
      </c>
      <c r="F18" s="174"/>
    </row>
    <row r="19" spans="2:6" ht="22.5" customHeight="1" x14ac:dyDescent="0.25">
      <c r="B19" s="191"/>
      <c r="C19" s="175"/>
      <c r="D19" s="175" t="s">
        <v>1599</v>
      </c>
      <c r="E19" s="175" t="s">
        <v>1601</v>
      </c>
      <c r="F19" s="176"/>
    </row>
    <row r="20" spans="2:6" ht="22.5" customHeight="1" x14ac:dyDescent="0.25">
      <c r="B20" s="192"/>
      <c r="C20" s="177"/>
      <c r="D20" s="177"/>
      <c r="E20" s="177" t="s">
        <v>1602</v>
      </c>
      <c r="F20" s="178"/>
    </row>
    <row r="21" spans="2:6" ht="15" customHeight="1" x14ac:dyDescent="0.25">
      <c r="C21" s="8"/>
      <c r="D21" s="8"/>
      <c r="E21" s="8"/>
      <c r="F21" s="8"/>
    </row>
    <row r="22" spans="2:6" ht="22.5" customHeight="1" x14ac:dyDescent="0.25">
      <c r="B22" s="190" t="s">
        <v>761</v>
      </c>
      <c r="C22" s="173" t="s">
        <v>1603</v>
      </c>
      <c r="D22" s="173" t="s">
        <v>1606</v>
      </c>
      <c r="E22" s="173" t="s">
        <v>1608</v>
      </c>
      <c r="F22" s="174"/>
    </row>
    <row r="23" spans="2:6" ht="22.5" customHeight="1" x14ac:dyDescent="0.25">
      <c r="B23" s="191"/>
      <c r="C23" s="175" t="s">
        <v>1604</v>
      </c>
      <c r="D23" s="175" t="s">
        <v>1607</v>
      </c>
      <c r="E23" s="175" t="s">
        <v>1609</v>
      </c>
      <c r="F23" s="176"/>
    </row>
    <row r="24" spans="2:6" ht="22.5" customHeight="1" x14ac:dyDescent="0.25">
      <c r="B24" s="192"/>
      <c r="C24" s="177" t="s">
        <v>1605</v>
      </c>
      <c r="D24" s="177"/>
      <c r="E24" s="177"/>
      <c r="F24" s="178"/>
    </row>
    <row r="25" spans="2:6" ht="15" customHeight="1" x14ac:dyDescent="0.25">
      <c r="C25" s="8"/>
      <c r="D25" s="8"/>
      <c r="E25" s="8"/>
      <c r="F25" s="8"/>
    </row>
    <row r="26" spans="2:6" ht="22.5" customHeight="1" x14ac:dyDescent="0.25">
      <c r="B26" s="190" t="s">
        <v>765</v>
      </c>
      <c r="C26" s="173"/>
      <c r="D26" s="173" t="s">
        <v>1610</v>
      </c>
      <c r="E26" s="173" t="s">
        <v>1616</v>
      </c>
      <c r="F26" s="174"/>
    </row>
    <row r="27" spans="2:6" ht="22.5" customHeight="1" x14ac:dyDescent="0.25">
      <c r="B27" s="191"/>
      <c r="C27" s="175"/>
      <c r="D27" s="175" t="s">
        <v>1611</v>
      </c>
      <c r="E27" s="175" t="s">
        <v>1617</v>
      </c>
      <c r="F27" s="176"/>
    </row>
    <row r="28" spans="2:6" ht="22.5" customHeight="1" x14ac:dyDescent="0.25">
      <c r="B28" s="191"/>
      <c r="C28" s="175"/>
      <c r="D28" s="175" t="s">
        <v>1612</v>
      </c>
      <c r="E28" s="175" t="s">
        <v>1618</v>
      </c>
      <c r="F28" s="176"/>
    </row>
    <row r="29" spans="2:6" ht="22.5" customHeight="1" x14ac:dyDescent="0.25">
      <c r="B29" s="191"/>
      <c r="C29" s="175"/>
      <c r="D29" s="175" t="s">
        <v>1613</v>
      </c>
      <c r="E29" s="175"/>
      <c r="F29" s="176"/>
    </row>
    <row r="30" spans="2:6" ht="22.5" customHeight="1" x14ac:dyDescent="0.25">
      <c r="B30" s="191"/>
      <c r="C30" s="175"/>
      <c r="D30" s="175" t="s">
        <v>1614</v>
      </c>
      <c r="E30" s="175"/>
      <c r="F30" s="176"/>
    </row>
    <row r="31" spans="2:6" ht="22.5" customHeight="1" x14ac:dyDescent="0.25">
      <c r="B31" s="192"/>
      <c r="C31" s="177"/>
      <c r="D31" s="177" t="s">
        <v>1615</v>
      </c>
      <c r="E31" s="177"/>
      <c r="F31" s="178"/>
    </row>
    <row r="32" spans="2:6" ht="15" customHeight="1" x14ac:dyDescent="0.25">
      <c r="C32" s="8"/>
      <c r="D32" s="8"/>
      <c r="E32" s="8"/>
      <c r="F32" s="8"/>
    </row>
    <row r="33" spans="2:6" ht="22.5" customHeight="1" x14ac:dyDescent="0.25">
      <c r="B33" s="190" t="s">
        <v>724</v>
      </c>
      <c r="C33" s="173" t="s">
        <v>1619</v>
      </c>
      <c r="D33" s="173" t="s">
        <v>1625</v>
      </c>
      <c r="E33" s="173" t="s">
        <v>1630</v>
      </c>
      <c r="F33" s="174"/>
    </row>
    <row r="34" spans="2:6" ht="22.5" customHeight="1" x14ac:dyDescent="0.25">
      <c r="B34" s="191"/>
      <c r="C34" s="175" t="s">
        <v>1620</v>
      </c>
      <c r="D34" s="175" t="s">
        <v>1626</v>
      </c>
      <c r="E34" s="175"/>
      <c r="F34" s="176"/>
    </row>
    <row r="35" spans="2:6" ht="22.5" customHeight="1" x14ac:dyDescent="0.25">
      <c r="B35" s="191"/>
      <c r="C35" s="175" t="s">
        <v>1621</v>
      </c>
      <c r="D35" s="175" t="s">
        <v>1627</v>
      </c>
      <c r="E35" s="175"/>
      <c r="F35" s="176"/>
    </row>
    <row r="36" spans="2:6" ht="22.5" customHeight="1" x14ac:dyDescent="0.25">
      <c r="B36" s="191"/>
      <c r="C36" s="175" t="s">
        <v>1622</v>
      </c>
      <c r="D36" s="175" t="s">
        <v>1628</v>
      </c>
      <c r="E36" s="175"/>
      <c r="F36" s="176"/>
    </row>
    <row r="37" spans="2:6" ht="22.5" customHeight="1" x14ac:dyDescent="0.25">
      <c r="B37" s="191"/>
      <c r="C37" s="175" t="s">
        <v>1631</v>
      </c>
      <c r="D37" s="175" t="s">
        <v>1629</v>
      </c>
      <c r="E37" s="175"/>
      <c r="F37" s="176"/>
    </row>
    <row r="38" spans="2:6" ht="22.5" customHeight="1" x14ac:dyDescent="0.25">
      <c r="B38" s="191"/>
      <c r="C38" s="175" t="s">
        <v>1623</v>
      </c>
      <c r="D38" s="175"/>
      <c r="E38" s="175"/>
      <c r="F38" s="176"/>
    </row>
    <row r="39" spans="2:6" ht="22.5" customHeight="1" x14ac:dyDescent="0.25">
      <c r="B39" s="192"/>
      <c r="C39" s="177" t="s">
        <v>1624</v>
      </c>
      <c r="D39" s="177"/>
      <c r="E39" s="177"/>
      <c r="F39" s="178"/>
    </row>
    <row r="41" spans="2:6" ht="22.5" customHeight="1" x14ac:dyDescent="0.25">
      <c r="C41" s="189"/>
    </row>
  </sheetData>
  <mergeCells count="6">
    <mergeCell ref="B33:B39"/>
    <mergeCell ref="B5:B8"/>
    <mergeCell ref="B10:B14"/>
    <mergeCell ref="B18:B20"/>
    <mergeCell ref="B22:B24"/>
    <mergeCell ref="B26:B31"/>
  </mergeCells>
  <hyperlinks>
    <hyperlink ref="E5" location="Lenovo_V15_AMD_G1" display="Lenovo V15 AMD G1" xr:uid="{FBD6A56F-78FA-42DF-A386-64EE6F847614}"/>
    <hyperlink ref="B5:B8" location="Lenovo_V" display="Lenovo V" xr:uid="{BE607012-34DB-4F22-BB94-C6135E6C1A38}"/>
    <hyperlink ref="E6" location="Lenovo_V15_AMD_G2" display="Lenovo V15 AMD G2" xr:uid="{5C3F8DE0-80F2-402E-8CDA-6D1C22252A76}"/>
    <hyperlink ref="E7" location="Lenovo_V15_G1" display="Lenovo V15 G1" xr:uid="{1454DDB7-FEBD-46DF-B60C-9208ADEEA15D}"/>
    <hyperlink ref="E8" location="Lenovo_V15_G2" display="Lenovo V15 G2" xr:uid="{EA05A983-2B8B-45CE-8D29-55D0C6D694EB}"/>
    <hyperlink ref="F5" location="Lenovo_V17_G1" display="Lenovo V17 G1" xr:uid="{8D901D00-FA69-4262-B313-1F93D515B10C}"/>
    <hyperlink ref="B10:B14" location="ThinkBook" display="ThinkBook" xr:uid="{757CAE9F-03EA-41C9-AB24-F77A7A663C69}"/>
    <hyperlink ref="C11" location="ThinkBook_13s_G2" display="ThinkBook 13s G2" xr:uid="{8DE8EFA7-EE2F-40EA-9B75-7AA2477ED49C}"/>
    <hyperlink ref="C12" location="ThinkBook_Plus_G1" display="ThinkBook Plus G1" xr:uid="{D71B5E0A-64AB-4D0D-80D0-079A1E20F979}"/>
    <hyperlink ref="D10" location="ThinkBook_14_AMD_G2" display="ThinkBook 14 AMD G2" xr:uid="{3EEB7BD7-52A6-4F4E-87C6-02ADDBA51501}"/>
    <hyperlink ref="D11" location="ThinkBook_14_AMD_G3" display="ThinkBook 14 AMD G3" xr:uid="{43801111-36C4-482F-883D-494E6F05A9D6}"/>
    <hyperlink ref="D12" location="ThinkBook_14_G2" display="ThinkBook 14 G2" xr:uid="{11E5796F-236C-4098-B053-B66C02CAF277}"/>
    <hyperlink ref="D13" location="ThinkBook_14s_Yoga_G1" display="ThinkBook 14s Yoga G1" xr:uid="{7205E06D-6368-4D12-8BB1-3DC5062A521D}"/>
    <hyperlink ref="E10" location="ThinkBook_15_AMD_G2" display="ThinkBook 15 AMD G2" xr:uid="{2BFD2B66-3A48-4739-9AB5-8F127B4D6B26}"/>
    <hyperlink ref="E11" location="ThinkBook_15_AMD_G3" display="ThinkBook 15 AMD G3" xr:uid="{80D45BE8-ACD2-4433-8E7B-0EA9E1C99DAC}"/>
    <hyperlink ref="E12" location="ThinkBook_15_G1" display="ThinkBook 15 G1" xr:uid="{EEF6FDC6-2B87-4FE8-A5E7-F2F506F3B435}"/>
    <hyperlink ref="E13" location="ThinkBook_15_G2" display="ThinkBook 15 G2" xr:uid="{39B81EB0-AB1A-41A3-9649-7CD249212423}"/>
    <hyperlink ref="E14" location="ThinkBook_15p_G1" display="ThinkBook 15p G1" xr:uid="{2B6BCF76-4092-4EEF-B124-92094F2EC91C}"/>
    <hyperlink ref="B16" location="ThinkPad_C" display="ThinkPad C" xr:uid="{86FB5C7F-36AD-45C6-9DCD-6E16A188A106}"/>
    <hyperlink ref="C16" location="ThinkPad_C13_Yoga_AMD_G1" display="ThinkPad C13 Yoga AMD" xr:uid="{761577E0-14DE-4EF5-BDE0-148805728375}"/>
    <hyperlink ref="B18:B20" location="ThinkPad_E" display="ThinkPad E" xr:uid="{5338C0B4-B061-4D01-9F21-74A9F87C4564}"/>
    <hyperlink ref="D18" location="ThinkPad_E14_AMD_G2" display="ThinkPad E14 AMD G2" xr:uid="{86F000ED-CDE5-4484-AD33-FE7BB43C89F3}"/>
    <hyperlink ref="D19" location="ThinkPad_E14_G2" display="ThinkPad E14 G2" xr:uid="{C16F19FD-F694-4DFB-9B88-07467B9ECA63}"/>
    <hyperlink ref="E18" location="ThinkPad_E15_AMD_G2" display="ThinkPad E15 AMD G2" xr:uid="{EBEBF283-1206-4B60-9371-E85F2BA29516}"/>
    <hyperlink ref="E19" location="ThinkPad_E15_G1" display="ThinkPad E15 G1" xr:uid="{0020AA03-3FAC-4926-856F-8689AE91994E}"/>
    <hyperlink ref="E20" location="ThinkPad_E15_G2" display="ThinkPad E15 G2" xr:uid="{435D21BE-9A16-4C74-9C7E-48DF56519E2B}"/>
    <hyperlink ref="B22:B24" location="ThinkPad_L" display="ThinkPad L" xr:uid="{462E7CB4-ECDB-41BF-AF4F-E132BE3A804C}"/>
    <hyperlink ref="C22" location="ThinkPad_L13_G1" display="ThinkPad L13 G1" xr:uid="{AB4698F6-3909-4B0E-A181-E4FD0265076E}"/>
    <hyperlink ref="C23" location="ThinkPad_L13_G2" display="ThinkPad L13 G2" xr:uid="{C80C9BF6-8FC9-428A-BE1D-0A3425D7E467}"/>
    <hyperlink ref="C24" location="ThinkPad_L13_Yoga_G2" display="ThinkPad L13 Yoga G2" xr:uid="{4425F6FC-25FE-40F7-88BF-C3888E5ADBC3}"/>
    <hyperlink ref="D22" location="ThinkPad_L14_AMD_G1" display="ThinkPad L14 AMD G1" xr:uid="{4754A897-75BB-4C94-A655-7B9CC43CC7CC}"/>
    <hyperlink ref="D23" location="ThinkPad_L14_G1" display="ThinkPad L14 G1" xr:uid="{76C09BFA-9D5B-4284-A528-4A6ABE480DB8}"/>
    <hyperlink ref="E22" location="ThinkPad_L15_AMD_G1" display="ThinkPad L15 AMD G1" xr:uid="{2FBC5F87-6F90-43C7-B9E4-36E9676A9B28}"/>
    <hyperlink ref="E23" location="ThinkPad_L15_G1" display="ThinkPad L15 G1" xr:uid="{1FF474B1-9245-4321-81BD-2CF4D7E4D7EC}"/>
    <hyperlink ref="B26:B31" location="ThinkPad_T" display="ThinkPad T" xr:uid="{785C517C-BC4D-4503-8E2A-8259D3D8435B}"/>
    <hyperlink ref="D26" location="ThinkPad_T14_AMD_G1" display="ThinkPad T14 AMD G1" xr:uid="{405E1B1E-AAA4-4DED-87B2-CEF78B66A630}"/>
    <hyperlink ref="D27" location="ThinkPad_T14_G1" display="ThinkPad T14 G1" xr:uid="{EAF352C1-EF06-425D-9EF1-AE561C2749DE}"/>
    <hyperlink ref="D28" location="ThinkPad_T14_G2" display="ThinkPad T14 G2" xr:uid="{EF3D0F46-3FA3-4754-A406-5E9DA4642CF9}"/>
    <hyperlink ref="D29" location="ThinkPad_T14s_AMD_G1" display="ThinkPad T14s AMD G1" xr:uid="{8CE5067C-3995-48A3-BD83-E9CDC0F2C7E9}"/>
    <hyperlink ref="D30" location="ThinkPad_T14s_G1" display="ThinkPad T14s G1" xr:uid="{505899AE-D15F-4905-B422-3E05DBCA4072}"/>
    <hyperlink ref="D31" location="ThinkPad_T14s_G2" display="ThinkPad T14s G2" xr:uid="{CC97B95A-27BC-41AE-A5A8-5726208340BA}"/>
    <hyperlink ref="E26" location="ThinkPad_T15_G1" display="ThinkPad T15 G1" xr:uid="{123ECF05-A47E-4621-9247-04F014877AE5}"/>
    <hyperlink ref="E27" location="ThinkPad_T15_G2" display="ThinkPad T15 G2" xr:uid="{7C9AA396-33B6-488E-AFC2-46271DEDBF67}"/>
    <hyperlink ref="E28" location="ThinkBook_15p_G1" display="ThinkPad T15p G1" xr:uid="{9F5763EB-C446-4CC4-8BBA-79550A023073}"/>
    <hyperlink ref="B33:B39" location="ThinkPad_X" display="ThinkPad X" xr:uid="{3B847EDF-6889-4AAA-BAE8-CECA5042C73C}"/>
    <hyperlink ref="C33" location="ThinkPad_X13_AMD_G1" display="ThinkPad X13 AMD G1" xr:uid="{A91793E4-FE34-41D7-877E-7743C5C74107}"/>
    <hyperlink ref="C34" location="ThinkPad_X13_G1" display="ThinkPad X13 G1" xr:uid="{6E5B9D4B-D83D-4F15-879A-81CF7B406747}"/>
    <hyperlink ref="C35" location="ThinkPad_X13_G2" display="ThinkPad X13 G2" xr:uid="{285CFC71-E0FD-4C29-8FEC-9CB80AD9480B}"/>
    <hyperlink ref="C36" location="ThinkPad_X13_Yoga_G1" display="ThinkPad X13 Yoga G1" xr:uid="{A54563E3-CCC2-4BCC-9D8D-CEA8E19FE67A}"/>
    <hyperlink ref="C38" location="ThinkPad_X1_Nano_G1" display="ThinkPad X1 Nano G1" xr:uid="{867E1220-91F6-49A9-9FF2-AE3C3F0FD09A}"/>
    <hyperlink ref="C39" location="ThinkPad_X1_Fold_G1" display="ThinkPad X1 Fold G1" xr:uid="{C7149A63-2C9B-4B91-87FF-484B82FC00C5}"/>
    <hyperlink ref="D33" location="ThinkPad_X1_Carbon_G8" display="ThinkPad X1 Carbon G8" xr:uid="{36FF167F-232E-4976-BDE1-B410F8FA7298}"/>
    <hyperlink ref="D34" location="ThinkPad_X1_Carbon_G9" display="ThinkPad X1 Carbon G9" xr:uid="{A7DBA88D-48CD-4EC9-8B10-27B6EA038A5B}"/>
    <hyperlink ref="D35" location="ThinkPad_X1_Yoga_G5" display="ThinkPad X1 Yoga G5" xr:uid="{403188AB-D135-4D85-B102-67B575466D25}"/>
    <hyperlink ref="D36" location="ThinkPad_X1_Yoga_G6" display="ThinkPad X1 Yoga G6" xr:uid="{51260BB5-1A43-4052-B4CD-AAAE0ACC7A06}"/>
    <hyperlink ref="D37" location="X1_Titanium_Yoga_G1" display="ThinkPad X1 Titanium Yoga G1" xr:uid="{42552D59-C2EF-46CD-895A-C6186BD900D3}"/>
    <hyperlink ref="E33" location="ThinkPad_X1_Extreme_G3" display="ThinkPad X1 Extreme G3" xr:uid="{FFC14637-2EEA-4DFB-BD18-0150634161BE}"/>
    <hyperlink ref="C37" location="ThinkPad_X13_Yoga_G2" display="ThinkPad X13 Yoga G2" xr:uid="{3B200B6E-CB45-48D1-B357-C80A95A93869}"/>
    <hyperlink ref="F6" location="Lenovo_V17_G2" display="Lenovo V17 G2" xr:uid="{6171A9E6-29BF-4152-9E9F-410298774656}"/>
    <hyperlink ref="C10" location="ThinkBook_13s_AMD_G3" display="ThinkBook 13s AMD G3" xr:uid="{24160D60-1DF7-4EB5-AD1F-DD93067080F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5D65-91F6-42C7-A8E4-DC54DF5B0E8E}">
  <dimension ref="A1:KS73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2" sqref="A12:XFD12"/>
    </sheetView>
  </sheetViews>
  <sheetFormatPr baseColWidth="10" defaultColWidth="12.85546875" defaultRowHeight="22.5" customHeight="1" x14ac:dyDescent="0.25"/>
  <cols>
    <col min="1" max="1" width="35.7109375" style="6" customWidth="1"/>
    <col min="2" max="3" width="28.5703125" style="70" customWidth="1"/>
    <col min="4" max="4" width="2.140625" style="6" customWidth="1"/>
    <col min="5" max="5" width="28.5703125" style="7" customWidth="1"/>
    <col min="6" max="6" width="28.5703125" style="70" customWidth="1"/>
    <col min="7" max="7" width="2.140625" style="6" customWidth="1"/>
    <col min="8" max="10" width="28.5703125" style="70" customWidth="1"/>
    <col min="11" max="11" width="2.140625" style="6" customWidth="1"/>
    <col min="12" max="12" width="28.5703125" style="70" customWidth="1"/>
    <col min="13" max="13" width="2.140625" style="6" customWidth="1"/>
    <col min="14" max="16" width="28.5703125" style="7" customWidth="1"/>
    <col min="17" max="17" width="2.140625" style="69" customWidth="1"/>
    <col min="18" max="21" width="28.5703125" style="70" customWidth="1"/>
    <col min="22" max="22" width="2.140625" style="6" customWidth="1"/>
    <col min="23" max="23" width="28.5703125" style="7" customWidth="1"/>
    <col min="24" max="24" width="28.5703125" style="70" customWidth="1"/>
    <col min="25" max="28" width="28.5703125" style="7" customWidth="1"/>
    <col min="29" max="29" width="2.140625" style="69" customWidth="1"/>
    <col min="30" max="34" width="28.5703125" style="70" customWidth="1"/>
    <col min="35" max="35" width="2.140625" style="69" customWidth="1"/>
    <col min="36" max="38" width="28.5703125" style="70" customWidth="1"/>
    <col min="39" max="39" width="2.140625" style="6" customWidth="1"/>
    <col min="40" max="42" width="28.5703125" style="70" customWidth="1"/>
    <col min="43" max="43" width="2.140625" style="69" customWidth="1"/>
    <col min="44" max="45" width="28.5703125" style="70" customWidth="1"/>
    <col min="46" max="46" width="2.140625" style="69" customWidth="1"/>
    <col min="47" max="49" width="28.5703125" style="70" customWidth="1"/>
    <col min="50" max="50" width="2.140625" style="69" customWidth="1"/>
    <col min="51" max="53" width="28.5703125" style="70" customWidth="1"/>
    <col min="54" max="54" width="2.140625" style="6" customWidth="1"/>
    <col min="55" max="55" width="28.5703125" style="70" customWidth="1"/>
    <col min="56" max="56" width="2.140625" style="69" customWidth="1"/>
    <col min="57" max="59" width="28.5703125" style="70" customWidth="1"/>
    <col min="60" max="60" width="2.140625" style="69" customWidth="1"/>
    <col min="61" max="63" width="28.5703125" style="70" customWidth="1"/>
    <col min="64" max="64" width="2.140625" style="6" customWidth="1"/>
    <col min="65" max="66" width="28.5703125" style="70" customWidth="1"/>
    <col min="67" max="67" width="2.140625" style="69" customWidth="1"/>
    <col min="68" max="70" width="28.5703125" style="70" customWidth="1"/>
    <col min="71" max="71" width="2.140625" style="6" customWidth="1"/>
    <col min="72" max="72" width="28.5703125" style="7" customWidth="1"/>
    <col min="73" max="73" width="2.140625" style="69" customWidth="1"/>
    <col min="74" max="76" width="28.5703125" style="70" customWidth="1"/>
    <col min="77" max="77" width="2.140625" style="69" customWidth="1"/>
    <col min="78" max="80" width="28.5703125" style="70" customWidth="1"/>
    <col min="81" max="81" width="2.140625" style="69" customWidth="1"/>
    <col min="82" max="84" width="28.5703125" style="70" customWidth="1"/>
    <col min="85" max="85" width="2.140625" style="6" customWidth="1"/>
    <col min="86" max="88" width="28.5703125" style="7" customWidth="1"/>
    <col min="89" max="89" width="2.140625" style="6" customWidth="1"/>
    <col min="90" max="92" width="28.5703125" style="70" customWidth="1"/>
    <col min="93" max="93" width="2.140625" style="6" customWidth="1"/>
    <col min="94" max="96" width="28.5703125" style="7" customWidth="1"/>
    <col min="97" max="97" width="2.140625" style="6" customWidth="1"/>
    <col min="98" max="98" width="28.5703125" style="7" customWidth="1"/>
    <col min="99" max="99" width="2.140625" style="69" customWidth="1"/>
    <col min="100" max="104" width="28.5703125" style="70" customWidth="1"/>
    <col min="105" max="105" width="2.140625" style="6" customWidth="1"/>
    <col min="106" max="106" width="28.5703125" style="7" customWidth="1"/>
    <col min="107" max="107" width="2.140625" style="69" customWidth="1"/>
    <col min="108" max="111" width="28.5703125" style="70" customWidth="1"/>
    <col min="112" max="112" width="2.140625" style="6" customWidth="1"/>
    <col min="113" max="116" width="28.5703125" style="70" customWidth="1"/>
    <col min="117" max="117" width="2.140625" style="6" customWidth="1"/>
    <col min="118" max="121" width="28.5703125" style="7" customWidth="1"/>
    <col min="122" max="122" width="2.140625" style="6" customWidth="1"/>
    <col min="123" max="128" width="28.5703125" style="7" customWidth="1"/>
    <col min="129" max="129" width="2.140625" style="6" customWidth="1"/>
    <col min="130" max="133" width="28.5703125" style="7" customWidth="1"/>
    <col min="134" max="134" width="2.140625" style="6" customWidth="1"/>
    <col min="135" max="140" width="28.5703125" style="7" customWidth="1"/>
    <col min="141" max="141" width="2.140625" style="6" customWidth="1"/>
    <col min="142" max="143" width="28.5703125" style="7" customWidth="1"/>
    <col min="144" max="144" width="2.140625" style="6" customWidth="1"/>
    <col min="145" max="152" width="28.5703125" style="7" customWidth="1"/>
    <col min="153" max="153" width="2.140625" style="69" customWidth="1"/>
    <col min="154" max="162" width="28.5703125" style="70" customWidth="1"/>
    <col min="163" max="163" width="2.140625" style="6" customWidth="1"/>
    <col min="164" max="166" width="28.5703125" style="7" customWidth="1"/>
    <col min="167" max="167" width="2.140625" style="6" customWidth="1"/>
    <col min="168" max="176" width="28.5703125" style="7" customWidth="1"/>
    <col min="177" max="177" width="2.140625" style="69" customWidth="1"/>
    <col min="178" max="187" width="28.5703125" style="70" customWidth="1"/>
    <col min="188" max="188" width="2.140625" style="6" customWidth="1"/>
    <col min="189" max="195" width="28.5703125" style="7" customWidth="1"/>
    <col min="196" max="196" width="2.140625" style="69" customWidth="1"/>
    <col min="197" max="204" width="28.5703125" style="70" customWidth="1"/>
    <col min="205" max="205" width="2.140625" style="6" customWidth="1"/>
    <col min="206" max="207" width="28.5703125" style="7" customWidth="1"/>
    <col min="208" max="208" width="2.140625" style="6" customWidth="1"/>
    <col min="209" max="209" width="28.5703125" style="7" customWidth="1"/>
    <col min="210" max="210" width="2.140625" style="6" customWidth="1"/>
    <col min="211" max="213" width="28.5703125" style="7" customWidth="1"/>
    <col min="214" max="214" width="2.140625" style="69" customWidth="1"/>
    <col min="215" max="218" width="28.5703125" style="70" customWidth="1"/>
    <col min="219" max="219" width="2.140625" style="69" customWidth="1"/>
    <col min="220" max="221" width="28.5703125" style="70" customWidth="1"/>
    <col min="222" max="222" width="2.140625" style="6" customWidth="1"/>
    <col min="223" max="228" width="28.5703125" style="7" customWidth="1"/>
    <col min="229" max="229" width="2.140625" style="69" customWidth="1"/>
    <col min="230" max="235" width="28.5703125" style="70" customWidth="1"/>
    <col min="236" max="236" width="2.140625" style="69" customWidth="1"/>
    <col min="237" max="242" width="28.5703125" style="70" customWidth="1"/>
    <col min="243" max="243" width="2.140625" style="6" customWidth="1"/>
    <col min="244" max="253" width="28.5703125" style="7" customWidth="1"/>
    <col min="254" max="254" width="2.140625" style="69" customWidth="1"/>
    <col min="255" max="266" width="28.5703125" style="70" customWidth="1"/>
    <col min="267" max="267" width="2.140625" style="6" customWidth="1"/>
    <col min="268" max="276" width="28.5703125" style="7" customWidth="1"/>
    <col min="277" max="277" width="2.140625" style="69" customWidth="1"/>
    <col min="278" max="286" width="28.5703125" style="70" customWidth="1"/>
    <col min="287" max="287" width="2.140625" style="69" customWidth="1"/>
    <col min="288" max="290" width="28.5703125" style="70" customWidth="1"/>
    <col min="291" max="291" width="2.140625" style="69" customWidth="1"/>
    <col min="292" max="293" width="28.5703125" style="70" customWidth="1"/>
    <col min="294" max="294" width="2.140625" style="6" customWidth="1"/>
    <col min="295" max="298" width="28.5703125" style="70" customWidth="1"/>
    <col min="299" max="16384" width="12.85546875" style="6"/>
  </cols>
  <sheetData>
    <row r="1" spans="1:305" s="50" customFormat="1" ht="22.5" customHeight="1" thickBot="1" x14ac:dyDescent="0.3">
      <c r="A1" s="95"/>
      <c r="B1" s="193" t="s">
        <v>205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W1" s="193" t="s">
        <v>231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88"/>
      <c r="AJ1" s="193" t="s">
        <v>243</v>
      </c>
      <c r="AK1" s="193"/>
      <c r="AL1" s="193"/>
      <c r="AM1" s="194"/>
      <c r="AN1" s="194"/>
      <c r="AO1" s="194"/>
      <c r="AP1" s="194"/>
      <c r="AQ1" s="194"/>
      <c r="AR1" s="194"/>
      <c r="AS1" s="194"/>
      <c r="AT1" s="88"/>
      <c r="AU1" s="193" t="s">
        <v>244</v>
      </c>
      <c r="AV1" s="196"/>
      <c r="AW1" s="196"/>
      <c r="AX1" s="196"/>
      <c r="AY1" s="196"/>
      <c r="AZ1" s="196"/>
      <c r="BA1" s="196"/>
      <c r="BB1" s="194"/>
      <c r="BC1" s="194"/>
      <c r="BD1" s="194"/>
      <c r="BE1" s="194"/>
      <c r="BF1" s="194"/>
      <c r="BG1" s="194"/>
      <c r="BH1" s="69"/>
      <c r="BI1" s="195" t="s">
        <v>838</v>
      </c>
      <c r="BJ1" s="194"/>
      <c r="BK1" s="194"/>
      <c r="BL1" s="52"/>
      <c r="BM1" s="193" t="s">
        <v>776</v>
      </c>
      <c r="BN1" s="194"/>
      <c r="BO1" s="194"/>
      <c r="BP1" s="194"/>
      <c r="BQ1" s="194"/>
      <c r="BR1" s="194"/>
      <c r="BS1" s="52"/>
      <c r="BT1" s="111" t="s">
        <v>261</v>
      </c>
      <c r="BU1" s="94"/>
      <c r="BV1" s="195" t="s">
        <v>925</v>
      </c>
      <c r="BW1" s="194"/>
      <c r="BX1" s="194"/>
      <c r="BY1" s="194"/>
      <c r="BZ1" s="194"/>
      <c r="CA1" s="194"/>
      <c r="CB1" s="194"/>
      <c r="CC1" s="101"/>
      <c r="CD1" s="195" t="s">
        <v>1034</v>
      </c>
      <c r="CE1" s="194"/>
      <c r="CF1" s="194"/>
      <c r="CG1" s="52"/>
      <c r="CH1" s="193" t="s">
        <v>293</v>
      </c>
      <c r="CI1" s="197"/>
      <c r="CJ1" s="197"/>
      <c r="CK1" s="197"/>
      <c r="CL1" s="194"/>
      <c r="CM1" s="194"/>
      <c r="CN1" s="194"/>
      <c r="CO1" s="52"/>
      <c r="CP1" s="193" t="s">
        <v>310</v>
      </c>
      <c r="CQ1" s="197"/>
      <c r="CR1" s="197"/>
      <c r="CS1" s="197"/>
      <c r="CT1" s="197"/>
      <c r="CU1" s="194"/>
      <c r="CV1" s="194"/>
      <c r="CW1" s="194"/>
      <c r="CX1" s="194"/>
      <c r="CY1" s="194"/>
      <c r="CZ1" s="194"/>
      <c r="DA1" s="52"/>
      <c r="DB1" s="193" t="s">
        <v>328</v>
      </c>
      <c r="DC1" s="194"/>
      <c r="DD1" s="194"/>
      <c r="DE1" s="194"/>
      <c r="DF1" s="194"/>
      <c r="DG1" s="194"/>
      <c r="DH1" s="52"/>
      <c r="DI1" s="193" t="s">
        <v>329</v>
      </c>
      <c r="DJ1" s="194"/>
      <c r="DK1" s="194"/>
      <c r="DL1" s="194"/>
      <c r="DM1" s="51"/>
      <c r="DN1" s="193" t="s">
        <v>358</v>
      </c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52"/>
      <c r="DZ1" s="193" t="s">
        <v>411</v>
      </c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52"/>
      <c r="EL1" s="193" t="s">
        <v>490</v>
      </c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52"/>
      <c r="FH1" s="193" t="s">
        <v>538</v>
      </c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93"/>
      <c r="GG1" s="193" t="s">
        <v>553</v>
      </c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X1" s="193" t="s">
        <v>563</v>
      </c>
      <c r="GY1" s="200"/>
      <c r="HA1" s="193" t="s">
        <v>632</v>
      </c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O1" s="193" t="s">
        <v>633</v>
      </c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98"/>
      <c r="IC1" s="195" t="s">
        <v>1006</v>
      </c>
      <c r="ID1" s="194"/>
      <c r="IE1" s="194"/>
      <c r="IF1" s="194"/>
      <c r="IG1" s="194"/>
      <c r="IH1" s="194"/>
      <c r="II1" s="52"/>
      <c r="IJ1" s="193" t="s">
        <v>634</v>
      </c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52"/>
      <c r="JH1" s="193" t="s">
        <v>635</v>
      </c>
      <c r="JI1" s="194"/>
      <c r="JJ1" s="194"/>
      <c r="JK1" s="194"/>
      <c r="JL1" s="194"/>
      <c r="JM1" s="194"/>
      <c r="JN1" s="194"/>
      <c r="JO1" s="194"/>
      <c r="JP1" s="194"/>
      <c r="JQ1" s="194"/>
      <c r="JR1" s="194"/>
      <c r="JS1" s="194"/>
      <c r="JT1" s="194"/>
      <c r="JU1" s="194"/>
      <c r="JV1" s="194"/>
      <c r="JW1" s="194"/>
      <c r="JX1" s="194"/>
      <c r="JY1" s="194"/>
      <c r="JZ1" s="194"/>
      <c r="KA1" s="98"/>
      <c r="KB1" s="195" t="s">
        <v>1117</v>
      </c>
      <c r="KC1" s="194"/>
      <c r="KD1" s="194"/>
      <c r="KE1" s="112"/>
      <c r="KF1" s="195" t="s">
        <v>791</v>
      </c>
      <c r="KG1" s="194"/>
      <c r="KH1" s="52"/>
      <c r="KI1" s="198" t="s">
        <v>775</v>
      </c>
      <c r="KJ1" s="199"/>
      <c r="KK1" s="199"/>
      <c r="KL1" s="199"/>
    </row>
    <row r="2" spans="1:305" ht="15" customHeight="1" thickBot="1" x14ac:dyDescent="0.3">
      <c r="B2" s="6"/>
      <c r="C2" s="6"/>
      <c r="E2" s="6"/>
      <c r="F2" s="6"/>
      <c r="H2" s="6"/>
      <c r="I2" s="6"/>
      <c r="J2" s="6"/>
      <c r="L2" s="147" t="s">
        <v>1239</v>
      </c>
      <c r="N2" s="6"/>
      <c r="O2" s="6"/>
      <c r="P2" s="6"/>
      <c r="Q2" s="6"/>
      <c r="R2" s="6"/>
      <c r="S2" s="6"/>
      <c r="T2" s="6"/>
      <c r="U2" s="6"/>
      <c r="W2" s="6"/>
      <c r="X2" s="6"/>
      <c r="Y2" s="6"/>
      <c r="Z2" s="6"/>
      <c r="AA2" s="6"/>
      <c r="AB2" s="6"/>
      <c r="AD2" s="69"/>
      <c r="AE2" s="69"/>
      <c r="AF2" s="69"/>
      <c r="AG2" s="69"/>
      <c r="AH2" s="69"/>
      <c r="AI2" s="6"/>
      <c r="AJ2" s="6"/>
      <c r="AK2" s="6"/>
      <c r="AL2" s="6"/>
      <c r="AN2" s="69"/>
      <c r="AO2" s="69"/>
      <c r="AP2" s="69"/>
      <c r="AR2" s="6"/>
      <c r="AS2" s="6"/>
      <c r="AT2" s="6"/>
      <c r="AU2" s="6"/>
      <c r="AV2" s="6"/>
      <c r="AW2" s="6"/>
      <c r="AY2" s="69"/>
      <c r="AZ2" s="69"/>
      <c r="BA2" s="69"/>
      <c r="BC2" s="147" t="s">
        <v>1239</v>
      </c>
      <c r="BE2" s="6"/>
      <c r="BF2" s="6"/>
      <c r="BG2" s="6"/>
      <c r="BH2" s="6"/>
      <c r="BI2" s="6"/>
      <c r="BJ2" s="6"/>
      <c r="BK2" s="6"/>
      <c r="BM2" s="69"/>
      <c r="BN2" s="69"/>
      <c r="BP2" s="97" t="s">
        <v>1676</v>
      </c>
      <c r="BQ2" s="6"/>
      <c r="BR2" s="97" t="s">
        <v>1676</v>
      </c>
      <c r="BT2" s="97" t="s">
        <v>1676</v>
      </c>
      <c r="BU2" s="6"/>
      <c r="BV2" s="6"/>
      <c r="BW2" s="6"/>
      <c r="BX2" s="6"/>
      <c r="BY2" s="6"/>
      <c r="BZ2" s="6"/>
      <c r="CA2" s="6"/>
      <c r="CB2" s="6"/>
      <c r="CD2" s="116" t="s">
        <v>1676</v>
      </c>
      <c r="CE2" s="96" t="s">
        <v>1676</v>
      </c>
      <c r="CF2" s="6"/>
      <c r="CH2" s="6"/>
      <c r="CI2" s="6"/>
      <c r="CJ2" s="6"/>
      <c r="CL2" s="69"/>
      <c r="CM2" s="69"/>
      <c r="CN2" s="69"/>
      <c r="CP2" s="6"/>
      <c r="CQ2" s="6"/>
      <c r="CR2" s="6"/>
      <c r="CT2" s="6"/>
      <c r="CV2" s="69"/>
      <c r="CW2" s="69"/>
      <c r="CX2" s="69"/>
      <c r="CY2" s="69"/>
      <c r="CZ2" s="69"/>
      <c r="DB2" s="97" t="s">
        <v>1676</v>
      </c>
      <c r="DD2" s="97" t="s">
        <v>1676</v>
      </c>
      <c r="DE2" s="69"/>
      <c r="DF2" s="69"/>
      <c r="DG2" s="69"/>
      <c r="DI2" s="116" t="s">
        <v>1676</v>
      </c>
      <c r="DJ2" s="96" t="s">
        <v>1676</v>
      </c>
      <c r="DK2" s="69"/>
      <c r="DL2" s="97" t="s">
        <v>1676</v>
      </c>
      <c r="DN2" s="6"/>
      <c r="DO2" s="6"/>
      <c r="DP2" s="6"/>
      <c r="DQ2" s="6"/>
      <c r="DS2" s="6"/>
      <c r="DT2" s="6"/>
      <c r="DU2" s="6"/>
      <c r="DV2" s="6"/>
      <c r="DW2" s="6"/>
      <c r="DX2" s="6"/>
      <c r="DZ2" s="6"/>
      <c r="EA2" s="6"/>
      <c r="EB2" s="6"/>
      <c r="EC2" s="6"/>
      <c r="EE2" s="6"/>
      <c r="EF2" s="6"/>
      <c r="EG2" s="6"/>
      <c r="EH2" s="6"/>
      <c r="EI2" s="6"/>
      <c r="EJ2" s="6"/>
      <c r="EL2" s="6"/>
      <c r="EM2" s="6"/>
      <c r="EO2" s="6"/>
      <c r="EP2" s="6"/>
      <c r="EQ2" s="6"/>
      <c r="ER2" s="6"/>
      <c r="ES2" s="6"/>
      <c r="ET2" s="6"/>
      <c r="EU2" s="6"/>
      <c r="EV2" s="6"/>
      <c r="EX2" s="69"/>
      <c r="EY2" s="69"/>
      <c r="EZ2" s="69"/>
      <c r="FA2" s="69"/>
      <c r="FB2" s="69"/>
      <c r="FC2" s="69"/>
      <c r="FD2" s="69"/>
      <c r="FE2" s="69"/>
      <c r="FF2" s="69"/>
      <c r="FH2" s="6"/>
      <c r="FI2" s="6"/>
      <c r="FJ2" s="6"/>
      <c r="FL2" s="6"/>
      <c r="FM2" s="6"/>
      <c r="FN2" s="6"/>
      <c r="FO2" s="57" t="s">
        <v>545</v>
      </c>
      <c r="FP2" s="43"/>
      <c r="FQ2" s="43"/>
      <c r="FR2" s="43"/>
      <c r="FS2" s="43"/>
      <c r="FT2" s="43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43"/>
      <c r="GG2" s="43"/>
      <c r="GH2" s="43"/>
      <c r="GI2" s="43"/>
      <c r="GJ2" s="43"/>
      <c r="GK2" s="43"/>
      <c r="GL2" s="43"/>
      <c r="GM2" s="43"/>
      <c r="GO2" s="69"/>
      <c r="GP2" s="69"/>
      <c r="GQ2" s="69"/>
      <c r="GR2" s="69"/>
      <c r="GS2" s="69"/>
      <c r="GT2" s="69"/>
      <c r="GU2" s="69"/>
      <c r="GV2" s="69"/>
      <c r="GW2" s="43"/>
      <c r="GX2" s="43"/>
      <c r="GY2" s="43"/>
      <c r="GZ2" s="43"/>
      <c r="HA2" s="43"/>
      <c r="HB2" s="43"/>
      <c r="HC2" s="43"/>
      <c r="HD2" s="43"/>
      <c r="HE2" s="43"/>
      <c r="HG2" s="69"/>
      <c r="HH2" s="69"/>
      <c r="HI2" s="69"/>
      <c r="HJ2" s="69"/>
      <c r="HL2" s="69"/>
      <c r="HM2" s="69"/>
      <c r="HN2" s="43"/>
      <c r="HO2" s="43"/>
      <c r="HP2" s="43"/>
      <c r="HQ2" s="43"/>
      <c r="HR2" s="43"/>
      <c r="HS2" s="43"/>
      <c r="HT2" s="43"/>
      <c r="HV2" s="69"/>
      <c r="HW2" s="69"/>
      <c r="HX2" s="69"/>
      <c r="HY2" s="69"/>
      <c r="HZ2" s="69"/>
      <c r="IA2" s="69"/>
      <c r="IC2" s="116" t="s">
        <v>1676</v>
      </c>
      <c r="ID2" s="96" t="s">
        <v>1676</v>
      </c>
      <c r="IE2" s="69"/>
      <c r="IF2" s="99"/>
      <c r="IG2" s="99"/>
      <c r="IH2" s="69"/>
      <c r="II2" s="43"/>
      <c r="IJ2" s="43"/>
      <c r="IK2" s="43"/>
      <c r="IL2" s="43"/>
      <c r="IM2" s="43"/>
      <c r="IN2" s="43"/>
      <c r="IO2" s="43"/>
      <c r="IP2" s="117" t="s">
        <v>545</v>
      </c>
      <c r="IQ2" s="43"/>
      <c r="IR2" s="43"/>
      <c r="IS2" s="43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43"/>
      <c r="JH2" s="43"/>
      <c r="JI2" s="43"/>
      <c r="JJ2" s="43"/>
      <c r="JK2" s="43"/>
      <c r="JL2" s="43"/>
      <c r="JM2" s="43"/>
      <c r="JN2" s="43"/>
      <c r="JO2" s="43"/>
      <c r="JP2" s="43"/>
      <c r="JR2" s="69"/>
      <c r="JS2" s="69"/>
      <c r="JT2" s="69"/>
      <c r="JU2" s="69"/>
      <c r="JV2" s="69"/>
      <c r="JW2" s="69"/>
      <c r="JX2" s="69"/>
      <c r="JY2" s="69"/>
      <c r="JZ2" s="69"/>
      <c r="KB2" s="78" t="s">
        <v>545</v>
      </c>
      <c r="KC2" s="79" t="s">
        <v>545</v>
      </c>
      <c r="KD2" s="80" t="s">
        <v>545</v>
      </c>
      <c r="KF2" s="43"/>
      <c r="KG2" s="43"/>
      <c r="KH2" s="43"/>
      <c r="KI2" s="78" t="s">
        <v>545</v>
      </c>
      <c r="KJ2" s="79" t="s">
        <v>545</v>
      </c>
      <c r="KK2" s="79" t="s">
        <v>545</v>
      </c>
      <c r="KL2" s="80" t="s">
        <v>545</v>
      </c>
    </row>
    <row r="3" spans="1:305" ht="97.5" customHeight="1" thickBot="1" x14ac:dyDescent="0.3">
      <c r="A3" s="24" t="s">
        <v>1677</v>
      </c>
    </row>
    <row r="4" spans="1:305" ht="15" customHeight="1" x14ac:dyDescent="0.25">
      <c r="A4" s="3">
        <v>44319</v>
      </c>
      <c r="B4" s="8"/>
      <c r="C4" s="8"/>
      <c r="E4" s="185" t="s">
        <v>204</v>
      </c>
      <c r="F4" s="182" t="s">
        <v>204</v>
      </c>
      <c r="H4" s="150" t="s">
        <v>50</v>
      </c>
      <c r="I4" s="1" t="s">
        <v>50</v>
      </c>
      <c r="J4" s="151" t="s">
        <v>50</v>
      </c>
      <c r="L4" s="145" t="s">
        <v>50</v>
      </c>
      <c r="N4" s="185" t="s">
        <v>204</v>
      </c>
      <c r="O4" s="188" t="s">
        <v>204</v>
      </c>
      <c r="P4" s="182" t="s">
        <v>204</v>
      </c>
      <c r="R4" s="150" t="s">
        <v>50</v>
      </c>
      <c r="S4" s="1" t="s">
        <v>50</v>
      </c>
      <c r="T4" s="1" t="s">
        <v>50</v>
      </c>
      <c r="U4" s="151" t="s">
        <v>50</v>
      </c>
      <c r="W4" s="185" t="s">
        <v>204</v>
      </c>
      <c r="X4" s="188" t="s">
        <v>204</v>
      </c>
      <c r="Y4" s="188" t="s">
        <v>204</v>
      </c>
      <c r="Z4" s="188" t="s">
        <v>204</v>
      </c>
      <c r="AA4" s="159" t="s">
        <v>204</v>
      </c>
      <c r="AB4" s="182" t="s">
        <v>204</v>
      </c>
      <c r="AD4" s="150" t="s">
        <v>50</v>
      </c>
      <c r="AE4" s="1" t="s">
        <v>50</v>
      </c>
      <c r="AF4" s="1" t="s">
        <v>50</v>
      </c>
      <c r="AG4" s="1" t="s">
        <v>50</v>
      </c>
      <c r="AH4" s="151" t="s">
        <v>50</v>
      </c>
      <c r="AJ4" s="181" t="s">
        <v>204</v>
      </c>
      <c r="AK4" s="159" t="s">
        <v>204</v>
      </c>
      <c r="AL4" s="182" t="s">
        <v>204</v>
      </c>
      <c r="AN4" s="150" t="s">
        <v>50</v>
      </c>
      <c r="AO4" s="1" t="s">
        <v>50</v>
      </c>
      <c r="AP4" s="151" t="s">
        <v>50</v>
      </c>
      <c r="AR4" s="8"/>
      <c r="AS4" s="8"/>
      <c r="AU4" s="181" t="s">
        <v>204</v>
      </c>
      <c r="AV4" s="159" t="s">
        <v>204</v>
      </c>
      <c r="AW4" s="182" t="s">
        <v>204</v>
      </c>
      <c r="AY4" s="150" t="s">
        <v>50</v>
      </c>
      <c r="AZ4" s="1" t="s">
        <v>50</v>
      </c>
      <c r="BA4" s="151" t="s">
        <v>50</v>
      </c>
      <c r="BC4" s="145" t="s">
        <v>1240</v>
      </c>
      <c r="BE4" s="8"/>
      <c r="BF4" s="8"/>
      <c r="BG4" s="8"/>
      <c r="BI4" s="8"/>
      <c r="BJ4" s="8"/>
      <c r="BK4" s="8"/>
      <c r="BM4" s="89" t="s">
        <v>50</v>
      </c>
      <c r="BN4" s="151" t="s">
        <v>50</v>
      </c>
      <c r="BP4" s="8"/>
      <c r="BQ4" s="8"/>
      <c r="BR4" s="8"/>
      <c r="BT4" s="53" t="s">
        <v>204</v>
      </c>
      <c r="BV4" s="8"/>
      <c r="BW4" s="8"/>
      <c r="BX4" s="8"/>
      <c r="BZ4" s="8"/>
      <c r="CA4" s="8"/>
      <c r="CB4" s="8"/>
      <c r="CD4" s="8"/>
      <c r="CE4" s="8"/>
      <c r="CF4" s="8"/>
      <c r="CH4" s="8"/>
      <c r="CI4" s="8"/>
      <c r="CJ4" s="8"/>
      <c r="CL4" s="8"/>
      <c r="CM4" s="8"/>
      <c r="CN4" s="8"/>
      <c r="CP4" s="8"/>
      <c r="CQ4" s="8"/>
      <c r="CR4" s="8"/>
      <c r="CT4" s="53" t="s">
        <v>204</v>
      </c>
      <c r="CV4" s="8"/>
      <c r="CW4" s="8"/>
      <c r="CX4" s="8"/>
      <c r="CY4" s="8"/>
      <c r="CZ4" s="8"/>
      <c r="DB4" s="53" t="s">
        <v>204</v>
      </c>
      <c r="DD4" s="8"/>
      <c r="DE4" s="8"/>
      <c r="DF4" s="8"/>
      <c r="DG4" s="8"/>
      <c r="DI4" s="8"/>
      <c r="DJ4" s="8"/>
      <c r="DK4" s="8"/>
      <c r="DL4" s="8"/>
      <c r="DN4" s="8"/>
      <c r="DO4" s="8"/>
      <c r="DP4" s="8"/>
      <c r="DQ4" s="8"/>
      <c r="DS4" s="8"/>
      <c r="DT4" s="8"/>
      <c r="DU4" s="8"/>
      <c r="DV4" s="8"/>
      <c r="DW4" s="8"/>
      <c r="DX4" s="8"/>
      <c r="DZ4" s="8"/>
      <c r="EA4" s="8"/>
      <c r="EB4" s="8"/>
      <c r="EC4" s="8"/>
      <c r="EE4" s="8"/>
      <c r="EF4" s="8"/>
      <c r="EG4" s="8"/>
      <c r="EH4" s="8"/>
      <c r="EI4" s="8"/>
      <c r="EJ4" s="8"/>
      <c r="EL4" s="8"/>
      <c r="EM4" s="8"/>
      <c r="EO4" s="8"/>
      <c r="EP4" s="8"/>
      <c r="EQ4" s="8"/>
      <c r="ER4" s="8"/>
      <c r="ES4" s="8"/>
      <c r="ET4" s="8"/>
      <c r="EU4" s="8"/>
      <c r="EV4" s="8"/>
      <c r="EX4" s="89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90" t="s">
        <v>50</v>
      </c>
      <c r="FH4" s="8"/>
      <c r="FI4" s="8"/>
      <c r="FJ4" s="8"/>
      <c r="FL4" s="8"/>
      <c r="FM4" s="8"/>
      <c r="FN4" s="8"/>
      <c r="FO4" s="8"/>
      <c r="FP4" s="8"/>
      <c r="FQ4" s="8"/>
      <c r="FR4" s="8"/>
      <c r="FS4" s="8"/>
      <c r="FT4" s="8"/>
      <c r="FV4" s="150" t="s">
        <v>50</v>
      </c>
      <c r="FW4" s="1" t="s">
        <v>50</v>
      </c>
      <c r="FX4" s="1" t="s">
        <v>50</v>
      </c>
      <c r="FY4" s="1" t="s">
        <v>50</v>
      </c>
      <c r="FZ4" s="1" t="s">
        <v>50</v>
      </c>
      <c r="GA4" s="1" t="s">
        <v>50</v>
      </c>
      <c r="GB4" s="1" t="s">
        <v>50</v>
      </c>
      <c r="GC4" s="1" t="s">
        <v>50</v>
      </c>
      <c r="GD4" s="1" t="s">
        <v>50</v>
      </c>
      <c r="GE4" s="151" t="s">
        <v>50</v>
      </c>
      <c r="GG4" s="8"/>
      <c r="GH4" s="8"/>
      <c r="GI4" s="8"/>
      <c r="GJ4" s="8"/>
      <c r="GK4" s="8"/>
      <c r="GL4" s="8"/>
      <c r="GM4" s="8"/>
      <c r="GO4" s="150" t="s">
        <v>50</v>
      </c>
      <c r="GP4" s="1" t="s">
        <v>50</v>
      </c>
      <c r="GQ4" s="1" t="s">
        <v>50</v>
      </c>
      <c r="GR4" s="1" t="s">
        <v>50</v>
      </c>
      <c r="GS4" s="1" t="s">
        <v>50</v>
      </c>
      <c r="GT4" s="1" t="s">
        <v>50</v>
      </c>
      <c r="GU4" s="1" t="s">
        <v>50</v>
      </c>
      <c r="GV4" s="151" t="s">
        <v>50</v>
      </c>
      <c r="GX4" s="8"/>
      <c r="GY4" s="8"/>
      <c r="HA4" s="8"/>
      <c r="HC4" s="8"/>
      <c r="HD4" s="8"/>
      <c r="HE4" s="8"/>
      <c r="HG4" s="89" t="s">
        <v>50</v>
      </c>
      <c r="HH4" s="1" t="s">
        <v>50</v>
      </c>
      <c r="HI4" s="1" t="s">
        <v>50</v>
      </c>
      <c r="HJ4" s="90" t="s">
        <v>50</v>
      </c>
      <c r="HL4" s="150" t="s">
        <v>50</v>
      </c>
      <c r="HM4" s="90" t="s">
        <v>50</v>
      </c>
      <c r="HO4" s="8"/>
      <c r="HP4" s="8"/>
      <c r="HQ4" s="8"/>
      <c r="HR4" s="8"/>
      <c r="HS4" s="8"/>
      <c r="HT4" s="8"/>
      <c r="HV4" s="89" t="s">
        <v>50</v>
      </c>
      <c r="HW4" s="1" t="s">
        <v>50</v>
      </c>
      <c r="HX4" s="1" t="s">
        <v>50</v>
      </c>
      <c r="HY4" s="1" t="s">
        <v>50</v>
      </c>
      <c r="HZ4" s="1" t="s">
        <v>50</v>
      </c>
      <c r="IA4" s="90" t="s">
        <v>50</v>
      </c>
      <c r="IC4" s="8"/>
      <c r="ID4" s="8"/>
      <c r="IE4" s="149" t="s">
        <v>50</v>
      </c>
      <c r="IF4" s="8"/>
      <c r="IG4" s="8"/>
      <c r="IH4" s="149" t="s">
        <v>50</v>
      </c>
      <c r="IJ4" s="8"/>
      <c r="IK4" s="8"/>
      <c r="IL4" s="8"/>
      <c r="IM4" s="8"/>
      <c r="IN4" s="8"/>
      <c r="IO4" s="8"/>
      <c r="IP4" s="8"/>
      <c r="IQ4" s="8"/>
      <c r="IR4" s="8"/>
      <c r="IS4" s="8"/>
      <c r="IU4" s="150" t="s">
        <v>50</v>
      </c>
      <c r="IV4" s="1" t="s">
        <v>50</v>
      </c>
      <c r="IW4" s="1" t="s">
        <v>50</v>
      </c>
      <c r="IX4" s="1" t="s">
        <v>50</v>
      </c>
      <c r="IY4" s="1" t="s">
        <v>50</v>
      </c>
      <c r="IZ4" s="1" t="s">
        <v>50</v>
      </c>
      <c r="JA4" s="1" t="s">
        <v>50</v>
      </c>
      <c r="JB4" s="159" t="s">
        <v>1474</v>
      </c>
      <c r="JC4" s="1" t="s">
        <v>50</v>
      </c>
      <c r="JD4" s="1" t="s">
        <v>50</v>
      </c>
      <c r="JE4" s="1" t="s">
        <v>50</v>
      </c>
      <c r="JF4" s="151" t="s">
        <v>50</v>
      </c>
      <c r="JH4" s="8"/>
      <c r="JI4" s="8"/>
      <c r="JJ4" s="8"/>
      <c r="JK4" s="8"/>
      <c r="JL4" s="8"/>
      <c r="JM4" s="8"/>
      <c r="JN4" s="8"/>
      <c r="JO4" s="8"/>
      <c r="JP4" s="8"/>
      <c r="JR4" s="150" t="s">
        <v>50</v>
      </c>
      <c r="JS4" s="1" t="s">
        <v>50</v>
      </c>
      <c r="JT4" s="1" t="s">
        <v>50</v>
      </c>
      <c r="JU4" s="159" t="s">
        <v>1474</v>
      </c>
      <c r="JV4" s="1" t="s">
        <v>50</v>
      </c>
      <c r="JW4" s="1" t="s">
        <v>50</v>
      </c>
      <c r="JX4" s="1" t="s">
        <v>50</v>
      </c>
      <c r="JY4" s="1" t="s">
        <v>50</v>
      </c>
      <c r="JZ4" s="151" t="s">
        <v>50</v>
      </c>
      <c r="KB4" s="89" t="s">
        <v>50</v>
      </c>
      <c r="KC4" s="1" t="s">
        <v>50</v>
      </c>
      <c r="KD4" s="90" t="s">
        <v>50</v>
      </c>
      <c r="KF4" s="8"/>
      <c r="KG4" s="8"/>
      <c r="KI4" s="8"/>
      <c r="KJ4" s="8"/>
      <c r="KK4" s="8"/>
      <c r="KL4" s="8"/>
    </row>
    <row r="5" spans="1:305" ht="22.5" customHeight="1" thickBot="1" x14ac:dyDescent="0.3">
      <c r="A5" s="9" t="s">
        <v>53</v>
      </c>
      <c r="B5" s="10" t="s">
        <v>1282</v>
      </c>
      <c r="C5" s="10" t="s">
        <v>1282</v>
      </c>
      <c r="E5" s="186" t="s">
        <v>1282</v>
      </c>
      <c r="F5" s="184" t="s">
        <v>1282</v>
      </c>
      <c r="H5" s="152" t="s">
        <v>1286</v>
      </c>
      <c r="I5" s="26" t="s">
        <v>1286</v>
      </c>
      <c r="J5" s="153" t="s">
        <v>1286</v>
      </c>
      <c r="L5" s="146" t="s">
        <v>1283</v>
      </c>
      <c r="N5" s="186" t="s">
        <v>1283</v>
      </c>
      <c r="O5" s="187" t="s">
        <v>1283</v>
      </c>
      <c r="P5" s="184" t="s">
        <v>1283</v>
      </c>
      <c r="R5" s="152" t="s">
        <v>1325</v>
      </c>
      <c r="S5" s="26" t="s">
        <v>1325</v>
      </c>
      <c r="T5" s="26" t="s">
        <v>1325</v>
      </c>
      <c r="U5" s="153" t="s">
        <v>1325</v>
      </c>
      <c r="W5" s="186" t="s">
        <v>1281</v>
      </c>
      <c r="X5" s="187" t="s">
        <v>1281</v>
      </c>
      <c r="Y5" s="187" t="s">
        <v>1281</v>
      </c>
      <c r="Z5" s="187" t="s">
        <v>1281</v>
      </c>
      <c r="AA5" s="160" t="s">
        <v>1281</v>
      </c>
      <c r="AB5" s="184" t="s">
        <v>1281</v>
      </c>
      <c r="AD5" s="152" t="s">
        <v>1632</v>
      </c>
      <c r="AE5" s="26" t="s">
        <v>1632</v>
      </c>
      <c r="AF5" s="26" t="s">
        <v>1632</v>
      </c>
      <c r="AG5" s="26" t="s">
        <v>1632</v>
      </c>
      <c r="AH5" s="153" t="s">
        <v>1632</v>
      </c>
      <c r="AJ5" s="183" t="s">
        <v>813</v>
      </c>
      <c r="AK5" s="160" t="s">
        <v>813</v>
      </c>
      <c r="AL5" s="184" t="s">
        <v>813</v>
      </c>
      <c r="AN5" s="152" t="s">
        <v>1335</v>
      </c>
      <c r="AO5" s="26" t="s">
        <v>1335</v>
      </c>
      <c r="AP5" s="153" t="s">
        <v>1335</v>
      </c>
      <c r="AR5" s="10" t="s">
        <v>882</v>
      </c>
      <c r="AS5" s="10" t="s">
        <v>882</v>
      </c>
      <c r="AU5" s="183" t="s">
        <v>832</v>
      </c>
      <c r="AV5" s="160" t="s">
        <v>832</v>
      </c>
      <c r="AW5" s="184" t="s">
        <v>832</v>
      </c>
      <c r="AY5" s="152" t="s">
        <v>1356</v>
      </c>
      <c r="AZ5" s="26" t="s">
        <v>1356</v>
      </c>
      <c r="BA5" s="153" t="s">
        <v>1356</v>
      </c>
      <c r="BC5" s="146" t="s">
        <v>1280</v>
      </c>
      <c r="BE5" s="10" t="s">
        <v>893</v>
      </c>
      <c r="BF5" s="10" t="s">
        <v>893</v>
      </c>
      <c r="BG5" s="10" t="s">
        <v>893</v>
      </c>
      <c r="BI5" s="10" t="s">
        <v>1279</v>
      </c>
      <c r="BJ5" s="10" t="s">
        <v>1279</v>
      </c>
      <c r="BK5" s="10" t="s">
        <v>1279</v>
      </c>
      <c r="BM5" s="91" t="s">
        <v>1652</v>
      </c>
      <c r="BN5" s="153" t="s">
        <v>1652</v>
      </c>
      <c r="BP5" s="10" t="s">
        <v>856</v>
      </c>
      <c r="BQ5" s="10" t="s">
        <v>856</v>
      </c>
      <c r="BR5" s="10" t="s">
        <v>856</v>
      </c>
      <c r="BT5" s="54" t="s">
        <v>1278</v>
      </c>
      <c r="BV5" s="10" t="s">
        <v>1277</v>
      </c>
      <c r="BW5" s="10" t="s">
        <v>1277</v>
      </c>
      <c r="BX5" s="10" t="s">
        <v>1277</v>
      </c>
      <c r="BZ5" s="10" t="s">
        <v>1277</v>
      </c>
      <c r="CA5" s="10" t="s">
        <v>1277</v>
      </c>
      <c r="CB5" s="10" t="s">
        <v>1277</v>
      </c>
      <c r="CD5" s="10" t="s">
        <v>1035</v>
      </c>
      <c r="CE5" s="10" t="s">
        <v>1035</v>
      </c>
      <c r="CF5" s="10" t="s">
        <v>1035</v>
      </c>
      <c r="CH5" s="10" t="s">
        <v>300</v>
      </c>
      <c r="CI5" s="10" t="s">
        <v>300</v>
      </c>
      <c r="CJ5" s="10" t="s">
        <v>300</v>
      </c>
      <c r="CL5" s="10" t="s">
        <v>973</v>
      </c>
      <c r="CM5" s="10" t="s">
        <v>973</v>
      </c>
      <c r="CN5" s="10" t="s">
        <v>973</v>
      </c>
      <c r="CP5" s="10" t="s">
        <v>301</v>
      </c>
      <c r="CQ5" s="10" t="s">
        <v>301</v>
      </c>
      <c r="CR5" s="10" t="s">
        <v>301</v>
      </c>
      <c r="CT5" s="54" t="s">
        <v>1544</v>
      </c>
      <c r="CV5" s="10" t="s">
        <v>986</v>
      </c>
      <c r="CW5" s="10" t="s">
        <v>986</v>
      </c>
      <c r="CX5" s="10" t="s">
        <v>986</v>
      </c>
      <c r="CY5" s="10" t="s">
        <v>986</v>
      </c>
      <c r="CZ5" s="10" t="s">
        <v>986</v>
      </c>
      <c r="DB5" s="54" t="s">
        <v>1545</v>
      </c>
      <c r="DD5" s="10" t="s">
        <v>949</v>
      </c>
      <c r="DE5" s="10" t="s">
        <v>949</v>
      </c>
      <c r="DF5" s="10" t="s">
        <v>949</v>
      </c>
      <c r="DG5" s="10" t="s">
        <v>949</v>
      </c>
      <c r="DI5" s="10" t="s">
        <v>964</v>
      </c>
      <c r="DJ5" s="10" t="s">
        <v>964</v>
      </c>
      <c r="DK5" s="10" t="s">
        <v>964</v>
      </c>
      <c r="DL5" s="10" t="s">
        <v>964</v>
      </c>
      <c r="DN5" s="10" t="s">
        <v>1256</v>
      </c>
      <c r="DO5" s="10" t="s">
        <v>1256</v>
      </c>
      <c r="DP5" s="10" t="s">
        <v>1256</v>
      </c>
      <c r="DQ5" s="10" t="s">
        <v>1256</v>
      </c>
      <c r="DS5" s="10" t="s">
        <v>1257</v>
      </c>
      <c r="DT5" s="10" t="s">
        <v>1257</v>
      </c>
      <c r="DU5" s="10" t="s">
        <v>1257</v>
      </c>
      <c r="DV5" s="10" t="s">
        <v>1257</v>
      </c>
      <c r="DW5" s="10" t="s">
        <v>1257</v>
      </c>
      <c r="DX5" s="10" t="s">
        <v>1257</v>
      </c>
      <c r="DZ5" s="10" t="s">
        <v>1258</v>
      </c>
      <c r="EA5" s="10" t="s">
        <v>1258</v>
      </c>
      <c r="EB5" s="10" t="s">
        <v>1258</v>
      </c>
      <c r="EC5" s="10" t="s">
        <v>1258</v>
      </c>
      <c r="EE5" s="10" t="s">
        <v>1259</v>
      </c>
      <c r="EF5" s="10" t="s">
        <v>1259</v>
      </c>
      <c r="EG5" s="10" t="s">
        <v>1260</v>
      </c>
      <c r="EH5" s="10" t="s">
        <v>1260</v>
      </c>
      <c r="EI5" s="10" t="s">
        <v>1260</v>
      </c>
      <c r="EJ5" s="10" t="s">
        <v>1260</v>
      </c>
      <c r="EL5" s="10" t="s">
        <v>1261</v>
      </c>
      <c r="EM5" s="10" t="s">
        <v>1261</v>
      </c>
      <c r="EO5" s="10" t="s">
        <v>1262</v>
      </c>
      <c r="EP5" s="10" t="s">
        <v>1262</v>
      </c>
      <c r="EQ5" s="10" t="s">
        <v>1262</v>
      </c>
      <c r="ER5" s="10" t="s">
        <v>1263</v>
      </c>
      <c r="ES5" s="10" t="s">
        <v>1263</v>
      </c>
      <c r="ET5" s="10" t="s">
        <v>1263</v>
      </c>
      <c r="EU5" s="10" t="s">
        <v>1263</v>
      </c>
      <c r="EV5" s="10" t="s">
        <v>1263</v>
      </c>
      <c r="EX5" s="91" t="s">
        <v>1362</v>
      </c>
      <c r="EY5" s="26" t="s">
        <v>1363</v>
      </c>
      <c r="EZ5" s="26" t="s">
        <v>1363</v>
      </c>
      <c r="FA5" s="26" t="s">
        <v>1363</v>
      </c>
      <c r="FB5" s="26" t="s">
        <v>1363</v>
      </c>
      <c r="FC5" s="26" t="s">
        <v>1363</v>
      </c>
      <c r="FD5" s="26" t="s">
        <v>1363</v>
      </c>
      <c r="FE5" s="26" t="s">
        <v>1363</v>
      </c>
      <c r="FF5" s="92" t="s">
        <v>1363</v>
      </c>
      <c r="FH5" s="10" t="s">
        <v>1264</v>
      </c>
      <c r="FI5" s="10" t="s">
        <v>1264</v>
      </c>
      <c r="FJ5" s="10" t="s">
        <v>1264</v>
      </c>
      <c r="FL5" s="10" t="s">
        <v>1265</v>
      </c>
      <c r="FM5" s="10" t="s">
        <v>1265</v>
      </c>
      <c r="FN5" s="10" t="s">
        <v>1266</v>
      </c>
      <c r="FO5" s="10" t="s">
        <v>1266</v>
      </c>
      <c r="FP5" s="10" t="s">
        <v>1266</v>
      </c>
      <c r="FQ5" s="10" t="s">
        <v>1266</v>
      </c>
      <c r="FR5" s="10" t="s">
        <v>1266</v>
      </c>
      <c r="FS5" s="10" t="s">
        <v>1266</v>
      </c>
      <c r="FT5" s="10" t="s">
        <v>1266</v>
      </c>
      <c r="FV5" s="152" t="s">
        <v>1398</v>
      </c>
      <c r="FW5" s="26" t="s">
        <v>1398</v>
      </c>
      <c r="FX5" s="26" t="s">
        <v>1398</v>
      </c>
      <c r="FY5" s="26" t="s">
        <v>1398</v>
      </c>
      <c r="FZ5" s="26" t="s">
        <v>1398</v>
      </c>
      <c r="GA5" s="26" t="s">
        <v>1398</v>
      </c>
      <c r="GB5" s="26" t="s">
        <v>1398</v>
      </c>
      <c r="GC5" s="26" t="s">
        <v>1398</v>
      </c>
      <c r="GD5" s="26" t="s">
        <v>1398</v>
      </c>
      <c r="GE5" s="153" t="s">
        <v>1398</v>
      </c>
      <c r="GG5" s="10" t="s">
        <v>1267</v>
      </c>
      <c r="GH5" s="10" t="s">
        <v>1267</v>
      </c>
      <c r="GI5" s="10" t="s">
        <v>1267</v>
      </c>
      <c r="GJ5" s="10" t="s">
        <v>1268</v>
      </c>
      <c r="GK5" s="10" t="s">
        <v>1268</v>
      </c>
      <c r="GL5" s="10" t="s">
        <v>1268</v>
      </c>
      <c r="GM5" s="10" t="s">
        <v>1268</v>
      </c>
      <c r="GO5" s="152" t="s">
        <v>1429</v>
      </c>
      <c r="GP5" s="26" t="s">
        <v>1429</v>
      </c>
      <c r="GQ5" s="26" t="s">
        <v>1451</v>
      </c>
      <c r="GR5" s="26" t="s">
        <v>1451</v>
      </c>
      <c r="GS5" s="26" t="s">
        <v>1451</v>
      </c>
      <c r="GT5" s="26" t="s">
        <v>1451</v>
      </c>
      <c r="GU5" s="26" t="s">
        <v>1451</v>
      </c>
      <c r="GV5" s="153" t="s">
        <v>1451</v>
      </c>
      <c r="GX5" s="10" t="s">
        <v>1269</v>
      </c>
      <c r="GY5" s="10" t="s">
        <v>1269</v>
      </c>
      <c r="HA5" s="10" t="s">
        <v>1270</v>
      </c>
      <c r="HC5" s="10" t="s">
        <v>1271</v>
      </c>
      <c r="HD5" s="10" t="s">
        <v>1271</v>
      </c>
      <c r="HE5" s="10" t="s">
        <v>1271</v>
      </c>
      <c r="HG5" s="91" t="s">
        <v>1452</v>
      </c>
      <c r="HH5" s="26" t="s">
        <v>1452</v>
      </c>
      <c r="HI5" s="26" t="s">
        <v>1452</v>
      </c>
      <c r="HJ5" s="92" t="s">
        <v>1452</v>
      </c>
      <c r="HL5" s="152" t="s">
        <v>1452</v>
      </c>
      <c r="HM5" s="92" t="s">
        <v>1452</v>
      </c>
      <c r="HO5" s="10" t="s">
        <v>1272</v>
      </c>
      <c r="HP5" s="10" t="s">
        <v>1272</v>
      </c>
      <c r="HQ5" s="10" t="s">
        <v>1272</v>
      </c>
      <c r="HR5" s="10" t="s">
        <v>1272</v>
      </c>
      <c r="HS5" s="10" t="s">
        <v>1272</v>
      </c>
      <c r="HT5" s="10" t="s">
        <v>1272</v>
      </c>
      <c r="HV5" s="91" t="s">
        <v>1564</v>
      </c>
      <c r="HW5" s="26" t="s">
        <v>1564</v>
      </c>
      <c r="HX5" s="26" t="s">
        <v>1564</v>
      </c>
      <c r="HY5" s="26" t="s">
        <v>1564</v>
      </c>
      <c r="HZ5" s="26" t="s">
        <v>1564</v>
      </c>
      <c r="IA5" s="92" t="s">
        <v>1564</v>
      </c>
      <c r="IC5" s="10" t="s">
        <v>1273</v>
      </c>
      <c r="ID5" s="10" t="s">
        <v>1273</v>
      </c>
      <c r="IE5" s="146" t="s">
        <v>1273</v>
      </c>
      <c r="IF5" s="10" t="s">
        <v>1273</v>
      </c>
      <c r="IG5" s="10" t="s">
        <v>1273</v>
      </c>
      <c r="IH5" s="146" t="s">
        <v>1273</v>
      </c>
      <c r="IJ5" s="10" t="s">
        <v>312</v>
      </c>
      <c r="IK5" s="10" t="s">
        <v>312</v>
      </c>
      <c r="IL5" s="10" t="s">
        <v>312</v>
      </c>
      <c r="IM5" s="10" t="s">
        <v>311</v>
      </c>
      <c r="IN5" s="10" t="s">
        <v>312</v>
      </c>
      <c r="IO5" s="10" t="s">
        <v>312</v>
      </c>
      <c r="IP5" s="10" t="s">
        <v>312</v>
      </c>
      <c r="IQ5" s="10" t="s">
        <v>312</v>
      </c>
      <c r="IR5" s="10" t="s">
        <v>312</v>
      </c>
      <c r="IS5" s="10" t="s">
        <v>312</v>
      </c>
      <c r="IU5" s="152" t="s">
        <v>1475</v>
      </c>
      <c r="IV5" s="26" t="s">
        <v>1475</v>
      </c>
      <c r="IW5" s="26" t="s">
        <v>1503</v>
      </c>
      <c r="IX5" s="26" t="s">
        <v>1503</v>
      </c>
      <c r="IY5" s="26" t="s">
        <v>1503</v>
      </c>
      <c r="IZ5" s="26" t="s">
        <v>1503</v>
      </c>
      <c r="JA5" s="26" t="s">
        <v>1503</v>
      </c>
      <c r="JB5" s="160" t="s">
        <v>1475</v>
      </c>
      <c r="JC5" s="26" t="s">
        <v>1503</v>
      </c>
      <c r="JD5" s="26" t="s">
        <v>1503</v>
      </c>
      <c r="JE5" s="26" t="s">
        <v>1503</v>
      </c>
      <c r="JF5" s="153" t="s">
        <v>1503</v>
      </c>
      <c r="JH5" s="10" t="s">
        <v>313</v>
      </c>
      <c r="JI5" s="10" t="s">
        <v>313</v>
      </c>
      <c r="JJ5" s="10" t="s">
        <v>313</v>
      </c>
      <c r="JK5" s="10" t="s">
        <v>313</v>
      </c>
      <c r="JL5" s="10" t="s">
        <v>313</v>
      </c>
      <c r="JM5" s="10" t="s">
        <v>313</v>
      </c>
      <c r="JN5" s="10" t="s">
        <v>313</v>
      </c>
      <c r="JO5" s="10" t="s">
        <v>313</v>
      </c>
      <c r="JP5" s="10" t="s">
        <v>313</v>
      </c>
      <c r="JR5" s="152" t="s">
        <v>1504</v>
      </c>
      <c r="JS5" s="26" t="s">
        <v>1504</v>
      </c>
      <c r="JT5" s="26" t="s">
        <v>1504</v>
      </c>
      <c r="JU5" s="160" t="s">
        <v>1504</v>
      </c>
      <c r="JV5" s="26" t="s">
        <v>1504</v>
      </c>
      <c r="JW5" s="26" t="s">
        <v>1504</v>
      </c>
      <c r="JX5" s="26" t="s">
        <v>1530</v>
      </c>
      <c r="JY5" s="26" t="s">
        <v>1530</v>
      </c>
      <c r="JZ5" s="153" t="s">
        <v>1530</v>
      </c>
      <c r="KB5" s="91" t="s">
        <v>1274</v>
      </c>
      <c r="KC5" s="26" t="s">
        <v>1275</v>
      </c>
      <c r="KD5" s="92" t="s">
        <v>1274</v>
      </c>
      <c r="KF5" s="10" t="s">
        <v>1276</v>
      </c>
      <c r="KG5" s="10" t="s">
        <v>1276</v>
      </c>
      <c r="KI5" s="10" t="s">
        <v>774</v>
      </c>
      <c r="KJ5" s="10" t="s">
        <v>774</v>
      </c>
      <c r="KK5" s="10" t="s">
        <v>774</v>
      </c>
      <c r="KL5" s="10" t="s">
        <v>774</v>
      </c>
    </row>
    <row r="6" spans="1:305" ht="22.5" customHeight="1" x14ac:dyDescent="0.25">
      <c r="A6" s="27" t="s">
        <v>107</v>
      </c>
      <c r="B6" s="21" t="s">
        <v>778</v>
      </c>
      <c r="C6" s="21" t="s">
        <v>778</v>
      </c>
      <c r="E6" s="21" t="s">
        <v>416</v>
      </c>
      <c r="F6" s="21" t="s">
        <v>416</v>
      </c>
      <c r="H6" s="21" t="s">
        <v>1287</v>
      </c>
      <c r="I6" s="21" t="s">
        <v>1287</v>
      </c>
      <c r="J6" s="21" t="s">
        <v>1287</v>
      </c>
      <c r="L6" s="21" t="s">
        <v>1311</v>
      </c>
      <c r="N6" s="21" t="s">
        <v>51</v>
      </c>
      <c r="O6" s="21" t="s">
        <v>51</v>
      </c>
      <c r="P6" s="21" t="s">
        <v>51</v>
      </c>
      <c r="R6" s="21" t="s">
        <v>857</v>
      </c>
      <c r="S6" s="21" t="s">
        <v>857</v>
      </c>
      <c r="T6" s="21" t="s">
        <v>857</v>
      </c>
      <c r="U6" s="21" t="s">
        <v>857</v>
      </c>
      <c r="W6" s="21" t="s">
        <v>51</v>
      </c>
      <c r="X6" s="21" t="s">
        <v>51</v>
      </c>
      <c r="Y6" s="21" t="s">
        <v>51</v>
      </c>
      <c r="Z6" s="21" t="s">
        <v>51</v>
      </c>
      <c r="AA6" s="21" t="s">
        <v>51</v>
      </c>
      <c r="AB6" s="21" t="s">
        <v>51</v>
      </c>
      <c r="AD6" s="21" t="s">
        <v>857</v>
      </c>
      <c r="AE6" s="21" t="s">
        <v>857</v>
      </c>
      <c r="AF6" s="21" t="s">
        <v>857</v>
      </c>
      <c r="AG6" s="21" t="s">
        <v>857</v>
      </c>
      <c r="AH6" s="21" t="s">
        <v>857</v>
      </c>
      <c r="AJ6" s="21" t="s">
        <v>105</v>
      </c>
      <c r="AK6" s="21" t="s">
        <v>105</v>
      </c>
      <c r="AL6" s="21" t="s">
        <v>105</v>
      </c>
      <c r="AN6" s="21" t="s">
        <v>1287</v>
      </c>
      <c r="AO6" s="21" t="s">
        <v>1287</v>
      </c>
      <c r="AP6" s="21" t="s">
        <v>1287</v>
      </c>
      <c r="AR6" s="21" t="s">
        <v>857</v>
      </c>
      <c r="AS6" s="21" t="s">
        <v>857</v>
      </c>
      <c r="AU6" s="21" t="s">
        <v>105</v>
      </c>
      <c r="AV6" s="21" t="s">
        <v>105</v>
      </c>
      <c r="AW6" s="21" t="s">
        <v>105</v>
      </c>
      <c r="AY6" s="21" t="s">
        <v>1287</v>
      </c>
      <c r="AZ6" s="21" t="s">
        <v>1287</v>
      </c>
      <c r="BA6" s="21" t="s">
        <v>1287</v>
      </c>
      <c r="BB6" s="6" t="s">
        <v>236</v>
      </c>
      <c r="BC6" s="21" t="s">
        <v>51</v>
      </c>
      <c r="BE6" s="21" t="s">
        <v>857</v>
      </c>
      <c r="BF6" s="21" t="s">
        <v>857</v>
      </c>
      <c r="BG6" s="21" t="s">
        <v>857</v>
      </c>
      <c r="BI6" s="21" t="s">
        <v>839</v>
      </c>
      <c r="BJ6" s="21" t="s">
        <v>839</v>
      </c>
      <c r="BK6" s="21" t="s">
        <v>839</v>
      </c>
      <c r="BL6" s="6" t="s">
        <v>236</v>
      </c>
      <c r="BM6" s="21" t="s">
        <v>1653</v>
      </c>
      <c r="BN6" s="21" t="s">
        <v>1653</v>
      </c>
      <c r="BP6" s="21" t="s">
        <v>857</v>
      </c>
      <c r="BQ6" s="21" t="s">
        <v>857</v>
      </c>
      <c r="BR6" s="21" t="s">
        <v>857</v>
      </c>
      <c r="BT6" s="21" t="s">
        <v>126</v>
      </c>
      <c r="BV6" s="21" t="s">
        <v>857</v>
      </c>
      <c r="BW6" s="21" t="s">
        <v>857</v>
      </c>
      <c r="BX6" s="21" t="s">
        <v>857</v>
      </c>
      <c r="BZ6" s="21" t="s">
        <v>857</v>
      </c>
      <c r="CA6" s="21" t="s">
        <v>857</v>
      </c>
      <c r="CB6" s="21" t="s">
        <v>857</v>
      </c>
      <c r="CD6" s="21" t="s">
        <v>778</v>
      </c>
      <c r="CE6" s="21" t="s">
        <v>778</v>
      </c>
      <c r="CF6" s="21" t="s">
        <v>416</v>
      </c>
      <c r="CH6" s="21" t="s">
        <v>105</v>
      </c>
      <c r="CI6" s="21" t="s">
        <v>105</v>
      </c>
      <c r="CJ6" s="21" t="s">
        <v>105</v>
      </c>
      <c r="CL6" s="21" t="s">
        <v>857</v>
      </c>
      <c r="CM6" s="21" t="s">
        <v>857</v>
      </c>
      <c r="CN6" s="21" t="s">
        <v>857</v>
      </c>
      <c r="CP6" s="21" t="s">
        <v>105</v>
      </c>
      <c r="CQ6" s="21" t="s">
        <v>105</v>
      </c>
      <c r="CR6" s="21" t="s">
        <v>105</v>
      </c>
      <c r="CT6" s="21" t="s">
        <v>126</v>
      </c>
      <c r="CV6" s="21" t="s">
        <v>857</v>
      </c>
      <c r="CW6" s="21" t="s">
        <v>857</v>
      </c>
      <c r="CX6" s="21" t="s">
        <v>857</v>
      </c>
      <c r="CY6" s="21" t="s">
        <v>857</v>
      </c>
      <c r="CZ6" s="21" t="s">
        <v>857</v>
      </c>
      <c r="DB6" s="21" t="s">
        <v>126</v>
      </c>
      <c r="DD6" s="21" t="s">
        <v>857</v>
      </c>
      <c r="DE6" s="21" t="s">
        <v>857</v>
      </c>
      <c r="DF6" s="21" t="s">
        <v>857</v>
      </c>
      <c r="DG6" s="21" t="s">
        <v>857</v>
      </c>
      <c r="DH6" s="6" t="s">
        <v>236</v>
      </c>
      <c r="DI6" s="21" t="s">
        <v>857</v>
      </c>
      <c r="DJ6" s="21" t="s">
        <v>857</v>
      </c>
      <c r="DK6" s="21" t="s">
        <v>857</v>
      </c>
      <c r="DL6" s="21" t="s">
        <v>857</v>
      </c>
      <c r="DN6" s="21" t="s">
        <v>105</v>
      </c>
      <c r="DO6" s="21" t="s">
        <v>105</v>
      </c>
      <c r="DP6" s="21" t="s">
        <v>105</v>
      </c>
      <c r="DQ6" s="21" t="s">
        <v>105</v>
      </c>
      <c r="DS6" s="21" t="s">
        <v>126</v>
      </c>
      <c r="DT6" s="21" t="s">
        <v>126</v>
      </c>
      <c r="DU6" s="21" t="s">
        <v>126</v>
      </c>
      <c r="DV6" s="21" t="s">
        <v>126</v>
      </c>
      <c r="DW6" s="21" t="s">
        <v>126</v>
      </c>
      <c r="DX6" s="21" t="s">
        <v>126</v>
      </c>
      <c r="DZ6" s="21" t="s">
        <v>105</v>
      </c>
      <c r="EA6" s="21" t="s">
        <v>105</v>
      </c>
      <c r="EB6" s="21" t="s">
        <v>105</v>
      </c>
      <c r="EC6" s="21" t="s">
        <v>105</v>
      </c>
      <c r="EE6" s="21" t="s">
        <v>126</v>
      </c>
      <c r="EF6" s="21" t="s">
        <v>126</v>
      </c>
      <c r="EG6" s="21" t="s">
        <v>126</v>
      </c>
      <c r="EH6" s="21" t="s">
        <v>126</v>
      </c>
      <c r="EI6" s="21" t="s">
        <v>126</v>
      </c>
      <c r="EJ6" s="21" t="s">
        <v>126</v>
      </c>
      <c r="EL6" s="21" t="s">
        <v>105</v>
      </c>
      <c r="EM6" s="21" t="s">
        <v>105</v>
      </c>
      <c r="EO6" s="21" t="s">
        <v>126</v>
      </c>
      <c r="EP6" s="21" t="s">
        <v>126</v>
      </c>
      <c r="EQ6" s="21" t="s">
        <v>126</v>
      </c>
      <c r="ER6" s="21" t="s">
        <v>126</v>
      </c>
      <c r="ES6" s="21" t="s">
        <v>126</v>
      </c>
      <c r="ET6" s="21" t="s">
        <v>126</v>
      </c>
      <c r="EU6" s="21" t="s">
        <v>126</v>
      </c>
      <c r="EV6" s="21" t="s">
        <v>126</v>
      </c>
      <c r="EX6" s="21" t="s">
        <v>857</v>
      </c>
      <c r="EY6" s="21" t="s">
        <v>857</v>
      </c>
      <c r="EZ6" s="21" t="s">
        <v>857</v>
      </c>
      <c r="FA6" s="21" t="s">
        <v>857</v>
      </c>
      <c r="FB6" s="21" t="s">
        <v>857</v>
      </c>
      <c r="FC6" s="21" t="s">
        <v>857</v>
      </c>
      <c r="FD6" s="21" t="s">
        <v>857</v>
      </c>
      <c r="FE6" s="21" t="s">
        <v>857</v>
      </c>
      <c r="FF6" s="21" t="s">
        <v>857</v>
      </c>
      <c r="FH6" s="21" t="s">
        <v>105</v>
      </c>
      <c r="FI6" s="21" t="s">
        <v>105</v>
      </c>
      <c r="FJ6" s="21" t="s">
        <v>105</v>
      </c>
      <c r="FL6" s="21" t="s">
        <v>126</v>
      </c>
      <c r="FM6" s="21" t="s">
        <v>126</v>
      </c>
      <c r="FN6" s="21" t="s">
        <v>126</v>
      </c>
      <c r="FO6" s="21" t="s">
        <v>126</v>
      </c>
      <c r="FP6" s="21" t="s">
        <v>126</v>
      </c>
      <c r="FQ6" s="21" t="s">
        <v>126</v>
      </c>
      <c r="FR6" s="21" t="s">
        <v>126</v>
      </c>
      <c r="FS6" s="21" t="s">
        <v>126</v>
      </c>
      <c r="FT6" s="21" t="s">
        <v>126</v>
      </c>
      <c r="FV6" s="21" t="s">
        <v>857</v>
      </c>
      <c r="FW6" s="21" t="s">
        <v>857</v>
      </c>
      <c r="FX6" s="21" t="s">
        <v>857</v>
      </c>
      <c r="FY6" s="21" t="s">
        <v>857</v>
      </c>
      <c r="FZ6" s="21" t="s">
        <v>857</v>
      </c>
      <c r="GA6" s="21" t="s">
        <v>857</v>
      </c>
      <c r="GB6" s="21" t="s">
        <v>857</v>
      </c>
      <c r="GC6" s="21" t="s">
        <v>857</v>
      </c>
      <c r="GD6" s="21" t="s">
        <v>857</v>
      </c>
      <c r="GE6" s="21" t="s">
        <v>857</v>
      </c>
      <c r="GG6" s="21" t="s">
        <v>126</v>
      </c>
      <c r="GH6" s="21" t="s">
        <v>126</v>
      </c>
      <c r="GI6" s="21" t="s">
        <v>126</v>
      </c>
      <c r="GJ6" s="21" t="s">
        <v>126</v>
      </c>
      <c r="GK6" s="21" t="s">
        <v>126</v>
      </c>
      <c r="GL6" s="21" t="s">
        <v>126</v>
      </c>
      <c r="GM6" s="21" t="s">
        <v>126</v>
      </c>
      <c r="GO6" s="21" t="s">
        <v>857</v>
      </c>
      <c r="GP6" s="21" t="s">
        <v>857</v>
      </c>
      <c r="GQ6" s="21" t="s">
        <v>857</v>
      </c>
      <c r="GR6" s="21" t="s">
        <v>857</v>
      </c>
      <c r="GS6" s="21" t="s">
        <v>857</v>
      </c>
      <c r="GT6" s="21" t="s">
        <v>857</v>
      </c>
      <c r="GU6" s="21" t="s">
        <v>857</v>
      </c>
      <c r="GV6" s="21" t="s">
        <v>857</v>
      </c>
      <c r="GX6" s="21" t="s">
        <v>126</v>
      </c>
      <c r="GY6" s="21" t="s">
        <v>126</v>
      </c>
      <c r="HA6" s="21" t="s">
        <v>105</v>
      </c>
      <c r="HC6" s="21" t="s">
        <v>126</v>
      </c>
      <c r="HD6" s="21" t="s">
        <v>126</v>
      </c>
      <c r="HE6" s="21" t="s">
        <v>126</v>
      </c>
      <c r="HG6" s="21" t="s">
        <v>857</v>
      </c>
      <c r="HH6" s="21" t="s">
        <v>857</v>
      </c>
      <c r="HI6" s="21" t="s">
        <v>857</v>
      </c>
      <c r="HJ6" s="21" t="s">
        <v>857</v>
      </c>
      <c r="HL6" s="21" t="s">
        <v>857</v>
      </c>
      <c r="HM6" s="21" t="s">
        <v>857</v>
      </c>
      <c r="HO6" s="21" t="s">
        <v>126</v>
      </c>
      <c r="HP6" s="21" t="s">
        <v>126</v>
      </c>
      <c r="HQ6" s="21" t="s">
        <v>126</v>
      </c>
      <c r="HR6" s="21" t="s">
        <v>126</v>
      </c>
      <c r="HS6" s="21" t="s">
        <v>126</v>
      </c>
      <c r="HT6" s="21" t="s">
        <v>126</v>
      </c>
      <c r="HV6" s="21" t="s">
        <v>857</v>
      </c>
      <c r="HW6" s="21" t="s">
        <v>857</v>
      </c>
      <c r="HX6" s="21" t="s">
        <v>857</v>
      </c>
      <c r="HY6" s="21" t="s">
        <v>857</v>
      </c>
      <c r="HZ6" s="21" t="s">
        <v>857</v>
      </c>
      <c r="IA6" s="21" t="s">
        <v>857</v>
      </c>
      <c r="IC6" s="21" t="s">
        <v>857</v>
      </c>
      <c r="ID6" s="21" t="s">
        <v>857</v>
      </c>
      <c r="IE6" s="21" t="s">
        <v>857</v>
      </c>
      <c r="IF6" s="21" t="s">
        <v>857</v>
      </c>
      <c r="IG6" s="21" t="s">
        <v>857</v>
      </c>
      <c r="IH6" s="21" t="s">
        <v>857</v>
      </c>
      <c r="IJ6" s="21" t="s">
        <v>126</v>
      </c>
      <c r="IK6" s="21" t="s">
        <v>126</v>
      </c>
      <c r="IL6" s="21" t="s">
        <v>126</v>
      </c>
      <c r="IM6" s="21" t="s">
        <v>126</v>
      </c>
      <c r="IN6" s="21" t="s">
        <v>126</v>
      </c>
      <c r="IO6" s="21" t="s">
        <v>126</v>
      </c>
      <c r="IP6" s="21" t="s">
        <v>126</v>
      </c>
      <c r="IQ6" s="21" t="s">
        <v>126</v>
      </c>
      <c r="IR6" s="21" t="s">
        <v>126</v>
      </c>
      <c r="IS6" s="21" t="s">
        <v>126</v>
      </c>
      <c r="IU6" s="21" t="s">
        <v>857</v>
      </c>
      <c r="IV6" s="21" t="s">
        <v>857</v>
      </c>
      <c r="IW6" s="21" t="s">
        <v>857</v>
      </c>
      <c r="IX6" s="21" t="s">
        <v>857</v>
      </c>
      <c r="IY6" s="21" t="s">
        <v>857</v>
      </c>
      <c r="IZ6" s="21" t="s">
        <v>857</v>
      </c>
      <c r="JA6" s="21" t="s">
        <v>857</v>
      </c>
      <c r="JB6" s="21" t="s">
        <v>857</v>
      </c>
      <c r="JC6" s="21" t="s">
        <v>857</v>
      </c>
      <c r="JD6" s="21" t="s">
        <v>857</v>
      </c>
      <c r="JE6" s="21" t="s">
        <v>857</v>
      </c>
      <c r="JF6" s="21" t="s">
        <v>857</v>
      </c>
      <c r="JH6" s="21" t="s">
        <v>126</v>
      </c>
      <c r="JI6" s="21" t="s">
        <v>126</v>
      </c>
      <c r="JJ6" s="21" t="s">
        <v>126</v>
      </c>
      <c r="JK6" s="21" t="s">
        <v>126</v>
      </c>
      <c r="JL6" s="21" t="s">
        <v>126</v>
      </c>
      <c r="JM6" s="21" t="s">
        <v>126</v>
      </c>
      <c r="JN6" s="21" t="s">
        <v>126</v>
      </c>
      <c r="JO6" s="21" t="s">
        <v>126</v>
      </c>
      <c r="JP6" s="21" t="s">
        <v>126</v>
      </c>
      <c r="JR6" s="21" t="s">
        <v>857</v>
      </c>
      <c r="JS6" s="21" t="s">
        <v>857</v>
      </c>
      <c r="JT6" s="21" t="s">
        <v>857</v>
      </c>
      <c r="JU6" s="21" t="s">
        <v>857</v>
      </c>
      <c r="JV6" s="21" t="s">
        <v>857</v>
      </c>
      <c r="JW6" s="21" t="s">
        <v>857</v>
      </c>
      <c r="JX6" s="21" t="s">
        <v>857</v>
      </c>
      <c r="JY6" s="21" t="s">
        <v>857</v>
      </c>
      <c r="JZ6" s="21" t="s">
        <v>857</v>
      </c>
      <c r="KB6" s="21" t="s">
        <v>857</v>
      </c>
      <c r="KC6" s="21" t="s">
        <v>857</v>
      </c>
      <c r="KD6" s="21" t="s">
        <v>857</v>
      </c>
      <c r="KF6" s="21" t="s">
        <v>792</v>
      </c>
      <c r="KG6" s="21" t="s">
        <v>792</v>
      </c>
      <c r="KI6" s="21" t="s">
        <v>693</v>
      </c>
      <c r="KJ6" s="21" t="s">
        <v>693</v>
      </c>
      <c r="KK6" s="21" t="s">
        <v>693</v>
      </c>
      <c r="KL6" s="21" t="s">
        <v>693</v>
      </c>
    </row>
    <row r="7" spans="1:305" ht="22.5" customHeight="1" x14ac:dyDescent="0.25">
      <c r="A7" s="4" t="s">
        <v>54</v>
      </c>
      <c r="B7" s="5" t="s">
        <v>788</v>
      </c>
      <c r="C7" s="5" t="s">
        <v>789</v>
      </c>
      <c r="E7" s="5" t="s">
        <v>790</v>
      </c>
      <c r="F7" s="5" t="s">
        <v>888</v>
      </c>
      <c r="H7" s="5" t="s">
        <v>1288</v>
      </c>
      <c r="I7" s="5" t="s">
        <v>790</v>
      </c>
      <c r="J7" s="5" t="s">
        <v>888</v>
      </c>
      <c r="L7" s="5" t="s">
        <v>1312</v>
      </c>
      <c r="N7" s="5" t="s">
        <v>1324</v>
      </c>
      <c r="O7" s="5" t="s">
        <v>219</v>
      </c>
      <c r="P7" s="5" t="s">
        <v>220</v>
      </c>
      <c r="R7" s="5" t="s">
        <v>52</v>
      </c>
      <c r="S7" s="5" t="s">
        <v>1326</v>
      </c>
      <c r="T7" s="5" t="s">
        <v>219</v>
      </c>
      <c r="U7" s="5" t="s">
        <v>220</v>
      </c>
      <c r="W7" s="5" t="s">
        <v>52</v>
      </c>
      <c r="X7" s="5" t="s">
        <v>891</v>
      </c>
      <c r="Y7" s="5" t="s">
        <v>60</v>
      </c>
      <c r="Z7" s="5" t="s">
        <v>61</v>
      </c>
      <c r="AA7" s="5" t="s">
        <v>777</v>
      </c>
      <c r="AB7" s="5" t="s">
        <v>69</v>
      </c>
      <c r="AD7" s="5" t="s">
        <v>52</v>
      </c>
      <c r="AE7" s="5" t="s">
        <v>1633</v>
      </c>
      <c r="AF7" s="5" t="s">
        <v>60</v>
      </c>
      <c r="AG7" s="5" t="s">
        <v>230</v>
      </c>
      <c r="AH7" s="5" t="s">
        <v>1634</v>
      </c>
      <c r="AJ7" s="85" t="s">
        <v>814</v>
      </c>
      <c r="AK7" s="85" t="s">
        <v>815</v>
      </c>
      <c r="AL7" s="85" t="s">
        <v>816</v>
      </c>
      <c r="AN7" s="85" t="s">
        <v>1336</v>
      </c>
      <c r="AO7" s="85" t="s">
        <v>1337</v>
      </c>
      <c r="AP7" s="85" t="s">
        <v>1338</v>
      </c>
      <c r="AR7" s="5" t="s">
        <v>883</v>
      </c>
      <c r="AS7" s="5" t="s">
        <v>884</v>
      </c>
      <c r="AU7" s="85" t="s">
        <v>814</v>
      </c>
      <c r="AV7" s="85" t="s">
        <v>815</v>
      </c>
      <c r="AW7" s="85" t="s">
        <v>816</v>
      </c>
      <c r="AY7" s="85" t="s">
        <v>1336</v>
      </c>
      <c r="AZ7" s="85" t="s">
        <v>1337</v>
      </c>
      <c r="BA7" s="85" t="s">
        <v>1338</v>
      </c>
      <c r="BC7" s="5" t="s">
        <v>1227</v>
      </c>
      <c r="BE7" s="5" t="s">
        <v>883</v>
      </c>
      <c r="BF7" s="5" t="s">
        <v>884</v>
      </c>
      <c r="BG7" s="5" t="s">
        <v>894</v>
      </c>
      <c r="BI7" s="5" t="s">
        <v>840</v>
      </c>
      <c r="BJ7" s="5" t="s">
        <v>841</v>
      </c>
      <c r="BK7" s="5" t="s">
        <v>842</v>
      </c>
      <c r="BM7" s="85" t="s">
        <v>1654</v>
      </c>
      <c r="BN7" s="85" t="s">
        <v>1338</v>
      </c>
      <c r="BP7" s="5" t="s">
        <v>858</v>
      </c>
      <c r="BQ7" s="5" t="s">
        <v>859</v>
      </c>
      <c r="BR7" s="5" t="s">
        <v>860</v>
      </c>
      <c r="BT7" s="41" t="s">
        <v>260</v>
      </c>
      <c r="BV7" s="5" t="s">
        <v>926</v>
      </c>
      <c r="BW7" s="5" t="s">
        <v>927</v>
      </c>
      <c r="BX7" s="5" t="s">
        <v>928</v>
      </c>
      <c r="BZ7" s="5" t="s">
        <v>1536</v>
      </c>
      <c r="CA7" s="5" t="s">
        <v>1535</v>
      </c>
      <c r="CB7" s="5" t="s">
        <v>1534</v>
      </c>
      <c r="CD7" s="5" t="s">
        <v>1533</v>
      </c>
      <c r="CE7" s="5" t="s">
        <v>1532</v>
      </c>
      <c r="CF7" s="5" t="s">
        <v>1531</v>
      </c>
      <c r="CH7" s="41" t="s">
        <v>276</v>
      </c>
      <c r="CI7" s="41" t="s">
        <v>277</v>
      </c>
      <c r="CJ7" s="41" t="s">
        <v>278</v>
      </c>
      <c r="CL7" s="85" t="s">
        <v>974</v>
      </c>
      <c r="CM7" s="85" t="s">
        <v>975</v>
      </c>
      <c r="CN7" s="85" t="s">
        <v>976</v>
      </c>
      <c r="CP7" s="41" t="s">
        <v>276</v>
      </c>
      <c r="CQ7" s="41" t="s">
        <v>277</v>
      </c>
      <c r="CR7" s="41" t="s">
        <v>278</v>
      </c>
      <c r="CT7" s="41" t="s">
        <v>321</v>
      </c>
      <c r="CV7" s="85" t="s">
        <v>974</v>
      </c>
      <c r="CW7" s="85" t="s">
        <v>975</v>
      </c>
      <c r="CX7" s="85" t="s">
        <v>987</v>
      </c>
      <c r="CY7" s="85" t="s">
        <v>988</v>
      </c>
      <c r="CZ7" s="85" t="s">
        <v>989</v>
      </c>
      <c r="DB7" s="41" t="s">
        <v>237</v>
      </c>
      <c r="DD7" s="85" t="s">
        <v>294</v>
      </c>
      <c r="DE7" s="85" t="s">
        <v>230</v>
      </c>
      <c r="DF7" s="85" t="s">
        <v>237</v>
      </c>
      <c r="DG7" s="85" t="s">
        <v>950</v>
      </c>
      <c r="DI7" s="85" t="s">
        <v>294</v>
      </c>
      <c r="DJ7" s="85" t="s">
        <v>337</v>
      </c>
      <c r="DK7" s="85" t="s">
        <v>230</v>
      </c>
      <c r="DL7" s="85" t="s">
        <v>295</v>
      </c>
      <c r="DN7" s="41" t="s">
        <v>363</v>
      </c>
      <c r="DO7" s="41" t="s">
        <v>364</v>
      </c>
      <c r="DP7" s="41" t="s">
        <v>365</v>
      </c>
      <c r="DQ7" s="41" t="s">
        <v>366</v>
      </c>
      <c r="DS7" s="41" t="s">
        <v>384</v>
      </c>
      <c r="DT7" s="41" t="s">
        <v>391</v>
      </c>
      <c r="DU7" s="41" t="s">
        <v>392</v>
      </c>
      <c r="DV7" s="41" t="s">
        <v>393</v>
      </c>
      <c r="DW7" s="41" t="s">
        <v>394</v>
      </c>
      <c r="DX7" s="41" t="s">
        <v>395</v>
      </c>
      <c r="DZ7" s="41" t="s">
        <v>476</v>
      </c>
      <c r="EA7" s="41" t="s">
        <v>477</v>
      </c>
      <c r="EB7" s="41" t="s">
        <v>478</v>
      </c>
      <c r="EC7" s="41" t="s">
        <v>479</v>
      </c>
      <c r="EE7" s="41" t="s">
        <v>384</v>
      </c>
      <c r="EF7" s="41" t="s">
        <v>391</v>
      </c>
      <c r="EG7" s="41" t="s">
        <v>392</v>
      </c>
      <c r="EH7" s="41" t="s">
        <v>393</v>
      </c>
      <c r="EI7" s="41" t="s">
        <v>394</v>
      </c>
      <c r="EJ7" s="41" t="s">
        <v>395</v>
      </c>
      <c r="EL7" s="41" t="s">
        <v>491</v>
      </c>
      <c r="EM7" s="41" t="s">
        <v>492</v>
      </c>
      <c r="EO7" s="41" t="s">
        <v>384</v>
      </c>
      <c r="EP7" s="41" t="s">
        <v>391</v>
      </c>
      <c r="EQ7" s="41" t="s">
        <v>520</v>
      </c>
      <c r="ER7" s="41" t="s">
        <v>521</v>
      </c>
      <c r="ES7" s="41" t="s">
        <v>522</v>
      </c>
      <c r="ET7" s="41" t="s">
        <v>515</v>
      </c>
      <c r="EU7" s="41" t="s">
        <v>395</v>
      </c>
      <c r="EV7" s="41" t="s">
        <v>523</v>
      </c>
      <c r="EX7" s="85" t="s">
        <v>384</v>
      </c>
      <c r="EY7" s="85" t="s">
        <v>391</v>
      </c>
      <c r="EZ7" s="85" t="s">
        <v>521</v>
      </c>
      <c r="FA7" s="85" t="s">
        <v>394</v>
      </c>
      <c r="FB7" s="85" t="s">
        <v>515</v>
      </c>
      <c r="FC7" s="85" t="s">
        <v>395</v>
      </c>
      <c r="FD7" s="85" t="s">
        <v>1364</v>
      </c>
      <c r="FE7" s="85" t="s">
        <v>523</v>
      </c>
      <c r="FF7" s="85" t="s">
        <v>1365</v>
      </c>
      <c r="FH7" s="41" t="s">
        <v>535</v>
      </c>
      <c r="FI7" s="41" t="s">
        <v>536</v>
      </c>
      <c r="FJ7" s="5" t="s">
        <v>537</v>
      </c>
      <c r="FL7" s="41" t="s">
        <v>384</v>
      </c>
      <c r="FM7" s="41" t="s">
        <v>391</v>
      </c>
      <c r="FN7" s="41" t="s">
        <v>521</v>
      </c>
      <c r="FO7" s="41" t="s">
        <v>546</v>
      </c>
      <c r="FP7" s="41" t="s">
        <v>541</v>
      </c>
      <c r="FQ7" s="41" t="s">
        <v>394</v>
      </c>
      <c r="FR7" s="41" t="s">
        <v>542</v>
      </c>
      <c r="FS7" s="41" t="s">
        <v>395</v>
      </c>
      <c r="FT7" s="41" t="s">
        <v>547</v>
      </c>
      <c r="FV7" s="85" t="s">
        <v>384</v>
      </c>
      <c r="FW7" s="85" t="s">
        <v>391</v>
      </c>
      <c r="FX7" s="85" t="s">
        <v>521</v>
      </c>
      <c r="FY7" s="85" t="s">
        <v>1399</v>
      </c>
      <c r="FZ7" s="85" t="s">
        <v>394</v>
      </c>
      <c r="GA7" s="85" t="s">
        <v>1400</v>
      </c>
      <c r="GB7" s="85" t="s">
        <v>1401</v>
      </c>
      <c r="GC7" s="85" t="s">
        <v>395</v>
      </c>
      <c r="GD7" s="85" t="s">
        <v>547</v>
      </c>
      <c r="GE7" s="85" t="s">
        <v>1402</v>
      </c>
      <c r="GG7" s="41" t="s">
        <v>384</v>
      </c>
      <c r="GH7" s="41" t="s">
        <v>391</v>
      </c>
      <c r="GI7" s="41" t="s">
        <v>521</v>
      </c>
      <c r="GJ7" s="41" t="s">
        <v>555</v>
      </c>
      <c r="GK7" s="41" t="s">
        <v>556</v>
      </c>
      <c r="GL7" s="41" t="s">
        <v>557</v>
      </c>
      <c r="GM7" s="41" t="s">
        <v>558</v>
      </c>
      <c r="GO7" s="85" t="s">
        <v>384</v>
      </c>
      <c r="GP7" s="85" t="s">
        <v>391</v>
      </c>
      <c r="GQ7" s="85" t="s">
        <v>521</v>
      </c>
      <c r="GR7" s="85" t="s">
        <v>555</v>
      </c>
      <c r="GS7" s="85" t="s">
        <v>1430</v>
      </c>
      <c r="GT7" s="85" t="s">
        <v>1431</v>
      </c>
      <c r="GU7" s="85" t="s">
        <v>1432</v>
      </c>
      <c r="GV7" s="85" t="s">
        <v>1433</v>
      </c>
      <c r="GX7" s="5" t="s">
        <v>124</v>
      </c>
      <c r="GY7" s="5" t="s">
        <v>125</v>
      </c>
      <c r="HA7" s="41" t="s">
        <v>535</v>
      </c>
      <c r="HC7" s="41" t="s">
        <v>384</v>
      </c>
      <c r="HD7" s="41" t="s">
        <v>521</v>
      </c>
      <c r="HE7" s="41" t="s">
        <v>636</v>
      </c>
      <c r="HG7" s="85" t="s">
        <v>384</v>
      </c>
      <c r="HH7" s="85" t="s">
        <v>521</v>
      </c>
      <c r="HI7" s="85" t="s">
        <v>636</v>
      </c>
      <c r="HJ7" s="85" t="s">
        <v>1453</v>
      </c>
      <c r="HL7" s="85" t="s">
        <v>1454</v>
      </c>
      <c r="HM7" s="85" t="s">
        <v>1455</v>
      </c>
      <c r="HO7" s="41" t="s">
        <v>564</v>
      </c>
      <c r="HP7" s="41" t="s">
        <v>391</v>
      </c>
      <c r="HQ7" s="41" t="s">
        <v>638</v>
      </c>
      <c r="HR7" s="41" t="s">
        <v>639</v>
      </c>
      <c r="HS7" s="41" t="s">
        <v>636</v>
      </c>
      <c r="HT7" s="41" t="s">
        <v>640</v>
      </c>
      <c r="HV7" s="85" t="s">
        <v>1565</v>
      </c>
      <c r="HW7" s="85" t="s">
        <v>391</v>
      </c>
      <c r="HX7" s="85" t="s">
        <v>392</v>
      </c>
      <c r="HY7" s="85" t="s">
        <v>639</v>
      </c>
      <c r="HZ7" s="85" t="s">
        <v>636</v>
      </c>
      <c r="IA7" s="85" t="s">
        <v>1566</v>
      </c>
      <c r="IC7" s="85" t="s">
        <v>1007</v>
      </c>
      <c r="ID7" s="85" t="s">
        <v>393</v>
      </c>
      <c r="IE7" s="85" t="s">
        <v>1244</v>
      </c>
      <c r="IF7" s="85" t="s">
        <v>1106</v>
      </c>
      <c r="IG7" s="85" t="s">
        <v>1107</v>
      </c>
      <c r="IH7" s="85" t="s">
        <v>1253</v>
      </c>
      <c r="IJ7" s="41" t="s">
        <v>384</v>
      </c>
      <c r="IK7" s="41" t="s">
        <v>644</v>
      </c>
      <c r="IL7" s="41" t="s">
        <v>521</v>
      </c>
      <c r="IM7" s="5" t="s">
        <v>645</v>
      </c>
      <c r="IN7" s="41" t="s">
        <v>555</v>
      </c>
      <c r="IO7" s="41" t="s">
        <v>646</v>
      </c>
      <c r="IP7" s="41" t="s">
        <v>647</v>
      </c>
      <c r="IQ7" s="41" t="s">
        <v>648</v>
      </c>
      <c r="IR7" s="41" t="s">
        <v>642</v>
      </c>
      <c r="IS7" s="41" t="s">
        <v>643</v>
      </c>
      <c r="IU7" s="85" t="s">
        <v>384</v>
      </c>
      <c r="IV7" s="85" t="s">
        <v>644</v>
      </c>
      <c r="IW7" s="85" t="s">
        <v>521</v>
      </c>
      <c r="IX7" s="85" t="s">
        <v>1399</v>
      </c>
      <c r="IY7" s="5" t="s">
        <v>645</v>
      </c>
      <c r="IZ7" s="85" t="s">
        <v>555</v>
      </c>
      <c r="JA7" s="85" t="s">
        <v>646</v>
      </c>
      <c r="JB7" s="85" t="s">
        <v>1401</v>
      </c>
      <c r="JC7" s="5" t="s">
        <v>648</v>
      </c>
      <c r="JD7" s="85" t="s">
        <v>1476</v>
      </c>
      <c r="JE7" s="85" t="s">
        <v>1477</v>
      </c>
      <c r="JF7" s="85" t="s">
        <v>1478</v>
      </c>
      <c r="JH7" s="41" t="s">
        <v>681</v>
      </c>
      <c r="JI7" s="41" t="s">
        <v>651</v>
      </c>
      <c r="JJ7" s="41" t="s">
        <v>652</v>
      </c>
      <c r="JK7" s="5" t="s">
        <v>641</v>
      </c>
      <c r="JL7" s="41" t="s">
        <v>653</v>
      </c>
      <c r="JM7" s="5" t="s">
        <v>637</v>
      </c>
      <c r="JN7" s="41" t="s">
        <v>654</v>
      </c>
      <c r="JO7" s="41" t="s">
        <v>649</v>
      </c>
      <c r="JP7" s="41" t="s">
        <v>650</v>
      </c>
      <c r="JR7" s="85" t="s">
        <v>1505</v>
      </c>
      <c r="JS7" s="85" t="s">
        <v>1506</v>
      </c>
      <c r="JT7" s="85" t="s">
        <v>1507</v>
      </c>
      <c r="JU7" s="85" t="s">
        <v>1508</v>
      </c>
      <c r="JV7" s="5" t="s">
        <v>637</v>
      </c>
      <c r="JW7" s="85" t="s">
        <v>1509</v>
      </c>
      <c r="JX7" s="85" t="s">
        <v>1510</v>
      </c>
      <c r="JY7" s="85" t="s">
        <v>1511</v>
      </c>
      <c r="JZ7" s="85" t="s">
        <v>1512</v>
      </c>
      <c r="KB7" s="85" t="s">
        <v>1118</v>
      </c>
      <c r="KC7" s="85" t="s">
        <v>1119</v>
      </c>
      <c r="KD7" s="85" t="s">
        <v>1650</v>
      </c>
      <c r="KF7" s="85" t="s">
        <v>793</v>
      </c>
      <c r="KG7" s="85" t="s">
        <v>1651</v>
      </c>
      <c r="KI7" s="5" t="s">
        <v>694</v>
      </c>
      <c r="KJ7" s="5" t="s">
        <v>695</v>
      </c>
      <c r="KK7" s="5" t="s">
        <v>696</v>
      </c>
      <c r="KL7" s="5" t="s">
        <v>697</v>
      </c>
    </row>
    <row r="8" spans="1:305" ht="22.5" customHeight="1" x14ac:dyDescent="0.25">
      <c r="A8" s="11" t="s">
        <v>798</v>
      </c>
      <c r="B8" s="12" t="s">
        <v>779</v>
      </c>
      <c r="C8" s="12" t="s">
        <v>780</v>
      </c>
      <c r="E8" s="12" t="s">
        <v>206</v>
      </c>
      <c r="F8" s="12" t="s">
        <v>889</v>
      </c>
      <c r="H8" s="12" t="s">
        <v>1289</v>
      </c>
      <c r="I8" s="12" t="s">
        <v>1290</v>
      </c>
      <c r="J8" s="12" t="s">
        <v>1291</v>
      </c>
      <c r="L8" s="12" t="s">
        <v>1313</v>
      </c>
      <c r="N8" s="12" t="s">
        <v>221</v>
      </c>
      <c r="O8" s="12" t="s">
        <v>222</v>
      </c>
      <c r="P8" s="12" t="s">
        <v>223</v>
      </c>
      <c r="R8" s="12" t="s">
        <v>1327</v>
      </c>
      <c r="S8" s="12" t="s">
        <v>1328</v>
      </c>
      <c r="T8" s="12" t="s">
        <v>1329</v>
      </c>
      <c r="U8" s="12" t="s">
        <v>1330</v>
      </c>
      <c r="W8" s="12" t="s">
        <v>49</v>
      </c>
      <c r="X8" s="12" t="s">
        <v>892</v>
      </c>
      <c r="Y8" s="12" t="s">
        <v>0</v>
      </c>
      <c r="Z8" s="12" t="s">
        <v>56</v>
      </c>
      <c r="AA8" s="12" t="s">
        <v>57</v>
      </c>
      <c r="AB8" s="12" t="s">
        <v>58</v>
      </c>
      <c r="AD8" s="12" t="s">
        <v>1635</v>
      </c>
      <c r="AE8" s="12" t="s">
        <v>1636</v>
      </c>
      <c r="AF8" s="12" t="s">
        <v>1637</v>
      </c>
      <c r="AG8" s="12" t="s">
        <v>1638</v>
      </c>
      <c r="AH8" s="12" t="s">
        <v>1639</v>
      </c>
      <c r="AJ8" s="12" t="s">
        <v>817</v>
      </c>
      <c r="AK8" s="12" t="s">
        <v>818</v>
      </c>
      <c r="AL8" s="12" t="s">
        <v>819</v>
      </c>
      <c r="AN8" s="12" t="s">
        <v>1339</v>
      </c>
      <c r="AO8" s="12" t="s">
        <v>1340</v>
      </c>
      <c r="AP8" s="12" t="s">
        <v>1341</v>
      </c>
      <c r="AR8" s="12" t="s">
        <v>885</v>
      </c>
      <c r="AS8" s="12" t="s">
        <v>886</v>
      </c>
      <c r="AU8" s="12" t="s">
        <v>833</v>
      </c>
      <c r="AV8" s="12" t="s">
        <v>834</v>
      </c>
      <c r="AW8" s="12" t="s">
        <v>835</v>
      </c>
      <c r="AY8" s="12" t="s">
        <v>1357</v>
      </c>
      <c r="AZ8" s="12" t="s">
        <v>1358</v>
      </c>
      <c r="BA8" s="12" t="s">
        <v>1359</v>
      </c>
      <c r="BC8" s="12" t="s">
        <v>1224</v>
      </c>
      <c r="BE8" s="12" t="s">
        <v>895</v>
      </c>
      <c r="BF8" s="12" t="s">
        <v>896</v>
      </c>
      <c r="BG8" s="12" t="s">
        <v>897</v>
      </c>
      <c r="BI8" s="12" t="s">
        <v>843</v>
      </c>
      <c r="BJ8" s="12" t="s">
        <v>844</v>
      </c>
      <c r="BK8" s="12" t="s">
        <v>845</v>
      </c>
      <c r="BM8" s="12" t="s">
        <v>1655</v>
      </c>
      <c r="BN8" s="12" t="s">
        <v>1656</v>
      </c>
      <c r="BP8" s="12" t="s">
        <v>861</v>
      </c>
      <c r="BQ8" s="12" t="s">
        <v>862</v>
      </c>
      <c r="BR8" s="12" t="s">
        <v>863</v>
      </c>
      <c r="BT8" s="12" t="s">
        <v>262</v>
      </c>
      <c r="BV8" s="12" t="s">
        <v>929</v>
      </c>
      <c r="BW8" s="12" t="s">
        <v>930</v>
      </c>
      <c r="BX8" s="12" t="s">
        <v>931</v>
      </c>
      <c r="BZ8" s="12" t="s">
        <v>932</v>
      </c>
      <c r="CA8" s="12" t="s">
        <v>933</v>
      </c>
      <c r="CB8" s="12" t="s">
        <v>934</v>
      </c>
      <c r="CD8" s="12" t="s">
        <v>1036</v>
      </c>
      <c r="CE8" s="12" t="s">
        <v>1037</v>
      </c>
      <c r="CF8" s="12" t="s">
        <v>1038</v>
      </c>
      <c r="CH8" s="12" t="s">
        <v>273</v>
      </c>
      <c r="CI8" s="12" t="s">
        <v>274</v>
      </c>
      <c r="CJ8" s="12" t="s">
        <v>275</v>
      </c>
      <c r="CL8" s="12" t="s">
        <v>977</v>
      </c>
      <c r="CM8" s="12" t="s">
        <v>978</v>
      </c>
      <c r="CN8" s="12" t="s">
        <v>979</v>
      </c>
      <c r="CP8" s="12" t="s">
        <v>302</v>
      </c>
      <c r="CQ8" s="12" t="s">
        <v>303</v>
      </c>
      <c r="CR8" s="12" t="s">
        <v>304</v>
      </c>
      <c r="CT8" s="12" t="s">
        <v>309</v>
      </c>
      <c r="CV8" s="12" t="s">
        <v>990</v>
      </c>
      <c r="CW8" s="12" t="s">
        <v>991</v>
      </c>
      <c r="CX8" s="12" t="s">
        <v>992</v>
      </c>
      <c r="CY8" s="12" t="s">
        <v>993</v>
      </c>
      <c r="CZ8" s="12" t="s">
        <v>994</v>
      </c>
      <c r="DB8" s="12" t="s">
        <v>332</v>
      </c>
      <c r="DD8" s="12" t="s">
        <v>951</v>
      </c>
      <c r="DE8" s="12" t="s">
        <v>952</v>
      </c>
      <c r="DF8" s="12" t="s">
        <v>953</v>
      </c>
      <c r="DG8" s="12" t="s">
        <v>954</v>
      </c>
      <c r="DI8" s="12" t="s">
        <v>965</v>
      </c>
      <c r="DJ8" s="12" t="s">
        <v>966</v>
      </c>
      <c r="DK8" s="12" t="s">
        <v>967</v>
      </c>
      <c r="DL8" s="12" t="s">
        <v>968</v>
      </c>
      <c r="DN8" s="12" t="s">
        <v>367</v>
      </c>
      <c r="DO8" s="12" t="s">
        <v>368</v>
      </c>
      <c r="DP8" s="12" t="s">
        <v>369</v>
      </c>
      <c r="DQ8" s="12" t="s">
        <v>370</v>
      </c>
      <c r="DS8" s="12" t="s">
        <v>385</v>
      </c>
      <c r="DT8" s="12" t="s">
        <v>386</v>
      </c>
      <c r="DU8" s="12" t="s">
        <v>387</v>
      </c>
      <c r="DV8" s="12" t="s">
        <v>388</v>
      </c>
      <c r="DW8" s="12" t="s">
        <v>389</v>
      </c>
      <c r="DX8" s="12" t="s">
        <v>390</v>
      </c>
      <c r="DZ8" s="12" t="s">
        <v>407</v>
      </c>
      <c r="EA8" s="12" t="s">
        <v>408</v>
      </c>
      <c r="EB8" s="12" t="s">
        <v>409</v>
      </c>
      <c r="EC8" s="12" t="s">
        <v>410</v>
      </c>
      <c r="EE8" s="12" t="s">
        <v>417</v>
      </c>
      <c r="EF8" s="12" t="s">
        <v>418</v>
      </c>
      <c r="EG8" s="12" t="s">
        <v>419</v>
      </c>
      <c r="EH8" s="12" t="s">
        <v>420</v>
      </c>
      <c r="EI8" s="12" t="s">
        <v>421</v>
      </c>
      <c r="EJ8" s="12" t="s">
        <v>422</v>
      </c>
      <c r="EL8" s="12" t="s">
        <v>424</v>
      </c>
      <c r="EM8" s="12" t="s">
        <v>425</v>
      </c>
      <c r="EO8" s="12" t="s">
        <v>433</v>
      </c>
      <c r="EP8" s="12" t="s">
        <v>434</v>
      </c>
      <c r="EQ8" s="12" t="s">
        <v>435</v>
      </c>
      <c r="ER8" s="12" t="s">
        <v>436</v>
      </c>
      <c r="ES8" s="12" t="s">
        <v>437</v>
      </c>
      <c r="ET8" s="12" t="s">
        <v>438</v>
      </c>
      <c r="EU8" s="12" t="s">
        <v>439</v>
      </c>
      <c r="EV8" s="12" t="s">
        <v>440</v>
      </c>
      <c r="EX8" s="12" t="s">
        <v>1366</v>
      </c>
      <c r="EY8" s="12" t="s">
        <v>1367</v>
      </c>
      <c r="EZ8" s="12" t="s">
        <v>1368</v>
      </c>
      <c r="FA8" s="12" t="s">
        <v>1369</v>
      </c>
      <c r="FB8" s="12" t="s">
        <v>1370</v>
      </c>
      <c r="FC8" s="12" t="s">
        <v>1371</v>
      </c>
      <c r="FD8" s="12" t="s">
        <v>1372</v>
      </c>
      <c r="FE8" s="12" t="s">
        <v>1373</v>
      </c>
      <c r="FF8" s="12" t="s">
        <v>1374</v>
      </c>
      <c r="FH8" s="12" t="s">
        <v>443</v>
      </c>
      <c r="FI8" s="12" t="s">
        <v>444</v>
      </c>
      <c r="FJ8" s="12" t="s">
        <v>71</v>
      </c>
      <c r="FL8" s="12" t="s">
        <v>453</v>
      </c>
      <c r="FM8" s="12" t="s">
        <v>454</v>
      </c>
      <c r="FN8" s="12" t="s">
        <v>455</v>
      </c>
      <c r="FO8" s="12" t="s">
        <v>456</v>
      </c>
      <c r="FP8" s="12" t="s">
        <v>457</v>
      </c>
      <c r="FQ8" s="12" t="s">
        <v>458</v>
      </c>
      <c r="FR8" s="12" t="s">
        <v>459</v>
      </c>
      <c r="FS8" s="12" t="s">
        <v>460</v>
      </c>
      <c r="FT8" s="12" t="s">
        <v>461</v>
      </c>
      <c r="FV8" s="12" t="s">
        <v>1403</v>
      </c>
      <c r="FW8" s="12" t="s">
        <v>1404</v>
      </c>
      <c r="FX8" s="12" t="s">
        <v>1405</v>
      </c>
      <c r="FY8" s="12" t="s">
        <v>1406</v>
      </c>
      <c r="FZ8" s="12" t="s">
        <v>1407</v>
      </c>
      <c r="GA8" s="12" t="s">
        <v>1408</v>
      </c>
      <c r="GB8" s="12" t="s">
        <v>1409</v>
      </c>
      <c r="GC8" s="12" t="s">
        <v>1410</v>
      </c>
      <c r="GD8" s="12" t="s">
        <v>1411</v>
      </c>
      <c r="GE8" s="12" t="s">
        <v>1412</v>
      </c>
      <c r="GG8" s="12" t="s">
        <v>468</v>
      </c>
      <c r="GH8" s="12" t="s">
        <v>469</v>
      </c>
      <c r="GI8" s="12" t="s">
        <v>470</v>
      </c>
      <c r="GJ8" s="12" t="s">
        <v>471</v>
      </c>
      <c r="GK8" s="12" t="s">
        <v>472</v>
      </c>
      <c r="GL8" s="12" t="s">
        <v>473</v>
      </c>
      <c r="GM8" s="12" t="s">
        <v>474</v>
      </c>
      <c r="GO8" s="12" t="s">
        <v>1434</v>
      </c>
      <c r="GP8" s="12" t="s">
        <v>1435</v>
      </c>
      <c r="GQ8" s="12" t="s">
        <v>1436</v>
      </c>
      <c r="GR8" s="12" t="s">
        <v>1437</v>
      </c>
      <c r="GS8" s="12" t="s">
        <v>1438</v>
      </c>
      <c r="GT8" s="12" t="s">
        <v>1439</v>
      </c>
      <c r="GU8" s="12" t="s">
        <v>1440</v>
      </c>
      <c r="GV8" s="12" t="s">
        <v>1441</v>
      </c>
      <c r="GX8" s="12" t="s">
        <v>72</v>
      </c>
      <c r="GY8" s="12" t="s">
        <v>73</v>
      </c>
      <c r="HA8" s="12" t="s">
        <v>565</v>
      </c>
      <c r="HC8" s="12" t="s">
        <v>569</v>
      </c>
      <c r="HD8" s="12" t="s">
        <v>570</v>
      </c>
      <c r="HE8" s="12" t="s">
        <v>571</v>
      </c>
      <c r="HG8" s="12" t="s">
        <v>1456</v>
      </c>
      <c r="HH8" s="12" t="s">
        <v>1457</v>
      </c>
      <c r="HI8" s="12" t="s">
        <v>1458</v>
      </c>
      <c r="HJ8" s="12" t="s">
        <v>1459</v>
      </c>
      <c r="HL8" s="12" t="s">
        <v>1460</v>
      </c>
      <c r="HM8" s="12" t="s">
        <v>1461</v>
      </c>
      <c r="HO8" s="12" t="s">
        <v>576</v>
      </c>
      <c r="HP8" s="12" t="s">
        <v>577</v>
      </c>
      <c r="HQ8" s="12" t="s">
        <v>578</v>
      </c>
      <c r="HR8" s="12" t="s">
        <v>579</v>
      </c>
      <c r="HS8" s="12" t="s">
        <v>580</v>
      </c>
      <c r="HT8" s="12" t="s">
        <v>581</v>
      </c>
      <c r="HV8" s="12" t="s">
        <v>1567</v>
      </c>
      <c r="HW8" s="12" t="s">
        <v>1568</v>
      </c>
      <c r="HX8" s="12" t="s">
        <v>1569</v>
      </c>
      <c r="HY8" s="12" t="s">
        <v>1570</v>
      </c>
      <c r="HZ8" s="12" t="s">
        <v>1571</v>
      </c>
      <c r="IA8" s="12" t="s">
        <v>1572</v>
      </c>
      <c r="IC8" s="12" t="s">
        <v>1008</v>
      </c>
      <c r="ID8" s="12" t="s">
        <v>1009</v>
      </c>
      <c r="IE8" s="12" t="s">
        <v>1245</v>
      </c>
      <c r="IF8" s="12" t="s">
        <v>1010</v>
      </c>
      <c r="IG8" s="12" t="s">
        <v>1011</v>
      </c>
      <c r="IH8" s="12" t="s">
        <v>1254</v>
      </c>
      <c r="IJ8" s="12" t="s">
        <v>590</v>
      </c>
      <c r="IK8" s="12" t="s">
        <v>591</v>
      </c>
      <c r="IL8" s="12" t="s">
        <v>592</v>
      </c>
      <c r="IM8" s="12" t="s">
        <v>74</v>
      </c>
      <c r="IN8" s="12" t="s">
        <v>593</v>
      </c>
      <c r="IO8" s="12" t="s">
        <v>594</v>
      </c>
      <c r="IP8" s="12" t="s">
        <v>595</v>
      </c>
      <c r="IQ8" s="12" t="s">
        <v>596</v>
      </c>
      <c r="IR8" s="12" t="s">
        <v>597</v>
      </c>
      <c r="IS8" s="12" t="s">
        <v>598</v>
      </c>
      <c r="IU8" s="12" t="s">
        <v>1479</v>
      </c>
      <c r="IV8" s="12" t="s">
        <v>1480</v>
      </c>
      <c r="IW8" s="12" t="s">
        <v>1481</v>
      </c>
      <c r="IX8" s="12" t="s">
        <v>1482</v>
      </c>
      <c r="IY8" s="12" t="s">
        <v>1483</v>
      </c>
      <c r="IZ8" s="12" t="s">
        <v>1484</v>
      </c>
      <c r="JA8" s="12" t="s">
        <v>1485</v>
      </c>
      <c r="JB8" s="12" t="s">
        <v>59</v>
      </c>
      <c r="JC8" s="12" t="s">
        <v>1486</v>
      </c>
      <c r="JD8" s="12" t="s">
        <v>1487</v>
      </c>
      <c r="JE8" s="12" t="s">
        <v>1488</v>
      </c>
      <c r="JF8" s="12" t="s">
        <v>1489</v>
      </c>
      <c r="JH8" s="12" t="s">
        <v>605</v>
      </c>
      <c r="JI8" s="12" t="s">
        <v>606</v>
      </c>
      <c r="JJ8" s="12" t="s">
        <v>607</v>
      </c>
      <c r="JK8" s="12" t="s">
        <v>75</v>
      </c>
      <c r="JL8" s="12" t="s">
        <v>608</v>
      </c>
      <c r="JM8" s="12" t="s">
        <v>76</v>
      </c>
      <c r="JN8" s="12" t="s">
        <v>609</v>
      </c>
      <c r="JO8" s="12" t="s">
        <v>610</v>
      </c>
      <c r="JP8" s="12" t="s">
        <v>611</v>
      </c>
      <c r="JR8" s="12" t="s">
        <v>1513</v>
      </c>
      <c r="JS8" s="12" t="s">
        <v>1514</v>
      </c>
      <c r="JT8" s="12" t="s">
        <v>1515</v>
      </c>
      <c r="JU8" s="12" t="s">
        <v>59</v>
      </c>
      <c r="JV8" s="12" t="s">
        <v>1516</v>
      </c>
      <c r="JW8" s="12" t="s">
        <v>1517</v>
      </c>
      <c r="JX8" s="12" t="s">
        <v>1518</v>
      </c>
      <c r="JY8" s="12" t="s">
        <v>1519</v>
      </c>
      <c r="JZ8" s="12" t="s">
        <v>1520</v>
      </c>
      <c r="KB8" s="12" t="s">
        <v>1111</v>
      </c>
      <c r="KC8" s="12" t="s">
        <v>1112</v>
      </c>
      <c r="KD8" s="12" t="s">
        <v>1113</v>
      </c>
      <c r="KF8" s="12" t="s">
        <v>794</v>
      </c>
      <c r="KG8" s="12" t="s">
        <v>1029</v>
      </c>
      <c r="KI8" s="12" t="s">
        <v>698</v>
      </c>
      <c r="KJ8" s="12" t="s">
        <v>699</v>
      </c>
      <c r="KK8" s="12" t="s">
        <v>1027</v>
      </c>
      <c r="KL8" s="12" t="s">
        <v>700</v>
      </c>
    </row>
    <row r="9" spans="1:305" ht="22.5" customHeight="1" x14ac:dyDescent="0.25">
      <c r="A9" s="13" t="s">
        <v>200</v>
      </c>
      <c r="B9" s="28" t="s">
        <v>680</v>
      </c>
      <c r="C9" s="28" t="s">
        <v>680</v>
      </c>
      <c r="E9" s="28" t="s">
        <v>680</v>
      </c>
      <c r="F9" s="28" t="s">
        <v>680</v>
      </c>
      <c r="H9" s="28" t="s">
        <v>680</v>
      </c>
      <c r="I9" s="28" t="s">
        <v>680</v>
      </c>
      <c r="J9" s="28" t="s">
        <v>680</v>
      </c>
      <c r="L9" s="28" t="s">
        <v>680</v>
      </c>
      <c r="N9" s="28" t="s">
        <v>680</v>
      </c>
      <c r="O9" s="28" t="s">
        <v>680</v>
      </c>
      <c r="P9" s="28" t="s">
        <v>680</v>
      </c>
      <c r="R9" s="28" t="s">
        <v>680</v>
      </c>
      <c r="S9" s="28" t="s">
        <v>680</v>
      </c>
      <c r="T9" s="28" t="s">
        <v>680</v>
      </c>
      <c r="U9" s="28" t="s">
        <v>680</v>
      </c>
      <c r="W9" s="28" t="s">
        <v>680</v>
      </c>
      <c r="X9" s="28" t="s">
        <v>680</v>
      </c>
      <c r="Y9" s="28" t="s">
        <v>680</v>
      </c>
      <c r="Z9" s="28" t="s">
        <v>680</v>
      </c>
      <c r="AA9" s="71" t="s">
        <v>680</v>
      </c>
      <c r="AB9" s="28" t="s">
        <v>680</v>
      </c>
      <c r="AD9" s="28" t="s">
        <v>680</v>
      </c>
      <c r="AE9" s="28" t="s">
        <v>680</v>
      </c>
      <c r="AF9" s="28" t="s">
        <v>680</v>
      </c>
      <c r="AG9" s="28" t="s">
        <v>680</v>
      </c>
      <c r="AH9" s="28" t="s">
        <v>680</v>
      </c>
      <c r="AJ9" s="28" t="s">
        <v>680</v>
      </c>
      <c r="AK9" s="28" t="s">
        <v>680</v>
      </c>
      <c r="AL9" s="71" t="s">
        <v>680</v>
      </c>
      <c r="AN9" s="28" t="s">
        <v>680</v>
      </c>
      <c r="AO9" s="28" t="s">
        <v>680</v>
      </c>
      <c r="AP9" s="28" t="s">
        <v>680</v>
      </c>
      <c r="AR9" s="71" t="s">
        <v>680</v>
      </c>
      <c r="AS9" s="71" t="s">
        <v>680</v>
      </c>
      <c r="AU9" s="28" t="s">
        <v>680</v>
      </c>
      <c r="AV9" s="28" t="s">
        <v>680</v>
      </c>
      <c r="AW9" s="28" t="s">
        <v>680</v>
      </c>
      <c r="AY9" s="28" t="s">
        <v>680</v>
      </c>
      <c r="AZ9" s="28" t="s">
        <v>680</v>
      </c>
      <c r="BA9" s="28" t="s">
        <v>680</v>
      </c>
      <c r="BC9" s="71" t="s">
        <v>680</v>
      </c>
      <c r="BE9" s="28" t="s">
        <v>680</v>
      </c>
      <c r="BF9" s="28" t="s">
        <v>680</v>
      </c>
      <c r="BG9" s="28" t="s">
        <v>680</v>
      </c>
      <c r="BI9" s="71" t="s">
        <v>680</v>
      </c>
      <c r="BJ9" s="28" t="s">
        <v>680</v>
      </c>
      <c r="BK9" s="71" t="s">
        <v>680</v>
      </c>
      <c r="BM9" s="28" t="s">
        <v>680</v>
      </c>
      <c r="BN9" s="28" t="s">
        <v>680</v>
      </c>
      <c r="BP9" s="71" t="s">
        <v>680</v>
      </c>
      <c r="BQ9" s="71" t="s">
        <v>680</v>
      </c>
      <c r="BR9" s="71" t="s">
        <v>680</v>
      </c>
      <c r="BT9" s="71" t="s">
        <v>680</v>
      </c>
      <c r="BV9" s="28" t="s">
        <v>680</v>
      </c>
      <c r="BW9" s="71" t="s">
        <v>680</v>
      </c>
      <c r="BX9" s="71" t="s">
        <v>680</v>
      </c>
      <c r="BZ9" s="71" t="s">
        <v>680</v>
      </c>
      <c r="CA9" s="71" t="s">
        <v>680</v>
      </c>
      <c r="CB9" s="71" t="s">
        <v>680</v>
      </c>
      <c r="CD9" s="71" t="s">
        <v>680</v>
      </c>
      <c r="CE9" s="71" t="s">
        <v>680</v>
      </c>
      <c r="CF9" s="71" t="s">
        <v>680</v>
      </c>
      <c r="CH9" s="28" t="s">
        <v>680</v>
      </c>
      <c r="CI9" s="28" t="s">
        <v>680</v>
      </c>
      <c r="CJ9" s="28" t="s">
        <v>680</v>
      </c>
      <c r="CL9" s="77" t="s">
        <v>680</v>
      </c>
      <c r="CM9" s="77" t="s">
        <v>680</v>
      </c>
      <c r="CN9" s="71" t="s">
        <v>680</v>
      </c>
      <c r="CP9" s="28" t="s">
        <v>680</v>
      </c>
      <c r="CQ9" s="28" t="s">
        <v>680</v>
      </c>
      <c r="CR9" s="28" t="s">
        <v>680</v>
      </c>
      <c r="CT9" s="28" t="s">
        <v>680</v>
      </c>
      <c r="CV9" s="28" t="s">
        <v>680</v>
      </c>
      <c r="CW9" s="28" t="s">
        <v>680</v>
      </c>
      <c r="CX9" s="28" t="s">
        <v>680</v>
      </c>
      <c r="CY9" s="28" t="s">
        <v>680</v>
      </c>
      <c r="CZ9" s="28" t="s">
        <v>680</v>
      </c>
      <c r="DB9" s="28" t="s">
        <v>680</v>
      </c>
      <c r="DD9" s="71" t="s">
        <v>680</v>
      </c>
      <c r="DE9" s="71" t="s">
        <v>680</v>
      </c>
      <c r="DF9" s="77" t="s">
        <v>680</v>
      </c>
      <c r="DG9" s="77" t="s">
        <v>680</v>
      </c>
      <c r="DI9" s="71" t="s">
        <v>680</v>
      </c>
      <c r="DJ9" s="71" t="s">
        <v>680</v>
      </c>
      <c r="DK9" s="71" t="s">
        <v>680</v>
      </c>
      <c r="DL9" s="71" t="s">
        <v>680</v>
      </c>
      <c r="DN9" s="28" t="s">
        <v>680</v>
      </c>
      <c r="DO9" s="28" t="s">
        <v>680</v>
      </c>
      <c r="DP9" s="28" t="s">
        <v>680</v>
      </c>
      <c r="DQ9" s="28" t="s">
        <v>680</v>
      </c>
      <c r="DS9" s="28" t="s">
        <v>680</v>
      </c>
      <c r="DT9" s="28" t="s">
        <v>680</v>
      </c>
      <c r="DU9" s="28" t="s">
        <v>680</v>
      </c>
      <c r="DV9" s="77" t="s">
        <v>680</v>
      </c>
      <c r="DW9" s="28" t="s">
        <v>680</v>
      </c>
      <c r="DX9" s="71" t="s">
        <v>680</v>
      </c>
      <c r="DZ9" s="28" t="s">
        <v>680</v>
      </c>
      <c r="EA9" s="28" t="s">
        <v>680</v>
      </c>
      <c r="EB9" s="28" t="s">
        <v>680</v>
      </c>
      <c r="EC9" s="28" t="s">
        <v>680</v>
      </c>
      <c r="EE9" s="28" t="s">
        <v>680</v>
      </c>
      <c r="EF9" s="28" t="s">
        <v>680</v>
      </c>
      <c r="EG9" s="28" t="s">
        <v>680</v>
      </c>
      <c r="EH9" s="28" t="s">
        <v>680</v>
      </c>
      <c r="EI9" s="77" t="s">
        <v>680</v>
      </c>
      <c r="EJ9" s="71" t="s">
        <v>680</v>
      </c>
      <c r="EL9" s="28" t="s">
        <v>680</v>
      </c>
      <c r="EM9" s="28" t="s">
        <v>680</v>
      </c>
      <c r="EO9" s="28" t="s">
        <v>680</v>
      </c>
      <c r="EP9" s="28" t="s">
        <v>680</v>
      </c>
      <c r="EQ9" s="28" t="s">
        <v>680</v>
      </c>
      <c r="ER9" s="28" t="s">
        <v>680</v>
      </c>
      <c r="ES9" s="28" t="s">
        <v>680</v>
      </c>
      <c r="ET9" s="28" t="s">
        <v>680</v>
      </c>
      <c r="EU9" s="28" t="s">
        <v>680</v>
      </c>
      <c r="EV9" s="71" t="s">
        <v>680</v>
      </c>
      <c r="EX9" s="28" t="s">
        <v>680</v>
      </c>
      <c r="EY9" s="28" t="s">
        <v>680</v>
      </c>
      <c r="EZ9" s="28" t="s">
        <v>680</v>
      </c>
      <c r="FA9" s="28" t="s">
        <v>680</v>
      </c>
      <c r="FB9" s="28" t="s">
        <v>680</v>
      </c>
      <c r="FC9" s="28" t="s">
        <v>680</v>
      </c>
      <c r="FD9" s="28" t="s">
        <v>680</v>
      </c>
      <c r="FE9" s="28" t="s">
        <v>680</v>
      </c>
      <c r="FF9" s="28" t="s">
        <v>680</v>
      </c>
      <c r="FH9" s="77" t="s">
        <v>680</v>
      </c>
      <c r="FI9" s="71" t="s">
        <v>680</v>
      </c>
      <c r="FJ9" s="71" t="s">
        <v>680</v>
      </c>
      <c r="FL9" s="28" t="s">
        <v>680</v>
      </c>
      <c r="FM9" s="28" t="s">
        <v>680</v>
      </c>
      <c r="FN9" s="77" t="s">
        <v>680</v>
      </c>
      <c r="FO9" s="28" t="s">
        <v>680</v>
      </c>
      <c r="FP9" s="28" t="s">
        <v>680</v>
      </c>
      <c r="FQ9" s="77" t="s">
        <v>680</v>
      </c>
      <c r="FR9" s="28" t="s">
        <v>680</v>
      </c>
      <c r="FS9" s="77" t="s">
        <v>680</v>
      </c>
      <c r="FT9" s="71" t="s">
        <v>680</v>
      </c>
      <c r="FV9" s="28" t="s">
        <v>680</v>
      </c>
      <c r="FW9" s="28" t="s">
        <v>680</v>
      </c>
      <c r="FX9" s="28" t="s">
        <v>680</v>
      </c>
      <c r="FY9" s="28" t="s">
        <v>680</v>
      </c>
      <c r="FZ9" s="28" t="s">
        <v>680</v>
      </c>
      <c r="GA9" s="28" t="s">
        <v>680</v>
      </c>
      <c r="GB9" s="28" t="s">
        <v>680</v>
      </c>
      <c r="GC9" s="28" t="s">
        <v>680</v>
      </c>
      <c r="GD9" s="28" t="s">
        <v>680</v>
      </c>
      <c r="GE9" s="28" t="s">
        <v>680</v>
      </c>
      <c r="GG9" s="28" t="s">
        <v>680</v>
      </c>
      <c r="GH9" s="28" t="s">
        <v>680</v>
      </c>
      <c r="GI9" s="28" t="s">
        <v>680</v>
      </c>
      <c r="GJ9" s="28" t="s">
        <v>680</v>
      </c>
      <c r="GK9" s="28" t="s">
        <v>680</v>
      </c>
      <c r="GL9" s="28" t="s">
        <v>680</v>
      </c>
      <c r="GM9" s="28" t="s">
        <v>680</v>
      </c>
      <c r="GO9" s="28" t="s">
        <v>680</v>
      </c>
      <c r="GP9" s="28" t="s">
        <v>680</v>
      </c>
      <c r="GQ9" s="28" t="s">
        <v>680</v>
      </c>
      <c r="GR9" s="28" t="s">
        <v>680</v>
      </c>
      <c r="GS9" s="28" t="s">
        <v>680</v>
      </c>
      <c r="GT9" s="28" t="s">
        <v>680</v>
      </c>
      <c r="GU9" s="28" t="s">
        <v>680</v>
      </c>
      <c r="GV9" s="28" t="s">
        <v>680</v>
      </c>
      <c r="GX9" s="77" t="s">
        <v>680</v>
      </c>
      <c r="GY9" s="28" t="s">
        <v>680</v>
      </c>
      <c r="HA9" s="77" t="s">
        <v>680</v>
      </c>
      <c r="HC9" s="28" t="s">
        <v>680</v>
      </c>
      <c r="HD9" s="28" t="s">
        <v>680</v>
      </c>
      <c r="HE9" s="28" t="s">
        <v>680</v>
      </c>
      <c r="HG9" s="28" t="s">
        <v>680</v>
      </c>
      <c r="HH9" s="28" t="s">
        <v>680</v>
      </c>
      <c r="HI9" s="28" t="s">
        <v>680</v>
      </c>
      <c r="HJ9" s="28" t="s">
        <v>680</v>
      </c>
      <c r="HL9" s="28" t="s">
        <v>680</v>
      </c>
      <c r="HM9" s="28" t="s">
        <v>680</v>
      </c>
      <c r="HO9" s="71" t="s">
        <v>680</v>
      </c>
      <c r="HP9" s="28" t="s">
        <v>680</v>
      </c>
      <c r="HQ9" s="28" t="s">
        <v>680</v>
      </c>
      <c r="HR9" s="28" t="s">
        <v>680</v>
      </c>
      <c r="HS9" s="77" t="s">
        <v>680</v>
      </c>
      <c r="HT9" s="71" t="s">
        <v>680</v>
      </c>
      <c r="HV9" s="28" t="s">
        <v>680</v>
      </c>
      <c r="HW9" s="28" t="s">
        <v>680</v>
      </c>
      <c r="HX9" s="28" t="s">
        <v>680</v>
      </c>
      <c r="HY9" s="28" t="s">
        <v>680</v>
      </c>
      <c r="HZ9" s="28" t="s">
        <v>680</v>
      </c>
      <c r="IA9" s="28" t="s">
        <v>680</v>
      </c>
      <c r="IC9" s="71" t="s">
        <v>680</v>
      </c>
      <c r="ID9" s="71" t="s">
        <v>680</v>
      </c>
      <c r="IE9" s="28" t="s">
        <v>680</v>
      </c>
      <c r="IF9" s="71" t="s">
        <v>680</v>
      </c>
      <c r="IG9" s="71" t="s">
        <v>680</v>
      </c>
      <c r="IH9" s="71" t="s">
        <v>680</v>
      </c>
      <c r="IJ9" s="71" t="s">
        <v>680</v>
      </c>
      <c r="IK9" s="28" t="s">
        <v>680</v>
      </c>
      <c r="IL9" s="28" t="s">
        <v>680</v>
      </c>
      <c r="IM9" s="77" t="s">
        <v>680</v>
      </c>
      <c r="IN9" s="28" t="s">
        <v>680</v>
      </c>
      <c r="IO9" s="28" t="s">
        <v>680</v>
      </c>
      <c r="IP9" s="28" t="s">
        <v>680</v>
      </c>
      <c r="IQ9" s="28" t="s">
        <v>680</v>
      </c>
      <c r="IR9" s="28" t="s">
        <v>680</v>
      </c>
      <c r="IS9" s="28" t="s">
        <v>680</v>
      </c>
      <c r="IU9" s="28" t="s">
        <v>680</v>
      </c>
      <c r="IV9" s="28" t="s">
        <v>680</v>
      </c>
      <c r="IW9" s="28" t="s">
        <v>680</v>
      </c>
      <c r="IX9" s="28" t="s">
        <v>680</v>
      </c>
      <c r="IY9" s="28" t="s">
        <v>680</v>
      </c>
      <c r="IZ9" s="28" t="s">
        <v>680</v>
      </c>
      <c r="JA9" s="28" t="s">
        <v>680</v>
      </c>
      <c r="JB9" s="28" t="s">
        <v>680</v>
      </c>
      <c r="JC9" s="28" t="s">
        <v>680</v>
      </c>
      <c r="JD9" s="28" t="s">
        <v>680</v>
      </c>
      <c r="JE9" s="28" t="s">
        <v>680</v>
      </c>
      <c r="JF9" s="28" t="s">
        <v>680</v>
      </c>
      <c r="JH9" s="28" t="s">
        <v>680</v>
      </c>
      <c r="JI9" s="77" t="s">
        <v>680</v>
      </c>
      <c r="JJ9" s="71" t="s">
        <v>680</v>
      </c>
      <c r="JK9" s="71" t="s">
        <v>680</v>
      </c>
      <c r="JL9" s="71" t="s">
        <v>680</v>
      </c>
      <c r="JM9" s="28" t="s">
        <v>680</v>
      </c>
      <c r="JN9" s="28" t="s">
        <v>680</v>
      </c>
      <c r="JO9" s="28" t="s">
        <v>680</v>
      </c>
      <c r="JP9" s="28" t="s">
        <v>680</v>
      </c>
      <c r="JR9" s="28" t="s">
        <v>680</v>
      </c>
      <c r="JS9" s="28" t="s">
        <v>680</v>
      </c>
      <c r="JT9" s="28" t="s">
        <v>680</v>
      </c>
      <c r="JU9" s="28" t="s">
        <v>680</v>
      </c>
      <c r="JV9" s="28" t="s">
        <v>680</v>
      </c>
      <c r="JW9" s="28" t="s">
        <v>680</v>
      </c>
      <c r="JX9" s="28" t="s">
        <v>680</v>
      </c>
      <c r="JY9" s="28" t="s">
        <v>680</v>
      </c>
      <c r="JZ9" s="28" t="s">
        <v>680</v>
      </c>
      <c r="KB9" s="28" t="s">
        <v>680</v>
      </c>
      <c r="KC9" s="28" t="s">
        <v>680</v>
      </c>
      <c r="KD9" s="28" t="s">
        <v>680</v>
      </c>
      <c r="KF9" s="71" t="s">
        <v>680</v>
      </c>
      <c r="KG9" s="77" t="s">
        <v>680</v>
      </c>
      <c r="KI9" s="71" t="s">
        <v>680</v>
      </c>
      <c r="KJ9" s="71" t="s">
        <v>680</v>
      </c>
      <c r="KK9" s="28" t="s">
        <v>680</v>
      </c>
      <c r="KL9" s="28" t="s">
        <v>680</v>
      </c>
    </row>
    <row r="10" spans="1:305" ht="22.5" customHeight="1" x14ac:dyDescent="0.25">
      <c r="A10" s="13" t="s">
        <v>201</v>
      </c>
      <c r="B10" s="29" t="s">
        <v>59</v>
      </c>
      <c r="C10" s="29" t="s">
        <v>59</v>
      </c>
      <c r="D10" s="72" t="s">
        <v>236</v>
      </c>
      <c r="E10" s="29">
        <v>26</v>
      </c>
      <c r="F10" s="29" t="s">
        <v>59</v>
      </c>
      <c r="G10" s="72" t="s">
        <v>236</v>
      </c>
      <c r="H10" s="29" t="s">
        <v>59</v>
      </c>
      <c r="I10" s="29" t="s">
        <v>59</v>
      </c>
      <c r="J10" s="29">
        <v>24</v>
      </c>
      <c r="K10" s="72" t="s">
        <v>236</v>
      </c>
      <c r="L10" s="29" t="s">
        <v>59</v>
      </c>
      <c r="M10" s="72" t="s">
        <v>236</v>
      </c>
      <c r="N10" s="29">
        <v>26</v>
      </c>
      <c r="O10" s="29">
        <v>26</v>
      </c>
      <c r="P10" s="29">
        <v>26</v>
      </c>
      <c r="Q10" s="113" t="s">
        <v>236</v>
      </c>
      <c r="R10" s="29" t="s">
        <v>59</v>
      </c>
      <c r="S10" s="29" t="s">
        <v>59</v>
      </c>
      <c r="T10" s="29">
        <v>35</v>
      </c>
      <c r="U10" s="29" t="s">
        <v>59</v>
      </c>
      <c r="V10" s="72" t="s">
        <v>236</v>
      </c>
      <c r="W10" s="29" t="s">
        <v>59</v>
      </c>
      <c r="X10" s="29" t="s">
        <v>59</v>
      </c>
      <c r="Y10" s="29" t="s">
        <v>59</v>
      </c>
      <c r="Z10" s="29">
        <v>27</v>
      </c>
      <c r="AA10" s="29">
        <v>27</v>
      </c>
      <c r="AB10" s="29">
        <v>29</v>
      </c>
      <c r="AC10" s="113" t="s">
        <v>236</v>
      </c>
      <c r="AD10" s="29">
        <v>33</v>
      </c>
      <c r="AE10" s="29">
        <v>33</v>
      </c>
      <c r="AF10" s="29">
        <v>33</v>
      </c>
      <c r="AG10" s="29">
        <v>33</v>
      </c>
      <c r="AH10" s="29">
        <v>33</v>
      </c>
      <c r="AI10" s="69" t="s">
        <v>236</v>
      </c>
      <c r="AJ10" s="29" t="s">
        <v>59</v>
      </c>
      <c r="AK10" s="29" t="s">
        <v>59</v>
      </c>
      <c r="AL10" s="29" t="s">
        <v>59</v>
      </c>
      <c r="AM10" s="6" t="s">
        <v>236</v>
      </c>
      <c r="AN10" s="29">
        <v>30</v>
      </c>
      <c r="AO10" s="29">
        <v>26</v>
      </c>
      <c r="AP10" s="29">
        <v>30</v>
      </c>
      <c r="AQ10" s="113" t="s">
        <v>236</v>
      </c>
      <c r="AR10" s="29">
        <v>18</v>
      </c>
      <c r="AS10" s="29">
        <v>20</v>
      </c>
      <c r="AT10" s="69" t="s">
        <v>236</v>
      </c>
      <c r="AU10" s="29">
        <v>23</v>
      </c>
      <c r="AV10" s="29">
        <v>24</v>
      </c>
      <c r="AW10" s="29">
        <v>21</v>
      </c>
      <c r="AX10" s="113" t="s">
        <v>236</v>
      </c>
      <c r="AY10" s="29">
        <v>26</v>
      </c>
      <c r="AZ10" s="29">
        <v>26</v>
      </c>
      <c r="BA10" s="29">
        <v>26</v>
      </c>
      <c r="BB10" s="6" t="s">
        <v>236</v>
      </c>
      <c r="BC10" s="29">
        <v>21</v>
      </c>
      <c r="BD10" s="113" t="s">
        <v>236</v>
      </c>
      <c r="BE10" s="29">
        <v>28</v>
      </c>
      <c r="BF10" s="29">
        <v>28</v>
      </c>
      <c r="BG10" s="29">
        <v>28</v>
      </c>
      <c r="BH10" s="69" t="s">
        <v>236</v>
      </c>
      <c r="BI10" s="29">
        <v>24</v>
      </c>
      <c r="BJ10" s="29">
        <v>33</v>
      </c>
      <c r="BK10" s="29">
        <v>25</v>
      </c>
      <c r="BL10" s="6" t="s">
        <v>236</v>
      </c>
      <c r="BM10" s="29">
        <v>22</v>
      </c>
      <c r="BN10" s="29">
        <v>20</v>
      </c>
      <c r="BO10" s="113" t="s">
        <v>236</v>
      </c>
      <c r="BP10" s="29" t="s">
        <v>59</v>
      </c>
      <c r="BQ10" s="29">
        <v>26</v>
      </c>
      <c r="BR10" s="29" t="s">
        <v>59</v>
      </c>
      <c r="BS10" s="6" t="s">
        <v>236</v>
      </c>
      <c r="BT10" s="29" t="s">
        <v>59</v>
      </c>
      <c r="BU10" s="69" t="s">
        <v>236</v>
      </c>
      <c r="BV10" s="29">
        <v>18</v>
      </c>
      <c r="BW10" s="29">
        <v>24</v>
      </c>
      <c r="BX10" s="29">
        <v>29</v>
      </c>
      <c r="BY10" s="69" t="s">
        <v>236</v>
      </c>
      <c r="BZ10" s="29">
        <v>24</v>
      </c>
      <c r="CA10" s="29">
        <v>24</v>
      </c>
      <c r="CB10" s="29">
        <v>29</v>
      </c>
      <c r="CC10" s="69" t="s">
        <v>236</v>
      </c>
      <c r="CD10" s="29" t="s">
        <v>59</v>
      </c>
      <c r="CE10" s="29" t="s">
        <v>59</v>
      </c>
      <c r="CF10" s="29" t="s">
        <v>59</v>
      </c>
      <c r="CG10" s="6" t="s">
        <v>236</v>
      </c>
      <c r="CH10" s="29">
        <v>29</v>
      </c>
      <c r="CI10" s="29">
        <v>29</v>
      </c>
      <c r="CJ10" s="29">
        <v>29</v>
      </c>
      <c r="CK10" s="6" t="s">
        <v>236</v>
      </c>
      <c r="CL10" s="29">
        <v>20</v>
      </c>
      <c r="CM10" s="29">
        <v>21</v>
      </c>
      <c r="CN10" s="29">
        <v>19</v>
      </c>
      <c r="CO10" s="6" t="s">
        <v>236</v>
      </c>
      <c r="CP10" s="29">
        <v>27</v>
      </c>
      <c r="CQ10" s="29">
        <v>27</v>
      </c>
      <c r="CR10" s="29">
        <v>29</v>
      </c>
      <c r="CS10" s="6" t="s">
        <v>236</v>
      </c>
      <c r="CT10" s="29" t="s">
        <v>59</v>
      </c>
      <c r="CU10" s="69" t="s">
        <v>236</v>
      </c>
      <c r="CV10" s="29">
        <v>24</v>
      </c>
      <c r="CW10" s="29">
        <v>27</v>
      </c>
      <c r="CX10" s="29">
        <v>44</v>
      </c>
      <c r="CY10" s="29">
        <v>44</v>
      </c>
      <c r="CZ10" s="29">
        <v>44</v>
      </c>
      <c r="DA10" s="6" t="s">
        <v>236</v>
      </c>
      <c r="DB10" s="29">
        <v>20</v>
      </c>
      <c r="DC10" s="69" t="s">
        <v>236</v>
      </c>
      <c r="DD10" s="29">
        <v>18</v>
      </c>
      <c r="DE10" s="29">
        <v>29</v>
      </c>
      <c r="DF10" s="29">
        <v>29</v>
      </c>
      <c r="DG10" s="29" t="s">
        <v>59</v>
      </c>
      <c r="DH10" s="6" t="s">
        <v>236</v>
      </c>
      <c r="DI10" s="29" t="s">
        <v>59</v>
      </c>
      <c r="DJ10" s="29" t="s">
        <v>59</v>
      </c>
      <c r="DK10" s="29">
        <v>29</v>
      </c>
      <c r="DL10" s="29" t="s">
        <v>59</v>
      </c>
      <c r="DM10" s="6" t="s">
        <v>236</v>
      </c>
      <c r="DN10" s="29">
        <v>44</v>
      </c>
      <c r="DO10" s="29">
        <v>44</v>
      </c>
      <c r="DP10" s="29">
        <v>44</v>
      </c>
      <c r="DQ10" s="29">
        <v>29</v>
      </c>
      <c r="DR10" s="6" t="s">
        <v>236</v>
      </c>
      <c r="DS10" s="29">
        <v>29</v>
      </c>
      <c r="DT10" s="29">
        <v>29</v>
      </c>
      <c r="DU10" s="29">
        <v>29</v>
      </c>
      <c r="DV10" s="29">
        <v>29</v>
      </c>
      <c r="DW10" s="29">
        <v>29</v>
      </c>
      <c r="DX10" s="29">
        <v>29</v>
      </c>
      <c r="DY10" s="6" t="s">
        <v>236</v>
      </c>
      <c r="DZ10" s="29">
        <v>33</v>
      </c>
      <c r="EA10" s="29">
        <v>33</v>
      </c>
      <c r="EB10" s="29">
        <v>33</v>
      </c>
      <c r="EC10" s="29">
        <v>29</v>
      </c>
      <c r="ED10" s="6" t="s">
        <v>236</v>
      </c>
      <c r="EE10" s="29">
        <v>29</v>
      </c>
      <c r="EF10" s="29">
        <v>29</v>
      </c>
      <c r="EG10" s="29">
        <v>29</v>
      </c>
      <c r="EH10" s="29">
        <v>29</v>
      </c>
      <c r="EI10" s="29">
        <v>29</v>
      </c>
      <c r="EJ10" s="29">
        <v>29</v>
      </c>
      <c r="EK10" s="6" t="s">
        <v>236</v>
      </c>
      <c r="EL10" s="29">
        <v>27</v>
      </c>
      <c r="EM10" s="29">
        <v>27</v>
      </c>
      <c r="EN10" s="6" t="s">
        <v>236</v>
      </c>
      <c r="EO10" s="29">
        <v>22</v>
      </c>
      <c r="EP10" s="29">
        <v>22</v>
      </c>
      <c r="EQ10" s="29">
        <v>44</v>
      </c>
      <c r="ER10" s="29">
        <v>20</v>
      </c>
      <c r="ES10" s="29">
        <v>20</v>
      </c>
      <c r="ET10" s="29">
        <v>44</v>
      </c>
      <c r="EU10" s="29">
        <v>20</v>
      </c>
      <c r="EV10" s="29">
        <v>18</v>
      </c>
      <c r="EW10" s="113" t="s">
        <v>236</v>
      </c>
      <c r="EX10" s="29">
        <v>21</v>
      </c>
      <c r="EY10" s="29">
        <v>26</v>
      </c>
      <c r="EZ10" s="29">
        <v>26</v>
      </c>
      <c r="FA10" s="29">
        <v>26</v>
      </c>
      <c r="FB10" s="29">
        <v>19</v>
      </c>
      <c r="FC10" s="29">
        <v>26</v>
      </c>
      <c r="FD10" s="29">
        <v>26</v>
      </c>
      <c r="FE10" s="29">
        <v>23</v>
      </c>
      <c r="FF10" s="29">
        <v>23</v>
      </c>
      <c r="FG10" s="6" t="s">
        <v>236</v>
      </c>
      <c r="FH10" s="29">
        <v>33</v>
      </c>
      <c r="FI10" s="29">
        <v>33</v>
      </c>
      <c r="FJ10" s="29">
        <v>33</v>
      </c>
      <c r="FK10" s="6" t="s">
        <v>236</v>
      </c>
      <c r="FL10" s="29" t="s">
        <v>59</v>
      </c>
      <c r="FM10" s="29" t="s">
        <v>59</v>
      </c>
      <c r="FN10" s="29" t="s">
        <v>59</v>
      </c>
      <c r="FO10" s="29">
        <v>18</v>
      </c>
      <c r="FP10" s="29">
        <v>33</v>
      </c>
      <c r="FQ10" s="29" t="s">
        <v>59</v>
      </c>
      <c r="FR10" s="29">
        <v>33</v>
      </c>
      <c r="FS10" s="29" t="s">
        <v>59</v>
      </c>
      <c r="FT10" s="29">
        <v>44</v>
      </c>
      <c r="FU10" s="113" t="s">
        <v>236</v>
      </c>
      <c r="FV10" s="29">
        <v>23</v>
      </c>
      <c r="FW10" s="29">
        <v>23</v>
      </c>
      <c r="FX10" s="29">
        <v>23</v>
      </c>
      <c r="FY10" s="29">
        <v>23</v>
      </c>
      <c r="FZ10" s="29">
        <v>23</v>
      </c>
      <c r="GA10" s="29">
        <v>25</v>
      </c>
      <c r="GB10" s="29">
        <v>23</v>
      </c>
      <c r="GC10" s="29">
        <v>23</v>
      </c>
      <c r="GD10" s="29">
        <v>23</v>
      </c>
      <c r="GE10" s="29">
        <v>22</v>
      </c>
      <c r="GF10" s="6" t="s">
        <v>236</v>
      </c>
      <c r="GG10" s="29">
        <v>22</v>
      </c>
      <c r="GH10" s="29">
        <v>44</v>
      </c>
      <c r="GI10" s="29">
        <v>22</v>
      </c>
      <c r="GJ10" s="29">
        <v>19</v>
      </c>
      <c r="GK10" s="29">
        <v>23</v>
      </c>
      <c r="GL10" s="29">
        <v>23</v>
      </c>
      <c r="GM10" s="29">
        <v>27</v>
      </c>
      <c r="GN10" s="113" t="s">
        <v>236</v>
      </c>
      <c r="GO10" s="29">
        <v>21</v>
      </c>
      <c r="GP10" s="29">
        <v>23</v>
      </c>
      <c r="GQ10" s="29">
        <v>23</v>
      </c>
      <c r="GR10" s="29">
        <v>22</v>
      </c>
      <c r="GS10" s="29">
        <v>23</v>
      </c>
      <c r="GT10" s="29">
        <v>23</v>
      </c>
      <c r="GU10" s="29">
        <v>24</v>
      </c>
      <c r="GV10" s="29">
        <v>24</v>
      </c>
      <c r="GW10" s="6" t="s">
        <v>236</v>
      </c>
      <c r="GX10" s="29">
        <v>22</v>
      </c>
      <c r="GY10" s="29">
        <v>20</v>
      </c>
      <c r="GZ10" s="6" t="s">
        <v>236</v>
      </c>
      <c r="HA10" s="29">
        <v>44</v>
      </c>
      <c r="HB10" s="6" t="s">
        <v>236</v>
      </c>
      <c r="HC10" s="29">
        <v>44</v>
      </c>
      <c r="HD10" s="29">
        <v>44</v>
      </c>
      <c r="HE10" s="29">
        <v>44</v>
      </c>
      <c r="HF10" s="113" t="s">
        <v>236</v>
      </c>
      <c r="HG10" s="29">
        <v>20</v>
      </c>
      <c r="HH10" s="29">
        <v>21</v>
      </c>
      <c r="HI10" s="29">
        <v>21</v>
      </c>
      <c r="HJ10" s="29">
        <v>20</v>
      </c>
      <c r="HK10" s="113" t="s">
        <v>236</v>
      </c>
      <c r="HL10" s="29">
        <v>24</v>
      </c>
      <c r="HM10" s="29">
        <v>24</v>
      </c>
      <c r="HN10" s="6" t="s">
        <v>236</v>
      </c>
      <c r="HO10" s="29" t="s">
        <v>59</v>
      </c>
      <c r="HP10" s="29">
        <v>19</v>
      </c>
      <c r="HQ10" s="29" t="s">
        <v>59</v>
      </c>
      <c r="HR10" s="29">
        <v>20</v>
      </c>
      <c r="HS10" s="29" t="s">
        <v>59</v>
      </c>
      <c r="HT10" s="29" t="s">
        <v>59</v>
      </c>
      <c r="HU10" s="113" t="s">
        <v>236</v>
      </c>
      <c r="HV10" s="29">
        <v>29</v>
      </c>
      <c r="HW10" s="29">
        <v>29</v>
      </c>
      <c r="HX10" s="29">
        <v>29</v>
      </c>
      <c r="HY10" s="29">
        <v>29</v>
      </c>
      <c r="HZ10" s="29">
        <v>29</v>
      </c>
      <c r="IA10" s="29">
        <v>18</v>
      </c>
      <c r="IB10" s="69" t="s">
        <v>236</v>
      </c>
      <c r="IC10" s="29">
        <v>22</v>
      </c>
      <c r="ID10" s="29">
        <v>19</v>
      </c>
      <c r="IE10" s="29">
        <v>19</v>
      </c>
      <c r="IF10" s="29" t="s">
        <v>59</v>
      </c>
      <c r="IG10" s="29">
        <v>19</v>
      </c>
      <c r="IH10" s="29">
        <v>26</v>
      </c>
      <c r="II10" s="6" t="s">
        <v>236</v>
      </c>
      <c r="IJ10" s="29">
        <v>26</v>
      </c>
      <c r="IK10" s="29">
        <v>26</v>
      </c>
      <c r="IL10" s="29">
        <v>27</v>
      </c>
      <c r="IM10" s="29">
        <v>44</v>
      </c>
      <c r="IN10" s="29">
        <v>27</v>
      </c>
      <c r="IO10" s="29">
        <v>28</v>
      </c>
      <c r="IP10" s="29">
        <v>28</v>
      </c>
      <c r="IQ10" s="29">
        <v>44</v>
      </c>
      <c r="IR10" s="29">
        <v>27</v>
      </c>
      <c r="IS10" s="29">
        <v>27</v>
      </c>
      <c r="IT10" s="113" t="s">
        <v>236</v>
      </c>
      <c r="IU10" s="29">
        <v>25</v>
      </c>
      <c r="IV10" s="29">
        <v>27</v>
      </c>
      <c r="IW10" s="29">
        <v>28</v>
      </c>
      <c r="IX10" s="29">
        <v>28</v>
      </c>
      <c r="IY10" s="29">
        <v>33</v>
      </c>
      <c r="IZ10" s="29">
        <v>28</v>
      </c>
      <c r="JA10" s="29">
        <v>28</v>
      </c>
      <c r="JB10" s="29" t="s">
        <v>59</v>
      </c>
      <c r="JC10" s="29">
        <v>33</v>
      </c>
      <c r="JD10" s="29">
        <v>28</v>
      </c>
      <c r="JE10" s="29">
        <v>28</v>
      </c>
      <c r="JF10" s="29">
        <v>28</v>
      </c>
      <c r="JG10" s="6" t="s">
        <v>236</v>
      </c>
      <c r="JH10" s="29">
        <v>33</v>
      </c>
      <c r="JI10" s="29">
        <v>23</v>
      </c>
      <c r="JJ10" s="29">
        <v>18</v>
      </c>
      <c r="JK10" s="29">
        <v>33</v>
      </c>
      <c r="JL10" s="29">
        <v>28</v>
      </c>
      <c r="JM10" s="29" t="s">
        <v>59</v>
      </c>
      <c r="JN10" s="29">
        <v>19</v>
      </c>
      <c r="JO10" s="29">
        <v>18</v>
      </c>
      <c r="JP10" s="29">
        <v>19</v>
      </c>
      <c r="JQ10" s="113" t="s">
        <v>236</v>
      </c>
      <c r="JR10" s="29">
        <v>27</v>
      </c>
      <c r="JS10" s="29">
        <v>28</v>
      </c>
      <c r="JT10" s="29">
        <v>29</v>
      </c>
      <c r="JU10" s="29" t="s">
        <v>59</v>
      </c>
      <c r="JV10" s="29">
        <v>44</v>
      </c>
      <c r="JW10" s="29">
        <v>29</v>
      </c>
      <c r="JX10" s="29">
        <v>29</v>
      </c>
      <c r="JY10" s="29">
        <v>28</v>
      </c>
      <c r="JZ10" s="29">
        <v>27</v>
      </c>
      <c r="KA10" s="113" t="s">
        <v>236</v>
      </c>
      <c r="KB10" s="29">
        <v>20</v>
      </c>
      <c r="KC10" s="29">
        <v>21</v>
      </c>
      <c r="KD10" s="29">
        <v>20</v>
      </c>
      <c r="KE10" s="113" t="s">
        <v>236</v>
      </c>
      <c r="KF10" s="29" t="s">
        <v>59</v>
      </c>
      <c r="KG10" s="29" t="s">
        <v>59</v>
      </c>
      <c r="KH10" s="72" t="s">
        <v>236</v>
      </c>
      <c r="KI10" s="29" t="s">
        <v>59</v>
      </c>
      <c r="KJ10" s="29" t="s">
        <v>59</v>
      </c>
      <c r="KK10" s="29">
        <v>22</v>
      </c>
      <c r="KL10" s="29">
        <v>22</v>
      </c>
      <c r="KM10" s="6" t="s">
        <v>236</v>
      </c>
      <c r="KN10" s="6" t="s">
        <v>236</v>
      </c>
      <c r="KO10" s="6" t="s">
        <v>236</v>
      </c>
      <c r="KP10" s="6" t="s">
        <v>236</v>
      </c>
      <c r="KQ10" s="6" t="s">
        <v>236</v>
      </c>
      <c r="KR10" s="6" t="s">
        <v>236</v>
      </c>
      <c r="KS10" s="6" t="s">
        <v>236</v>
      </c>
    </row>
    <row r="11" spans="1:305" ht="22.5" customHeight="1" x14ac:dyDescent="0.25">
      <c r="A11" s="35" t="s">
        <v>55</v>
      </c>
      <c r="B11" s="30" t="str">
        <f>HYPERLINK("https://psref.lenovo.com/Detail/Lenovo%20Laptops/Lenovo_V15_ADA?M="&amp;B8,"» Online-Datenblatt")</f>
        <v>» Online-Datenblatt</v>
      </c>
      <c r="C11" s="30" t="str">
        <f>HYPERLINK("https://psref.lenovo.com/Detail/Lenovo%20Laptops/Lenovo_V15_ADA?M="&amp;C8,"» Online-Datenblatt")</f>
        <v>» Online-Datenblatt</v>
      </c>
      <c r="D11" s="72"/>
      <c r="E11" s="30" t="str">
        <f>HYPERLINK("https://psref.lenovo.com/Detail/Lenovo%20Laptops/Lenovo_V15_ADA?M="&amp;E8,"» Online-Datenblatt")</f>
        <v>» Online-Datenblatt</v>
      </c>
      <c r="F11" s="30" t="str">
        <f>HYPERLINK("https://psref.lenovo.com/Detail/Lenovo%20Laptops/Lenovo_V15_ADA?M="&amp;F8,"» Online-Datenblatt")</f>
        <v>» Online-Datenblatt</v>
      </c>
      <c r="G11" s="72"/>
      <c r="H11" s="30" t="str">
        <f>HYPERLINK("https://psref.lenovo.com/Detail/Lenovo/Lenovo_V15_G2_ALC?M="&amp;H8,"» Online-Datenblatt")</f>
        <v>» Online-Datenblatt</v>
      </c>
      <c r="I11" s="30" t="str">
        <f>HYPERLINK("https://psref.lenovo.com/Detail/Lenovo/Lenovo_V15_G2_ALC?M="&amp;I8,"» Online-Datenblatt")</f>
        <v>» Online-Datenblatt</v>
      </c>
      <c r="J11" s="30" t="str">
        <f>HYPERLINK("https://psref.lenovo.com/Detail/Lenovo/Lenovo_V15_G2_ALC?M="&amp;J8,"» Online-Datenblatt")</f>
        <v>» Online-Datenblatt</v>
      </c>
      <c r="K11" s="72"/>
      <c r="L11" s="30" t="str">
        <f>HYPERLINK("https://psref.lenovo.com/Detail/Lenovo%20Laptops/Lenovo_V15_IGL?M="&amp;L8,"» Online-Datenblatt")</f>
        <v>» Online-Datenblatt</v>
      </c>
      <c r="M11" s="72"/>
      <c r="N11" s="30" t="str">
        <f>HYPERLINK("https://psref.lenovo.com/Detail/Lenovo%20Laptops/Lenovo_V15_IIL?M="&amp;N8,"» Online-Datenblatt")</f>
        <v>» Online-Datenblatt</v>
      </c>
      <c r="O11" s="30" t="str">
        <f>HYPERLINK("https://psref.lenovo.com/Detail/Lenovo%20Laptops/Lenovo_V15_IIL?M="&amp;O8,"» Online-Datenblatt")</f>
        <v>» Online-Datenblatt</v>
      </c>
      <c r="P11" s="30" t="str">
        <f>HYPERLINK("https://psref.lenovo.com/Detail/Lenovo%20Laptops/Lenovo_V15_IIL?M="&amp;P8,"» Online-Datenblatt")</f>
        <v>» Online-Datenblatt</v>
      </c>
      <c r="R11" s="30" t="str">
        <f>HYPERLINK("https://psref.lenovo.com/Detail/Lenovo%20Laptops/Lenovo_V15_G2_ITL?M="&amp;R8,"» Online-Datenblatt")</f>
        <v>» Online-Datenblatt</v>
      </c>
      <c r="S11" s="30" t="str">
        <f>HYPERLINK("https://psref.lenovo.com/Detail/Lenovo%20Laptops/Lenovo_V15_G2_ITL?M="&amp;S8,"» Online-Datenblatt")</f>
        <v>» Online-Datenblatt</v>
      </c>
      <c r="T11" s="30" t="str">
        <f>HYPERLINK("https://psref.lenovo.com/Detail/Lenovo%20Laptops/Lenovo_V15_G2_ITL?M="&amp;T8,"» Online-Datenblatt")</f>
        <v>» Online-Datenblatt</v>
      </c>
      <c r="U11" s="30" t="str">
        <f>HYPERLINK("https://psref.lenovo.com/Detail/Lenovo%20Laptops/Lenovo_V15_G2_ITL?M="&amp;U8,"» Online-Datenblatt")</f>
        <v>» Online-Datenblatt</v>
      </c>
      <c r="V11" s="72" t="s">
        <v>236</v>
      </c>
      <c r="W11" s="30" t="str">
        <f t="shared" ref="W11:AB11" si="0">HYPERLINK("https://psref.lenovo.com/Detail/Lenovo/Lenovo_V17_IIL?M="&amp;W8,"» Online-Datenblatt")</f>
        <v>» Online-Datenblatt</v>
      </c>
      <c r="X11" s="30" t="str">
        <f t="shared" si="0"/>
        <v>» Online-Datenblatt</v>
      </c>
      <c r="Y11" s="30" t="str">
        <f t="shared" si="0"/>
        <v>» Online-Datenblatt</v>
      </c>
      <c r="Z11" s="30" t="str">
        <f t="shared" si="0"/>
        <v>» Online-Datenblatt</v>
      </c>
      <c r="AA11" s="30" t="str">
        <f t="shared" si="0"/>
        <v>» Online-Datenblatt</v>
      </c>
      <c r="AB11" s="30" t="str">
        <f t="shared" si="0"/>
        <v>» Online-Datenblatt</v>
      </c>
      <c r="AD11" s="30" t="str">
        <f>HYPERLINK("https://psref.lenovo.com/Detail/Lenovo/Lenovo_V17_G2_ITL?M="&amp;AD8,"» Online-Datenblatt")</f>
        <v>» Online-Datenblatt</v>
      </c>
      <c r="AE11" s="30" t="str">
        <f>HYPERLINK("https://psref.lenovo.com/Detail/Lenovo/Lenovo_V17_G2_ITL?M="&amp;AE8,"» Online-Datenblatt")</f>
        <v>» Online-Datenblatt</v>
      </c>
      <c r="AF11" s="30" t="str">
        <f>HYPERLINK("https://psref.lenovo.com/Detail/Lenovo/Lenovo_V17_G2_ITL?M="&amp;AF8,"» Online-Datenblatt")</f>
        <v>» Online-Datenblatt</v>
      </c>
      <c r="AG11" s="30" t="str">
        <f>HYPERLINK("https://psref.lenovo.com/Detail/Lenovo/Lenovo_V17_G2_ITL?M="&amp;AG8,"» Online-Datenblatt")</f>
        <v>» Online-Datenblatt</v>
      </c>
      <c r="AH11" s="30" t="str">
        <f>HYPERLINK("https://psref.lenovo.com/Detail/Lenovo/Lenovo_V17_G2_ITL?M="&amp;AH8,"» Online-Datenblatt")</f>
        <v>» Online-Datenblatt</v>
      </c>
      <c r="AJ11" s="30" t="str">
        <f>HYPERLINK("https://psref.lenovo.com/Detail/ThinkBook/ThinkBook_14_G2_ARE?M="&amp;AJ8,"» Online-Datenblatt")</f>
        <v>» Online-Datenblatt</v>
      </c>
      <c r="AK11" s="30" t="str">
        <f>HYPERLINK("https://psref.lenovo.com/Detail/ThinkBook/ThinkBook_14_G2_ARE?M="&amp;AK8,"» Online-Datenblatt")</f>
        <v>» Online-Datenblatt</v>
      </c>
      <c r="AL11" s="30" t="str">
        <f>HYPERLINK("https://psref.lenovo.com/Detail/ThinkBook/ThinkBook_14_G2_ARE?M="&amp;AL8,"» Online-Datenblatt")</f>
        <v>» Online-Datenblatt</v>
      </c>
      <c r="AM11" s="72" t="s">
        <v>236</v>
      </c>
      <c r="AN11" s="30" t="str">
        <f>HYPERLINK("https://psref.lenovo.com/Detail/ThinkBook/ThinkBook_14_G3_ACL?M="&amp;AN8,"» Online-Datenblatt")</f>
        <v>» Online-Datenblatt</v>
      </c>
      <c r="AO11" s="30" t="str">
        <f>HYPERLINK("https://psref.lenovo.com/Detail/ThinkBook/ThinkBook_14_G3_ACL?M="&amp;AO8,"» Online-Datenblatt")</f>
        <v>» Online-Datenblatt</v>
      </c>
      <c r="AP11" s="30" t="str">
        <f>HYPERLINK("https://psref.lenovo.com/Detail/ThinkBook/ThinkBook_14_G3_ACL?M="&amp;AP8,"» Online-Datenblatt")</f>
        <v>» Online-Datenblatt</v>
      </c>
      <c r="AR11" s="30" t="str">
        <f>HYPERLINK("https://psref.lenovo.com/Detail/ThinkBook/ThinkBook_14_G2_ITL?M="&amp;AR8,"» Online-Datenblatt")</f>
        <v>» Online-Datenblatt</v>
      </c>
      <c r="AS11" s="30" t="str">
        <f>HYPERLINK("https://psref.lenovo.com/Detail/ThinkBook/ThinkBook_14_G2_ITL?M="&amp;AS8,"» Online-Datenblatt")</f>
        <v>» Online-Datenblatt</v>
      </c>
      <c r="AU11" s="30" t="str">
        <f>HYPERLINK("https://psref.lenovo.com/Detail/ThinkBook/ThinkBook_15_G2_ARE?M="&amp;AU8,"» Online-Datenblatt")</f>
        <v>» Online-Datenblatt</v>
      </c>
      <c r="AV11" s="30" t="str">
        <f>HYPERLINK("https://psref.lenovo.com/Detail/ThinkBook/ThinkBook_15_G2_ARE?M="&amp;AV8,"» Online-Datenblatt")</f>
        <v>» Online-Datenblatt</v>
      </c>
      <c r="AW11" s="30" t="str">
        <f>HYPERLINK("https://psref.lenovo.com/Detail/ThinkBook/ThinkBook_15_G2_ARE?M="&amp;AW8,"» Online-Datenblatt")</f>
        <v>» Online-Datenblatt</v>
      </c>
      <c r="AY11" s="30" t="str">
        <f>HYPERLINK("https://psref.lenovo.com/Detail/ThinkBook/ThinkBook_15_G3_ACL?M="&amp;AY8,"» Online-Datenblatt")</f>
        <v>» Online-Datenblatt</v>
      </c>
      <c r="AZ11" s="30" t="str">
        <f>HYPERLINK("https://psref.lenovo.com/Detail/ThinkBook/ThinkBook_15_G3_ACL?M="&amp;AZ8,"» Online-Datenblatt")</f>
        <v>» Online-Datenblatt</v>
      </c>
      <c r="BA11" s="30" t="str">
        <f>HYPERLINK("https://psref.lenovo.com/Detail/ThinkBook/ThinkBook_15_G3_ACL?M="&amp;BA8,"» Online-Datenblatt")</f>
        <v>» Online-Datenblatt</v>
      </c>
      <c r="BB11" s="72" t="s">
        <v>236</v>
      </c>
      <c r="BC11" s="30" t="str">
        <f>HYPERLINK("https://psref.lenovo.com/Detail/ThinkBook/ThinkBook_15_IIL?M="&amp;BC8,"» Online-Datenblatt")</f>
        <v>» Online-Datenblatt</v>
      </c>
      <c r="BE11" s="30" t="str">
        <f>HYPERLINK("https://psref.lenovo.com/Detail/ThinkBook/ThinkBook_15_G2_ITL?M="&amp;BE8,"» Online-Datenblatt")</f>
        <v>» Online-Datenblatt</v>
      </c>
      <c r="BF11" s="30" t="str">
        <f>HYPERLINK("https://psref.lenovo.com/Detail/ThinkBook/ThinkBook_15_G2_ITL?M="&amp;BF8,"» Online-Datenblatt")</f>
        <v>» Online-Datenblatt</v>
      </c>
      <c r="BG11" s="30" t="str">
        <f>HYPERLINK("https://psref.lenovo.com/Detail/ThinkBook/ThinkBook_15_G2_ITL?M="&amp;BG8,"» Online-Datenblatt")</f>
        <v>» Online-Datenblatt</v>
      </c>
      <c r="BI11" s="30" t="str">
        <f>HYPERLINK("https://psref.lenovo.com/Detail/ThinkBook/ThinkBook_15p_IMH?M="&amp;BI8,"» Online-Datenblatt")</f>
        <v>» Online-Datenblatt</v>
      </c>
      <c r="BJ11" s="30" t="str">
        <f>HYPERLINK("https://psref.lenovo.com/Detail/ThinkBook/ThinkBook_15p_IMH?M="&amp;BJ8,"» Online-Datenblatt")</f>
        <v>» Online-Datenblatt</v>
      </c>
      <c r="BK11" s="30" t="str">
        <f>HYPERLINK("https://psref.lenovo.com/Detail/ThinkBook/ThinkBook_15p_IMH?M="&amp;BK8,"» Online-Datenblatt")</f>
        <v>» Online-Datenblatt</v>
      </c>
      <c r="BL11" s="72" t="s">
        <v>236</v>
      </c>
      <c r="BM11" s="40" t="str">
        <f>HYPERLINK("https://psref.lenovo.com/Detail/ThinkBook/ThinkBook_13s_G3_ACN?M="&amp;BM8,"» Online-Datenblatt")</f>
        <v>» Online-Datenblatt</v>
      </c>
      <c r="BN11" s="40" t="str">
        <f>HYPERLINK("https://psref.lenovo.com/Detail/ThinkBook/ThinkBook_13s_G3_ACN?M="&amp;BN8,"» Online-Datenblatt")</f>
        <v>» Online-Datenblatt</v>
      </c>
      <c r="BP11" s="40" t="str">
        <f>HYPERLINK("https://psref.lenovo.com/Detail/ThinkBook/ThinkBook_13s_G2_ITL?M="&amp;BP8,"» Online-Datenblatt")</f>
        <v>» Online-Datenblatt</v>
      </c>
      <c r="BQ11" s="40" t="str">
        <f>HYPERLINK("https://psref.lenovo.com/Detail/ThinkBook/ThinkBook_13s_G2_ITL?M="&amp;BQ8,"» Online-Datenblatt")</f>
        <v>» Online-Datenblatt</v>
      </c>
      <c r="BR11" s="40" t="str">
        <f>HYPERLINK("https://psref.lenovo.com/Detail/ThinkBook/ThinkBook_13s_G2_ITL?M="&amp;BR8,"» Online-Datenblatt")</f>
        <v>» Online-Datenblatt</v>
      </c>
      <c r="BS11" s="72" t="s">
        <v>236</v>
      </c>
      <c r="BT11" s="30" t="str">
        <f>HYPERLINK("https://psref.lenovo.com/Detail/ThinkBook/ThinkBook_Plus_IML?M="&amp;BT8,"» Online-Datenblatt")</f>
        <v>» Online-Datenblatt</v>
      </c>
      <c r="BV11" s="40" t="str">
        <f>HYPERLINK("https://psref.lenovo.com/Detail/ThinkBook/ThinkBook_14s_Yoga_ITL?M="&amp;BV8,"» Online-Datenblatt")</f>
        <v>» Online-Datenblatt</v>
      </c>
      <c r="BW11" s="40" t="str">
        <f>HYPERLINK("https://psref.lenovo.com/Detail/ThinkBook/ThinkBook_14s_Yoga_ITL?M="&amp;BW8,"» Online-Datenblatt")</f>
        <v>» Online-Datenblatt</v>
      </c>
      <c r="BX11" s="40" t="str">
        <f>HYPERLINK("https://psref.lenovo.com/Detail/ThinkBook/ThinkBook_14s_Yoga_ITL?M="&amp;BX8,"» Online-Datenblatt")</f>
        <v>» Online-Datenblatt</v>
      </c>
      <c r="BZ11" s="40" t="str">
        <f>HYPERLINK("https://psref.lenovo.com/Detail/ThinkBook/ThinkBook_14s_Yoga_ITL?M="&amp;BZ8,"» Online-Datenblatt")</f>
        <v>» Online-Datenblatt</v>
      </c>
      <c r="CA11" s="40" t="str">
        <f>HYPERLINK("https://psref.lenovo.com/Detail/ThinkBook/ThinkBook_14s_Yoga_ITL?M="&amp;CA8,"» Online-Datenblatt")</f>
        <v>» Online-Datenblatt</v>
      </c>
      <c r="CB11" s="40" t="str">
        <f>HYPERLINK("https://psref.lenovo.com/Detail/ThinkBook/ThinkBook_14s_Yoga_ITL?M="&amp;CB8,"» Online-Datenblatt")</f>
        <v>» Online-Datenblatt</v>
      </c>
      <c r="CD11" s="40" t="str">
        <f>HYPERLINK("https://psref.lenovo.com/Detail/ThinkPad/ThinkPad_C13_Yoga_Gen_1_Chromebook?M="&amp;CD8,"» Online-Datenblatt")</f>
        <v>» Online-Datenblatt</v>
      </c>
      <c r="CE11" s="40" t="str">
        <f>HYPERLINK("https://psref.lenovo.com/Detail/ThinkPad/ThinkPad_C13_Yoga_Gen_1_Chromebook?M="&amp;CE8,"» Online-Datenblatt")</f>
        <v>» Online-Datenblatt</v>
      </c>
      <c r="CF11" s="40" t="str">
        <f>HYPERLINK("https://psref.lenovo.com/Detail/ThinkPad/ThinkPad_C13_Yoga_Gen_1_Chromebook?M="&amp;CF8,"» Online-Datenblatt")</f>
        <v>» Online-Datenblatt</v>
      </c>
      <c r="CG11" s="72" t="s">
        <v>236</v>
      </c>
      <c r="CH11" s="30" t="str">
        <f>HYPERLINK("https://psref.lenovo.com/Detail/ThinkPad/ThinkPad_E14_Gen_2_AMD="&amp;CH8,"» Online-Datenblatt")</f>
        <v>» Online-Datenblatt</v>
      </c>
      <c r="CI11" s="30" t="str">
        <f>HYPERLINK("https://psref.lenovo.com/Detail/ThinkPad/ThinkPad_E14_Gen_2_AMD="&amp;CI8,"» Online-Datenblatt")</f>
        <v>» Online-Datenblatt</v>
      </c>
      <c r="CJ11" s="30" t="str">
        <f>HYPERLINK("https://psref.lenovo.com/Detail/ThinkPad/ThinkPad_E14_Gen_2_AMD="&amp;CJ8,"» Online-Datenblatt")</f>
        <v>» Online-Datenblatt</v>
      </c>
      <c r="CK11" s="72" t="s">
        <v>236</v>
      </c>
      <c r="CL11" s="30" t="str">
        <f>HYPERLINK("https://psref.lenovo.com/Detail/ThinkPad/ThinkPad_E14_Gen_2_Intel?M="&amp;CL8,"» Online-Datenblatt")</f>
        <v>» Online-Datenblatt</v>
      </c>
      <c r="CM11" s="30" t="str">
        <f>HYPERLINK("https://psref.lenovo.com/Detail/ThinkPad/ThinkPad_E14_Gen_2_Intel?M="&amp;CM8,"» Online-Datenblatt")</f>
        <v>» Online-Datenblatt</v>
      </c>
      <c r="CN11" s="30" t="str">
        <f>HYPERLINK("https://psref.lenovo.com/Detail/ThinkPad/ThinkPad_E14_Gen_2_Intel?M="&amp;CN8,"» Online-Datenblatt")</f>
        <v>» Online-Datenblatt</v>
      </c>
      <c r="CO11" s="72" t="s">
        <v>236</v>
      </c>
      <c r="CP11" s="30" t="str">
        <f>HYPERLINK("https://psref.lenovo.com/Detail/ThinkPad/ThinkPad_E15_Gen_2_AMD?M="&amp;CP8,"» Online-Datenblatt")</f>
        <v>» Online-Datenblatt</v>
      </c>
      <c r="CQ11" s="30" t="str">
        <f>HYPERLINK("https://psref.lenovo.com/Detail/ThinkPad/ThinkPad_E15_Gen_2_AMD?M="&amp;CQ8,"» Online-Datenblatt")</f>
        <v>» Online-Datenblatt</v>
      </c>
      <c r="CR11" s="30" t="str">
        <f>HYPERLINK("https://psref.lenovo.com/Detail/ThinkPad/ThinkPad_E15_Gen_2_AMD?M="&amp;CR8,"» Online-Datenblatt")</f>
        <v>» Online-Datenblatt</v>
      </c>
      <c r="CS11" s="72" t="s">
        <v>236</v>
      </c>
      <c r="CT11" s="61" t="str">
        <f>HYPERLINK("https://psref.lenovo.com/Detail/ThinkPad/ThinkPad_E15?M="&amp;CT8,"» Online-Datenblatt")</f>
        <v>» Online-Datenblatt</v>
      </c>
      <c r="CV11" s="30" t="str">
        <f>HYPERLINK("https://psref.lenovo.com/Detail/ThinkPad/ThinkPad_E15_Gen_2_Intel?M="&amp;CV8,"» Online-Datenblatt")</f>
        <v>» Online-Datenblatt</v>
      </c>
      <c r="CW11" s="30" t="str">
        <f>HYPERLINK("https://psref.lenovo.com/Detail/ThinkPad/ThinkPad_E15_Gen_2_Intel?M="&amp;CW8,"» Online-Datenblatt")</f>
        <v>» Online-Datenblatt</v>
      </c>
      <c r="CX11" s="30" t="str">
        <f>HYPERLINK("https://psref.lenovo.com/Detail/ThinkPad/ThinkPad_E15_Gen_2_Intel?M="&amp;CX8,"» Online-Datenblatt")</f>
        <v>» Online-Datenblatt</v>
      </c>
      <c r="CY11" s="30" t="str">
        <f>HYPERLINK("https://psref.lenovo.com/Detail/ThinkPad/ThinkPad_E15_Gen_2_Intel?M="&amp;CY8,"» Online-Datenblatt")</f>
        <v>» Online-Datenblatt</v>
      </c>
      <c r="CZ11" s="30" t="str">
        <f>HYPERLINK("https://psref.lenovo.com/Detail/ThinkPad/ThinkPad_E15_Gen_2_Intel?M="&amp;CZ8,"» Online-Datenblatt")</f>
        <v>» Online-Datenblatt</v>
      </c>
      <c r="DA11" s="72" t="s">
        <v>236</v>
      </c>
      <c r="DB11" s="61" t="str">
        <f>HYPERLINK("https://psref.lenovo.com/Detail/ThinkPad/ThinkPad_L13?M="&amp;DB8,"» Online-Datenblatt")</f>
        <v>» Online-Datenblatt</v>
      </c>
      <c r="DD11" s="61" t="str">
        <f>HYPERLINK("https://psref.lenovo.com/Detail/ThinkPad/ThinkPad_L13_Gen_2_Intel?M="&amp;DD8,"» Online-Datenblatt")</f>
        <v>» Online-Datenblatt</v>
      </c>
      <c r="DE11" s="61" t="str">
        <f>HYPERLINK("https://psref.lenovo.com/Detail/ThinkPad/ThinkPad_L13_Gen_2_Intel?M="&amp;DE8,"» Online-Datenblatt")</f>
        <v>» Online-Datenblatt</v>
      </c>
      <c r="DF11" s="61" t="str">
        <f>HYPERLINK("https://psref.lenovo.com/Detail/ThinkPad/ThinkPad_L13_Gen_2_Intel?M="&amp;DF8,"» Online-Datenblatt")</f>
        <v>» Online-Datenblatt</v>
      </c>
      <c r="DG11" s="61" t="str">
        <f>HYPERLINK("https://psref.lenovo.com/Detail/ThinkPad/ThinkPad_L13_Gen_2_Intel?M="&amp;DG8,"» Online-Datenblatt")</f>
        <v>» Online-Datenblatt</v>
      </c>
      <c r="DH11" s="72" t="s">
        <v>236</v>
      </c>
      <c r="DI11" s="44" t="str">
        <f>HYPERLINK("https://psref.lenovo.com/Detail/ThinkPad/ThinkPad_L13_Yoga_Gen_2_Intel?M="&amp;DI8,"» Online-Datenblatt")</f>
        <v>» Online-Datenblatt</v>
      </c>
      <c r="DJ11" s="44" t="str">
        <f>HYPERLINK("https://psref.lenovo.com/Detail/ThinkPad/ThinkPad_L13_Yoga_Gen_2_Intel?M="&amp;DJ8,"» Online-Datenblatt")</f>
        <v>» Online-Datenblatt</v>
      </c>
      <c r="DK11" s="44" t="str">
        <f>HYPERLINK("https://psref.lenovo.com/Detail/ThinkPad/ThinkPad_L13_Yoga_Gen_2_Intel?M="&amp;DK8,"» Online-Datenblatt")</f>
        <v>» Online-Datenblatt</v>
      </c>
      <c r="DL11" s="44" t="str">
        <f>HYPERLINK("https://psref.lenovo.com/Detail/ThinkPad/ThinkPad_L13_Yoga_Gen_2_Intel?M="&amp;DL8,"» Online-Datenblatt")</f>
        <v>» Online-Datenblatt</v>
      </c>
      <c r="DM11" s="72" t="s">
        <v>236</v>
      </c>
      <c r="DN11" s="44" t="str">
        <f>HYPERLINK("https://psref.lenovo.com/Detail/ThinkPad/ThinkPad_L14_Gen_1_AMD="&amp;DN8,"» Online-Datenblatt")</f>
        <v>» Online-Datenblatt</v>
      </c>
      <c r="DO11" s="44" t="str">
        <f>HYPERLINK("https://psref.lenovo.com/Detail/ThinkPad/ThinkPad_L14_Gen_1_AMD="&amp;DO8,"» Online-Datenblatt")</f>
        <v>» Online-Datenblatt</v>
      </c>
      <c r="DP11" s="44" t="str">
        <f>HYPERLINK("https://psref.lenovo.com/Detail/ThinkPad/ThinkPad_L14_Gen_1_AMD="&amp;DP8,"» Online-Datenblatt")</f>
        <v>» Online-Datenblatt</v>
      </c>
      <c r="DQ11" s="44" t="str">
        <f>HYPERLINK("https://psref.lenovo.com/Detail/ThinkPad/ThinkPad_L14_Gen_1_AMD="&amp;DQ8,"» Online-Datenblatt")</f>
        <v>» Online-Datenblatt</v>
      </c>
      <c r="DR11" s="72" t="s">
        <v>236</v>
      </c>
      <c r="DS11" s="44" t="str">
        <f t="shared" ref="DS11:DX11" si="1">HYPERLINK("https://psref.lenovo.com/Detail/ThinkPad/ThinkPad_L14_Gen_1_Intel?M="&amp;DS8,"» Online-Datenblatt")</f>
        <v>» Online-Datenblatt</v>
      </c>
      <c r="DT11" s="44" t="str">
        <f t="shared" si="1"/>
        <v>» Online-Datenblatt</v>
      </c>
      <c r="DU11" s="44" t="str">
        <f t="shared" si="1"/>
        <v>» Online-Datenblatt</v>
      </c>
      <c r="DV11" s="44" t="str">
        <f t="shared" si="1"/>
        <v>» Online-Datenblatt</v>
      </c>
      <c r="DW11" s="44" t="str">
        <f t="shared" si="1"/>
        <v>» Online-Datenblatt</v>
      </c>
      <c r="DX11" s="44" t="str">
        <f t="shared" si="1"/>
        <v>» Online-Datenblatt</v>
      </c>
      <c r="DY11" s="72" t="s">
        <v>236</v>
      </c>
      <c r="DZ11" s="44" t="str">
        <f>HYPERLINK("https://psref.lenovo.com/Detail/ThinkPad/ThinkPad_L15_Gen_1_AMD?M="&amp;DZ8,"» Online-Datenblatt")</f>
        <v>» Online-Datenblatt</v>
      </c>
      <c r="EA11" s="44" t="str">
        <f>HYPERLINK("https://psref.lenovo.com/Detail/ThinkPad/ThinkPad_L15_Gen_1_AMD?M="&amp;EA8,"» Online-Datenblatt")</f>
        <v>» Online-Datenblatt</v>
      </c>
      <c r="EB11" s="44" t="str">
        <f>HYPERLINK("https://psref.lenovo.com/Detail/ThinkPad/ThinkPad_L15_Gen_1_AMD?M="&amp;EB8,"» Online-Datenblatt")</f>
        <v>» Online-Datenblatt</v>
      </c>
      <c r="EC11" s="44" t="str">
        <f>HYPERLINK("https://psref.lenovo.com/Detail/ThinkPad/ThinkPad_L15_Gen_1_AMD?M="&amp;EC8,"» Online-Datenblatt")</f>
        <v>» Online-Datenblatt</v>
      </c>
      <c r="ED11" s="72" t="s">
        <v>236</v>
      </c>
      <c r="EE11" s="44" t="str">
        <f t="shared" ref="EE11:EJ11" si="2">HYPERLINK("https://psref.lenovo.com/Detail/ThinkPad/ThinkPad_L15_Gen_1_Intel?M="&amp;EE8,"» Online-Datenblatt")</f>
        <v>» Online-Datenblatt</v>
      </c>
      <c r="EF11" s="44" t="str">
        <f t="shared" si="2"/>
        <v>» Online-Datenblatt</v>
      </c>
      <c r="EG11" s="44" t="str">
        <f t="shared" si="2"/>
        <v>» Online-Datenblatt</v>
      </c>
      <c r="EH11" s="44" t="str">
        <f t="shared" si="2"/>
        <v>» Online-Datenblatt</v>
      </c>
      <c r="EI11" s="44" t="str">
        <f t="shared" si="2"/>
        <v>» Online-Datenblatt</v>
      </c>
      <c r="EJ11" s="44" t="str">
        <f t="shared" si="2"/>
        <v>» Online-Datenblatt</v>
      </c>
      <c r="EK11" s="72" t="s">
        <v>236</v>
      </c>
      <c r="EL11" s="44" t="str">
        <f>HYPERLINK("https://psref.lenovo.com/Detail/ThinkPad/ThinkPad_T14_Gen_1_AMD?M="&amp;EL8,"» Online-Datenblatt")</f>
        <v>» Online-Datenblatt</v>
      </c>
      <c r="EM11" s="44" t="str">
        <f>HYPERLINK("https://psref.lenovo.com/Detail/ThinkPad/ThinkPad_T14_Gen_1_AMD?M="&amp;EM8,"» Online-Datenblatt")</f>
        <v>» Online-Datenblatt</v>
      </c>
      <c r="EN11" s="72" t="s">
        <v>236</v>
      </c>
      <c r="EO11" s="44" t="str">
        <f t="shared" ref="EO11:EV11" si="3">HYPERLINK("https://psref.lenovo.com/Detail/ThinkPad/ThinkPad_T14_Gen_1_Intel?M="&amp;EO8,"» Online-Datenblatt")</f>
        <v>» Online-Datenblatt</v>
      </c>
      <c r="EP11" s="44" t="str">
        <f t="shared" si="3"/>
        <v>» Online-Datenblatt</v>
      </c>
      <c r="EQ11" s="44" t="str">
        <f t="shared" si="3"/>
        <v>» Online-Datenblatt</v>
      </c>
      <c r="ER11" s="44" t="str">
        <f t="shared" si="3"/>
        <v>» Online-Datenblatt</v>
      </c>
      <c r="ES11" s="44" t="str">
        <f t="shared" si="3"/>
        <v>» Online-Datenblatt</v>
      </c>
      <c r="ET11" s="44" t="str">
        <f t="shared" si="3"/>
        <v>» Online-Datenblatt</v>
      </c>
      <c r="EU11" s="44" t="str">
        <f t="shared" si="3"/>
        <v>» Online-Datenblatt</v>
      </c>
      <c r="EV11" s="44" t="str">
        <f t="shared" si="3"/>
        <v>» Online-Datenblatt</v>
      </c>
      <c r="EX11" s="30" t="str">
        <f t="shared" ref="EX11:FF11" si="4">HYPERLINK("https://psref.lenovo.com/Detail/ThinkPad/ThinkPad_T14_Gen_2_Intel?M="&amp;EX8,"» Online-Datenblatt")</f>
        <v>» Online-Datenblatt</v>
      </c>
      <c r="EY11" s="30" t="str">
        <f t="shared" si="4"/>
        <v>» Online-Datenblatt</v>
      </c>
      <c r="EZ11" s="30" t="str">
        <f t="shared" si="4"/>
        <v>» Online-Datenblatt</v>
      </c>
      <c r="FA11" s="30" t="str">
        <f t="shared" si="4"/>
        <v>» Online-Datenblatt</v>
      </c>
      <c r="FB11" s="30" t="str">
        <f t="shared" si="4"/>
        <v>» Online-Datenblatt</v>
      </c>
      <c r="FC11" s="30" t="str">
        <f t="shared" si="4"/>
        <v>» Online-Datenblatt</v>
      </c>
      <c r="FD11" s="30" t="str">
        <f t="shared" si="4"/>
        <v>» Online-Datenblatt</v>
      </c>
      <c r="FE11" s="30" t="str">
        <f t="shared" si="4"/>
        <v>» Online-Datenblatt</v>
      </c>
      <c r="FF11" s="30" t="str">
        <f t="shared" si="4"/>
        <v>» Online-Datenblatt</v>
      </c>
      <c r="FG11" s="72" t="s">
        <v>236</v>
      </c>
      <c r="FH11" s="44" t="str">
        <f>HYPERLINK("https://psref.lenovo.com/Detail/ThinkPad/ThinkPad_T14s_Gen_1_AMD?M="&amp;FH8,"» Online-Datenblatt")</f>
        <v>» Online-Datenblatt</v>
      </c>
      <c r="FI11" s="44" t="str">
        <f>HYPERLINK("https://psref.lenovo.com/Detail/ThinkPad/ThinkPad_T14s_Gen_1_AMD?M="&amp;FI8,"» Online-Datenblatt")</f>
        <v>» Online-Datenblatt</v>
      </c>
      <c r="FJ11" s="44" t="str">
        <f>HYPERLINK("https://psref.lenovo.com/Detail/ThinkPad/ThinkPad_T14s_Gen_1_AMD?M="&amp;FJ8,"» Online-Datenblatt")</f>
        <v>» Online-Datenblatt</v>
      </c>
      <c r="FK11" s="72" t="s">
        <v>236</v>
      </c>
      <c r="FL11" s="61" t="str">
        <f t="shared" ref="FL11:FT11" si="5">HYPERLINK("https://psref.lenovo.com/Detail/ThinkPad/ThinkPad_T14s_Gen_1_Intel?M="&amp;FL8,"» Online-Datenblatt")</f>
        <v>» Online-Datenblatt</v>
      </c>
      <c r="FM11" s="61" t="str">
        <f t="shared" si="5"/>
        <v>» Online-Datenblatt</v>
      </c>
      <c r="FN11" s="44" t="str">
        <f t="shared" si="5"/>
        <v>» Online-Datenblatt</v>
      </c>
      <c r="FO11" s="44" t="str">
        <f t="shared" si="5"/>
        <v>» Online-Datenblatt</v>
      </c>
      <c r="FP11" s="44" t="str">
        <f t="shared" si="5"/>
        <v>» Online-Datenblatt</v>
      </c>
      <c r="FQ11" s="44" t="str">
        <f t="shared" si="5"/>
        <v>» Online-Datenblatt</v>
      </c>
      <c r="FR11" s="44" t="str">
        <f t="shared" si="5"/>
        <v>» Online-Datenblatt</v>
      </c>
      <c r="FS11" s="44" t="str">
        <f t="shared" si="5"/>
        <v>» Online-Datenblatt</v>
      </c>
      <c r="FT11" s="44" t="str">
        <f t="shared" si="5"/>
        <v>» Online-Datenblatt</v>
      </c>
      <c r="FV11" s="30" t="str">
        <f t="shared" ref="FV11:GE11" si="6">HYPERLINK("https://psref.lenovo.com/Detail/ThinkPad/ThinkPad_T14s_Gen_2_Intel?M="&amp;FV8,"» Online-Datenblatt")</f>
        <v>» Online-Datenblatt</v>
      </c>
      <c r="FW11" s="30" t="str">
        <f t="shared" si="6"/>
        <v>» Online-Datenblatt</v>
      </c>
      <c r="FX11" s="30" t="str">
        <f t="shared" si="6"/>
        <v>» Online-Datenblatt</v>
      </c>
      <c r="FY11" s="30" t="str">
        <f t="shared" si="6"/>
        <v>» Online-Datenblatt</v>
      </c>
      <c r="FZ11" s="30" t="str">
        <f t="shared" si="6"/>
        <v>» Online-Datenblatt</v>
      </c>
      <c r="GA11" s="30" t="str">
        <f t="shared" si="6"/>
        <v>» Online-Datenblatt</v>
      </c>
      <c r="GB11" s="30" t="str">
        <f t="shared" si="6"/>
        <v>» Online-Datenblatt</v>
      </c>
      <c r="GC11" s="30" t="str">
        <f t="shared" si="6"/>
        <v>» Online-Datenblatt</v>
      </c>
      <c r="GD11" s="30" t="str">
        <f t="shared" si="6"/>
        <v>» Online-Datenblatt</v>
      </c>
      <c r="GE11" s="30" t="str">
        <f t="shared" si="6"/>
        <v>» Online-Datenblatt</v>
      </c>
      <c r="GF11" s="72" t="s">
        <v>236</v>
      </c>
      <c r="GG11" s="44" t="str">
        <f t="shared" ref="GG11:GM11" si="7">HYPERLINK("https://psref.lenovo.com/Detail/ThinkPad/ThinkPad_T15_Gen_1?M="&amp;GG8,"» Online-Datenblatt")</f>
        <v>» Online-Datenblatt</v>
      </c>
      <c r="GH11" s="44" t="str">
        <f t="shared" si="7"/>
        <v>» Online-Datenblatt</v>
      </c>
      <c r="GI11" s="44" t="str">
        <f t="shared" si="7"/>
        <v>» Online-Datenblatt</v>
      </c>
      <c r="GJ11" s="44" t="str">
        <f t="shared" si="7"/>
        <v>» Online-Datenblatt</v>
      </c>
      <c r="GK11" s="44" t="str">
        <f t="shared" si="7"/>
        <v>» Online-Datenblatt</v>
      </c>
      <c r="GL11" s="44" t="str">
        <f t="shared" si="7"/>
        <v>» Online-Datenblatt</v>
      </c>
      <c r="GM11" s="44" t="str">
        <f t="shared" si="7"/>
        <v>» Online-Datenblatt</v>
      </c>
      <c r="GO11" s="44" t="str">
        <f t="shared" ref="GO11:GV11" si="8">HYPERLINK("https://psref.lenovo.com/Detail/ThinkPad/ThinkPad_T15_Gen_2?M="&amp;GO8,"» Online-Datenblatt")</f>
        <v>» Online-Datenblatt</v>
      </c>
      <c r="GP11" s="44" t="str">
        <f t="shared" si="8"/>
        <v>» Online-Datenblatt</v>
      </c>
      <c r="GQ11" s="44" t="str">
        <f t="shared" si="8"/>
        <v>» Online-Datenblatt</v>
      </c>
      <c r="GR11" s="44" t="str">
        <f t="shared" si="8"/>
        <v>» Online-Datenblatt</v>
      </c>
      <c r="GS11" s="44" t="str">
        <f t="shared" si="8"/>
        <v>» Online-Datenblatt</v>
      </c>
      <c r="GT11" s="44" t="str">
        <f t="shared" si="8"/>
        <v>» Online-Datenblatt</v>
      </c>
      <c r="GU11" s="44" t="str">
        <f t="shared" si="8"/>
        <v>» Online-Datenblatt</v>
      </c>
      <c r="GV11" s="44" t="str">
        <f t="shared" si="8"/>
        <v>» Online-Datenblatt</v>
      </c>
      <c r="GW11" s="72" t="s">
        <v>236</v>
      </c>
      <c r="GX11" s="30" t="str">
        <f>HYPERLINK("https://psref.lenovo.com/Detail/ThinkPad/ThinkPad_T15p_Gen_1?M="&amp;GX8,"» Online-Datenblatt")</f>
        <v>» Online-Datenblatt</v>
      </c>
      <c r="GY11" s="30" t="str">
        <f>HYPERLINK("https://psref.lenovo.com/Detail/ThinkPad/ThinkPad_T15p_Gen_1?M="&amp;GY8,"» Online-Datenblatt")</f>
        <v>» Online-Datenblatt</v>
      </c>
      <c r="GZ11" s="72" t="s">
        <v>236</v>
      </c>
      <c r="HA11" s="44" t="str">
        <f>HYPERLINK("https://psref.lenovo.com/Detail/ThinkPad/ThinkPad_X13_Gen_1_AMD?M="&amp;HA8,"» Online-Datenblatt")</f>
        <v>» Online-Datenblatt</v>
      </c>
      <c r="HB11" s="72" t="s">
        <v>236</v>
      </c>
      <c r="HC11" s="44" t="str">
        <f>HYPERLINK("https://psref.lenovo.com/Detail/ThinkPad/ThinkPad_X13_Gen_1_Intel?M="&amp;HC8,"» Online-Datenblatt")</f>
        <v>» Online-Datenblatt</v>
      </c>
      <c r="HD11" s="44" t="str">
        <f>HYPERLINK("https://psref.lenovo.com/Detail/ThinkPad/ThinkPad_X13_Gen_1_Intel?M="&amp;HD8,"» Online-Datenblatt")</f>
        <v>» Online-Datenblatt</v>
      </c>
      <c r="HE11" s="44" t="str">
        <f>HYPERLINK("https://psref.lenovo.com/Detail/ThinkPad/ThinkPad_X13_Gen_1_Intel?M="&amp;HE8,"» Online-Datenblatt")</f>
        <v>» Online-Datenblatt</v>
      </c>
      <c r="HG11" s="44" t="str">
        <f>HYPERLINK("https://psref.lenovo.com/Detail/ThinkPad/ThinkPad_X13_Gen_2_Intel?M="&amp;HG8,"» Online-Datenblatt")</f>
        <v>» Online-Datenblatt</v>
      </c>
      <c r="HH11" s="44" t="str">
        <f>HYPERLINK("https://psref.lenovo.com/Detail/ThinkPad/ThinkPad_X13_Gen_2_Intel?M="&amp;HH8,"» Online-Datenblatt")</f>
        <v>» Online-Datenblatt</v>
      </c>
      <c r="HI11" s="44" t="str">
        <f>HYPERLINK("https://psref.lenovo.com/Detail/ThinkPad/ThinkPad_X13_Gen_2_Intel?M="&amp;HI8,"» Online-Datenblatt")</f>
        <v>» Online-Datenblatt</v>
      </c>
      <c r="HJ11" s="44" t="str">
        <f>HYPERLINK("https://psref.lenovo.com/Detail/ThinkPad/ThinkPad_X13_Gen_2_Intel?M="&amp;HJ8,"» Online-Datenblatt")</f>
        <v>» Online-Datenblatt</v>
      </c>
      <c r="HL11" s="44" t="str">
        <f>HYPERLINK("https://psref.lenovo.com/Detail/ThinkPad/ThinkPad_X13_Gen_2_Intel?M="&amp;HL8,"» Online-Datenblatt")</f>
        <v>» Online-Datenblatt</v>
      </c>
      <c r="HM11" s="44" t="str">
        <f>HYPERLINK("https://psref.lenovo.com/Detail/ThinkPad/ThinkPad_X13_Gen_2_Intel?M="&amp;HM8,"» Online-Datenblatt")</f>
        <v>» Online-Datenblatt</v>
      </c>
      <c r="HN11" s="72" t="s">
        <v>236</v>
      </c>
      <c r="HO11" s="44" t="str">
        <f t="shared" ref="HO11:HT11" si="9">HYPERLINK("https://psref.lenovo.com/Detail/ThinkPad/ThinkPad_X13_Yoga_Gen_1?M="&amp;HO8,"» Online-Datenblatt")</f>
        <v>» Online-Datenblatt</v>
      </c>
      <c r="HP11" s="44" t="str">
        <f t="shared" si="9"/>
        <v>» Online-Datenblatt</v>
      </c>
      <c r="HQ11" s="44" t="str">
        <f t="shared" si="9"/>
        <v>» Online-Datenblatt</v>
      </c>
      <c r="HR11" s="44" t="str">
        <f t="shared" si="9"/>
        <v>» Online-Datenblatt</v>
      </c>
      <c r="HS11" s="44" t="str">
        <f t="shared" si="9"/>
        <v>» Online-Datenblatt</v>
      </c>
      <c r="HT11" s="44" t="str">
        <f t="shared" si="9"/>
        <v>» Online-Datenblatt</v>
      </c>
      <c r="HV11" s="44" t="str">
        <f t="shared" ref="HV11:IA11" si="10">HYPERLINK("https://psref.lenovo.com/Detail/ThinkPad/ThinkPad_X13_Yoga_Gen_2_Intel?M="&amp;HV8,"» Online-Datenblatt")</f>
        <v>» Online-Datenblatt</v>
      </c>
      <c r="HW11" s="44" t="str">
        <f t="shared" si="10"/>
        <v>» Online-Datenblatt</v>
      </c>
      <c r="HX11" s="44" t="str">
        <f t="shared" si="10"/>
        <v>» Online-Datenblatt</v>
      </c>
      <c r="HY11" s="44" t="str">
        <f t="shared" si="10"/>
        <v>» Online-Datenblatt</v>
      </c>
      <c r="HZ11" s="44" t="str">
        <f t="shared" si="10"/>
        <v>» Online-Datenblatt</v>
      </c>
      <c r="IA11" s="44" t="str">
        <f t="shared" si="10"/>
        <v>» Online-Datenblatt</v>
      </c>
      <c r="IC11" s="44" t="str">
        <f t="shared" ref="IC11:IH11" si="11">HYPERLINK("https://psref.lenovo.com/Detail/ThinkPad/ThinkPad_X1_Nano_Gen_1?M="&amp;IC8,"» Online-Datenblatt")</f>
        <v>» Online-Datenblatt</v>
      </c>
      <c r="ID11" s="44" t="str">
        <f t="shared" si="11"/>
        <v>» Online-Datenblatt</v>
      </c>
      <c r="IE11" s="44" t="str">
        <f t="shared" si="11"/>
        <v>» Online-Datenblatt</v>
      </c>
      <c r="IF11" s="44" t="str">
        <f t="shared" si="11"/>
        <v>» Online-Datenblatt</v>
      </c>
      <c r="IG11" s="44" t="str">
        <f t="shared" si="11"/>
        <v>» Online-Datenblatt</v>
      </c>
      <c r="IH11" s="44" t="str">
        <f t="shared" si="11"/>
        <v>» Online-Datenblatt</v>
      </c>
      <c r="II11" s="72" t="s">
        <v>236</v>
      </c>
      <c r="IJ11" s="44" t="str">
        <f t="shared" ref="IJ11:IS11" si="12">HYPERLINK("https://psref.lenovo.com/Detail/ThinkPad/ThinkPad_X1_Carbon_Gen_8?M="&amp;IJ8,"» Online-Datenblatt")</f>
        <v>» Online-Datenblatt</v>
      </c>
      <c r="IK11" s="44" t="str">
        <f t="shared" si="12"/>
        <v>» Online-Datenblatt</v>
      </c>
      <c r="IL11" s="44" t="str">
        <f t="shared" si="12"/>
        <v>» Online-Datenblatt</v>
      </c>
      <c r="IM11" s="44" t="str">
        <f t="shared" si="12"/>
        <v>» Online-Datenblatt</v>
      </c>
      <c r="IN11" s="44" t="str">
        <f t="shared" si="12"/>
        <v>» Online-Datenblatt</v>
      </c>
      <c r="IO11" s="44" t="str">
        <f t="shared" si="12"/>
        <v>» Online-Datenblatt</v>
      </c>
      <c r="IP11" s="44" t="str">
        <f t="shared" si="12"/>
        <v>» Online-Datenblatt</v>
      </c>
      <c r="IQ11" s="44" t="str">
        <f t="shared" si="12"/>
        <v>» Online-Datenblatt</v>
      </c>
      <c r="IR11" s="44" t="str">
        <f t="shared" si="12"/>
        <v>» Online-Datenblatt</v>
      </c>
      <c r="IS11" s="44" t="str">
        <f t="shared" si="12"/>
        <v>» Online-Datenblatt</v>
      </c>
      <c r="IU11" s="44" t="str">
        <f t="shared" ref="IU11:JF11" si="13">HYPERLINK("https://psref.lenovo.com/Detail/ThinkPad/ThinkPad_X1_Carbon_Gen_9?M="&amp;IU8,"» Online-Datenblatt")</f>
        <v>» Online-Datenblatt</v>
      </c>
      <c r="IV11" s="44" t="str">
        <f t="shared" si="13"/>
        <v>» Online-Datenblatt</v>
      </c>
      <c r="IW11" s="44" t="str">
        <f t="shared" si="13"/>
        <v>» Online-Datenblatt</v>
      </c>
      <c r="IX11" s="44" t="str">
        <f t="shared" si="13"/>
        <v>» Online-Datenblatt</v>
      </c>
      <c r="IY11" s="44" t="str">
        <f t="shared" si="13"/>
        <v>» Online-Datenblatt</v>
      </c>
      <c r="IZ11" s="44" t="str">
        <f t="shared" si="13"/>
        <v>» Online-Datenblatt</v>
      </c>
      <c r="JA11" s="44" t="str">
        <f t="shared" si="13"/>
        <v>» Online-Datenblatt</v>
      </c>
      <c r="JB11" s="44" t="str">
        <f t="shared" si="13"/>
        <v>» Online-Datenblatt</v>
      </c>
      <c r="JC11" s="44" t="str">
        <f t="shared" si="13"/>
        <v>» Online-Datenblatt</v>
      </c>
      <c r="JD11" s="44" t="str">
        <f t="shared" si="13"/>
        <v>» Online-Datenblatt</v>
      </c>
      <c r="JE11" s="44" t="str">
        <f t="shared" si="13"/>
        <v>» Online-Datenblatt</v>
      </c>
      <c r="JF11" s="44" t="str">
        <f t="shared" si="13"/>
        <v>» Online-Datenblatt</v>
      </c>
      <c r="JG11" s="72" t="s">
        <v>236</v>
      </c>
      <c r="JH11" s="44" t="str">
        <f t="shared" ref="JH11:JP11" si="14">HYPERLINK("https://psref.lenovo.com/Detail/ThinkPad/ThinkPad_X1_Yoga_Gen_5?M="&amp;JH8,"» Online-Datenblatt")</f>
        <v>» Online-Datenblatt</v>
      </c>
      <c r="JI11" s="44" t="str">
        <f t="shared" si="14"/>
        <v>» Online-Datenblatt</v>
      </c>
      <c r="JJ11" s="44" t="str">
        <f t="shared" si="14"/>
        <v>» Online-Datenblatt</v>
      </c>
      <c r="JK11" s="44" t="str">
        <f t="shared" si="14"/>
        <v>» Online-Datenblatt</v>
      </c>
      <c r="JL11" s="44" t="str">
        <f t="shared" si="14"/>
        <v>» Online-Datenblatt</v>
      </c>
      <c r="JM11" s="44" t="str">
        <f t="shared" si="14"/>
        <v>» Online-Datenblatt</v>
      </c>
      <c r="JN11" s="44" t="str">
        <f t="shared" si="14"/>
        <v>» Online-Datenblatt</v>
      </c>
      <c r="JO11" s="44" t="str">
        <f t="shared" si="14"/>
        <v>» Online-Datenblatt</v>
      </c>
      <c r="JP11" s="44" t="str">
        <f t="shared" si="14"/>
        <v>» Online-Datenblatt</v>
      </c>
      <c r="JR11" s="44" t="str">
        <f t="shared" ref="JR11:JZ11" si="15">HYPERLINK("https://psref.lenovo.com/Detail/ThinkPad/ThinkPad_X1_Yoga_Gen_6?M="&amp;JR8,"» Online-Datenblatt")</f>
        <v>» Online-Datenblatt</v>
      </c>
      <c r="JS11" s="44" t="str">
        <f t="shared" si="15"/>
        <v>» Online-Datenblatt</v>
      </c>
      <c r="JT11" s="44" t="str">
        <f t="shared" si="15"/>
        <v>» Online-Datenblatt</v>
      </c>
      <c r="JU11" s="44" t="str">
        <f t="shared" si="15"/>
        <v>» Online-Datenblatt</v>
      </c>
      <c r="JV11" s="44" t="str">
        <f t="shared" si="15"/>
        <v>» Online-Datenblatt</v>
      </c>
      <c r="JW11" s="44" t="str">
        <f t="shared" si="15"/>
        <v>» Online-Datenblatt</v>
      </c>
      <c r="JX11" s="44" t="str">
        <f t="shared" si="15"/>
        <v>» Online-Datenblatt</v>
      </c>
      <c r="JY11" s="44" t="str">
        <f t="shared" si="15"/>
        <v>» Online-Datenblatt</v>
      </c>
      <c r="JZ11" s="44" t="str">
        <f t="shared" si="15"/>
        <v>» Online-Datenblatt</v>
      </c>
      <c r="KB11" s="44" t="str">
        <f>HYPERLINK("https://psref.lenovo.com/Detail/ThinkPad/ThinkPad_X1_Titanium_Yoga_Gen_1?M="&amp;KB8,"» Online-Datenblatt")</f>
        <v>» Online-Datenblatt</v>
      </c>
      <c r="KC11" s="44" t="str">
        <f>HYPERLINK("https://psref.lenovo.com/Detail/ThinkPad/ThinkPad_X1_Titanium_Yoga_Gen_1?M="&amp;KC8,"» Online-Datenblatt")</f>
        <v>» Online-Datenblatt</v>
      </c>
      <c r="KD11" s="44" t="str">
        <f>HYPERLINK("https://psref.lenovo.com/Detail/ThinkPad/ThinkPad_X1_Titanium_Yoga_Gen_1?M="&amp;KD8,"» Online-Datenblatt")</f>
        <v>» Online-Datenblatt</v>
      </c>
      <c r="KF11" s="44" t="str">
        <f>HYPERLINK("https://psref.lenovo.com/Detail/ThinkPad/ThinkPad_X1_Fold_Gen_1?M="&amp;KF8,"» Online-Datenblatt")</f>
        <v>» Online-Datenblatt</v>
      </c>
      <c r="KG11" s="44" t="str">
        <f>HYPERLINK("https://psref.lenovo.com/Detail/ThinkPad/ThinkPad_X1_Fold_Gen_1?M="&amp;KG8,"» Online-Datenblatt")</f>
        <v>» Online-Datenblatt</v>
      </c>
      <c r="KH11" s="72"/>
      <c r="KI11" s="44" t="str">
        <f>HYPERLINK("https://psref.lenovo.com/Detail/ThinkPad/ThinkPad_X1_Extreme_Gen_3?M="&amp;KI8,"» Online-Datenblatt")</f>
        <v>» Online-Datenblatt</v>
      </c>
      <c r="KJ11" s="44" t="str">
        <f>HYPERLINK("https://psref.lenovo.com/Detail/ThinkPad/ThinkPad_X1_Extreme_Gen_3?M="&amp;KJ8,"» Online-Datenblatt")</f>
        <v>» Online-Datenblatt</v>
      </c>
      <c r="KK11" s="44" t="str">
        <f>HYPERLINK("https://psref.lenovo.com/Detail/ThinkPad/ThinkPad_X1_Extreme_Gen_3?M="&amp;KK8,"» Online-Datenblatt")</f>
        <v>» Online-Datenblatt</v>
      </c>
      <c r="KL11" s="44" t="str">
        <f>HYPERLINK("https://psref.lenovo.com/Detail/ThinkPad/ThinkPad_X1_Extreme_Gen_3?M="&amp;KL8,"» Online-Datenblatt")</f>
        <v>» Online-Datenblatt</v>
      </c>
    </row>
    <row r="12" spans="1:305" ht="22.5" customHeight="1" x14ac:dyDescent="0.25">
      <c r="A12" s="13" t="s">
        <v>70</v>
      </c>
      <c r="B12" s="25">
        <v>411</v>
      </c>
      <c r="C12" s="25">
        <v>434</v>
      </c>
      <c r="D12" s="72"/>
      <c r="E12" s="25">
        <v>505</v>
      </c>
      <c r="F12" s="25">
        <v>540</v>
      </c>
      <c r="G12" s="72"/>
      <c r="H12" s="25">
        <v>505</v>
      </c>
      <c r="I12" s="25">
        <v>552</v>
      </c>
      <c r="J12" s="25">
        <v>587</v>
      </c>
      <c r="K12" s="72"/>
      <c r="L12" s="25">
        <v>458</v>
      </c>
      <c r="M12" s="72"/>
      <c r="N12" s="25">
        <v>505</v>
      </c>
      <c r="O12" s="25">
        <v>587</v>
      </c>
      <c r="P12" s="25">
        <v>622</v>
      </c>
      <c r="Q12" s="69" t="s">
        <v>236</v>
      </c>
      <c r="R12" s="25">
        <v>540</v>
      </c>
      <c r="S12" s="25">
        <v>575</v>
      </c>
      <c r="T12" s="25">
        <v>611</v>
      </c>
      <c r="U12" s="25">
        <v>646</v>
      </c>
      <c r="V12" s="81"/>
      <c r="W12" s="25">
        <v>611</v>
      </c>
      <c r="X12" s="25">
        <v>658</v>
      </c>
      <c r="Y12" s="25">
        <v>705</v>
      </c>
      <c r="Z12" s="25">
        <v>764</v>
      </c>
      <c r="AA12" s="25">
        <v>916</v>
      </c>
      <c r="AB12" s="25">
        <v>940</v>
      </c>
      <c r="AC12" s="69" t="s">
        <v>236</v>
      </c>
      <c r="AD12" s="25">
        <v>634</v>
      </c>
      <c r="AE12" s="25">
        <v>705</v>
      </c>
      <c r="AF12" s="25">
        <v>716</v>
      </c>
      <c r="AG12" s="25">
        <v>787</v>
      </c>
      <c r="AH12" s="25">
        <v>975</v>
      </c>
      <c r="AI12" s="69" t="s">
        <v>236</v>
      </c>
      <c r="AJ12" s="25">
        <v>646</v>
      </c>
      <c r="AK12" s="25">
        <v>705</v>
      </c>
      <c r="AL12" s="25">
        <v>799</v>
      </c>
      <c r="AM12" s="81"/>
      <c r="AN12" s="25">
        <v>669</v>
      </c>
      <c r="AO12" s="25">
        <v>728</v>
      </c>
      <c r="AP12" s="25">
        <v>811</v>
      </c>
      <c r="AQ12" s="69" t="s">
        <v>236</v>
      </c>
      <c r="AR12" s="25">
        <v>728</v>
      </c>
      <c r="AS12" s="25">
        <v>787</v>
      </c>
      <c r="AT12" s="69" t="s">
        <v>236</v>
      </c>
      <c r="AU12" s="25">
        <v>646</v>
      </c>
      <c r="AV12" s="25">
        <v>705</v>
      </c>
      <c r="AW12" s="25">
        <v>799</v>
      </c>
      <c r="AX12" s="69" t="s">
        <v>236</v>
      </c>
      <c r="AY12" s="25">
        <v>669</v>
      </c>
      <c r="AZ12" s="25">
        <v>728</v>
      </c>
      <c r="BA12" s="25">
        <v>811</v>
      </c>
      <c r="BB12" s="81"/>
      <c r="BC12" s="25">
        <v>587</v>
      </c>
      <c r="BD12" s="69" t="s">
        <v>236</v>
      </c>
      <c r="BE12" s="25">
        <v>728</v>
      </c>
      <c r="BF12" s="25">
        <v>787</v>
      </c>
      <c r="BG12" s="25">
        <v>916</v>
      </c>
      <c r="BH12" s="69" t="s">
        <v>236</v>
      </c>
      <c r="BI12" s="25">
        <v>1034</v>
      </c>
      <c r="BJ12" s="25">
        <v>1175</v>
      </c>
      <c r="BK12" s="25">
        <v>1469</v>
      </c>
      <c r="BL12" s="81"/>
      <c r="BM12" s="25">
        <v>858</v>
      </c>
      <c r="BN12" s="25">
        <v>940</v>
      </c>
      <c r="BO12" s="69" t="s">
        <v>236</v>
      </c>
      <c r="BP12" s="25">
        <v>787</v>
      </c>
      <c r="BQ12" s="25">
        <v>905</v>
      </c>
      <c r="BR12" s="25">
        <v>999</v>
      </c>
      <c r="BS12" s="81"/>
      <c r="BT12" s="25">
        <v>1058</v>
      </c>
      <c r="BU12" s="69" t="s">
        <v>236</v>
      </c>
      <c r="BV12" s="25">
        <v>940</v>
      </c>
      <c r="BW12" s="25">
        <v>999</v>
      </c>
      <c r="BX12" s="25">
        <v>1140</v>
      </c>
      <c r="BY12" s="69" t="s">
        <v>236</v>
      </c>
      <c r="BZ12" s="25">
        <v>940</v>
      </c>
      <c r="CA12" s="25">
        <v>999</v>
      </c>
      <c r="CB12" s="25">
        <v>1140</v>
      </c>
      <c r="CC12" s="69" t="s">
        <v>236</v>
      </c>
      <c r="CD12" s="25">
        <v>505</v>
      </c>
      <c r="CE12" s="25">
        <v>587</v>
      </c>
      <c r="CF12" s="25">
        <v>705</v>
      </c>
      <c r="CG12" s="81"/>
      <c r="CH12" s="25">
        <v>728</v>
      </c>
      <c r="CI12" s="25">
        <v>799</v>
      </c>
      <c r="CJ12" s="25">
        <v>881</v>
      </c>
      <c r="CK12" s="81"/>
      <c r="CL12" s="25">
        <v>811</v>
      </c>
      <c r="CM12" s="25">
        <v>893</v>
      </c>
      <c r="CN12" s="25">
        <v>1011</v>
      </c>
      <c r="CO12" s="72"/>
      <c r="CP12" s="25">
        <v>716</v>
      </c>
      <c r="CQ12" s="25">
        <v>799</v>
      </c>
      <c r="CR12" s="25">
        <v>869</v>
      </c>
      <c r="CS12" s="81"/>
      <c r="CT12" s="25">
        <v>1034</v>
      </c>
      <c r="CU12" s="69" t="s">
        <v>236</v>
      </c>
      <c r="CV12" s="25">
        <v>799</v>
      </c>
      <c r="CW12" s="25">
        <v>881</v>
      </c>
      <c r="CX12" s="25">
        <v>1011</v>
      </c>
      <c r="CY12" s="25">
        <v>1093</v>
      </c>
      <c r="CZ12" s="25">
        <v>1093</v>
      </c>
      <c r="DA12" s="72"/>
      <c r="DB12" s="25">
        <v>940</v>
      </c>
      <c r="DC12" s="69" t="s">
        <v>236</v>
      </c>
      <c r="DD12" s="25">
        <v>858</v>
      </c>
      <c r="DE12" s="25">
        <v>975</v>
      </c>
      <c r="DF12" s="25">
        <v>1081</v>
      </c>
      <c r="DG12" s="25">
        <v>1140</v>
      </c>
      <c r="DH12" s="81"/>
      <c r="DI12" s="25">
        <v>999</v>
      </c>
      <c r="DJ12" s="25">
        <v>999</v>
      </c>
      <c r="DK12" s="25">
        <v>1105</v>
      </c>
      <c r="DL12" s="25">
        <v>1164</v>
      </c>
      <c r="DM12" s="81"/>
      <c r="DN12" s="25">
        <v>822</v>
      </c>
      <c r="DO12" s="25">
        <v>905</v>
      </c>
      <c r="DP12" s="25">
        <v>952</v>
      </c>
      <c r="DQ12" s="25">
        <v>1058</v>
      </c>
      <c r="DR12" s="81"/>
      <c r="DS12" s="25">
        <v>928</v>
      </c>
      <c r="DT12" s="25">
        <v>1011</v>
      </c>
      <c r="DU12" s="25">
        <v>999</v>
      </c>
      <c r="DV12" s="25">
        <v>1069</v>
      </c>
      <c r="DW12" s="25">
        <v>1175</v>
      </c>
      <c r="DX12" s="25">
        <v>1258</v>
      </c>
      <c r="DY12" s="81"/>
      <c r="DZ12" s="25">
        <v>799</v>
      </c>
      <c r="EA12" s="25">
        <v>881</v>
      </c>
      <c r="EB12" s="25">
        <v>869</v>
      </c>
      <c r="EC12" s="25">
        <v>1058</v>
      </c>
      <c r="ED12" s="81"/>
      <c r="EE12" s="25">
        <v>905</v>
      </c>
      <c r="EF12" s="25">
        <v>987</v>
      </c>
      <c r="EG12" s="25">
        <v>999</v>
      </c>
      <c r="EH12" s="25">
        <v>1069</v>
      </c>
      <c r="EI12" s="25">
        <v>1175</v>
      </c>
      <c r="EJ12" s="25">
        <v>1258</v>
      </c>
      <c r="EK12" s="81"/>
      <c r="EL12" s="25">
        <v>1293</v>
      </c>
      <c r="EM12" s="25">
        <v>1434</v>
      </c>
      <c r="EN12" s="81"/>
      <c r="EO12" s="25">
        <v>1434</v>
      </c>
      <c r="EP12" s="25">
        <v>1528</v>
      </c>
      <c r="EQ12" s="25">
        <v>1646</v>
      </c>
      <c r="ER12" s="25">
        <v>1646</v>
      </c>
      <c r="ES12" s="25">
        <v>1764</v>
      </c>
      <c r="ET12" s="25">
        <v>1764</v>
      </c>
      <c r="EU12" s="25">
        <v>1858</v>
      </c>
      <c r="EV12" s="25">
        <v>1999</v>
      </c>
      <c r="EW12" s="69" t="s">
        <v>236</v>
      </c>
      <c r="EX12" s="25">
        <v>1434</v>
      </c>
      <c r="EY12" s="25">
        <v>1528</v>
      </c>
      <c r="EZ12" s="25">
        <v>1646</v>
      </c>
      <c r="FA12" s="25">
        <v>1764</v>
      </c>
      <c r="FB12" s="25">
        <v>1764</v>
      </c>
      <c r="FC12" s="25">
        <v>1858</v>
      </c>
      <c r="FD12" s="25">
        <v>1940</v>
      </c>
      <c r="FE12" s="25">
        <v>1999</v>
      </c>
      <c r="FF12" s="25">
        <v>2116</v>
      </c>
      <c r="FG12" s="81"/>
      <c r="FH12" s="25">
        <v>1469</v>
      </c>
      <c r="FI12" s="25">
        <v>1587</v>
      </c>
      <c r="FJ12" s="25">
        <v>1764</v>
      </c>
      <c r="FK12" s="81"/>
      <c r="FL12" s="25">
        <v>1552</v>
      </c>
      <c r="FM12" s="25">
        <v>1646</v>
      </c>
      <c r="FN12" s="25">
        <v>1764</v>
      </c>
      <c r="FO12" s="25">
        <v>1846</v>
      </c>
      <c r="FP12" s="25">
        <v>1764</v>
      </c>
      <c r="FQ12" s="25">
        <v>1881</v>
      </c>
      <c r="FR12" s="25">
        <v>1975</v>
      </c>
      <c r="FS12" s="25">
        <v>1999</v>
      </c>
      <c r="FT12" s="25">
        <v>2116</v>
      </c>
      <c r="FU12" s="69" t="s">
        <v>236</v>
      </c>
      <c r="FV12" s="25">
        <v>1552</v>
      </c>
      <c r="FW12" s="25">
        <v>1646</v>
      </c>
      <c r="FX12" s="25">
        <v>1764</v>
      </c>
      <c r="FY12" s="25">
        <v>1940</v>
      </c>
      <c r="FZ12" s="25">
        <v>1881</v>
      </c>
      <c r="GA12" s="25">
        <v>1975</v>
      </c>
      <c r="GB12" s="25">
        <v>2058</v>
      </c>
      <c r="GC12" s="25">
        <v>1999</v>
      </c>
      <c r="GD12" s="25">
        <v>2116</v>
      </c>
      <c r="GE12" s="25">
        <v>2411</v>
      </c>
      <c r="GF12" s="81"/>
      <c r="GG12" s="25">
        <v>1352</v>
      </c>
      <c r="GH12" s="25">
        <v>1434</v>
      </c>
      <c r="GI12" s="25">
        <v>1587</v>
      </c>
      <c r="GJ12" s="25">
        <v>1587</v>
      </c>
      <c r="GK12" s="25">
        <v>1764</v>
      </c>
      <c r="GL12" s="25">
        <v>1881</v>
      </c>
      <c r="GM12" s="25">
        <v>2034</v>
      </c>
      <c r="GN12" s="69" t="s">
        <v>236</v>
      </c>
      <c r="GO12" s="25">
        <v>1375</v>
      </c>
      <c r="GP12" s="25">
        <v>1446</v>
      </c>
      <c r="GQ12" s="25">
        <v>1587</v>
      </c>
      <c r="GR12" s="25">
        <v>1622</v>
      </c>
      <c r="GS12" s="25">
        <v>1799</v>
      </c>
      <c r="GT12" s="25">
        <v>1881</v>
      </c>
      <c r="GU12" s="25">
        <v>2034</v>
      </c>
      <c r="GV12" s="25">
        <v>2175</v>
      </c>
      <c r="GW12" s="81"/>
      <c r="GX12" s="25">
        <v>2175</v>
      </c>
      <c r="GY12" s="25">
        <v>2411</v>
      </c>
      <c r="GZ12" s="81"/>
      <c r="HA12" s="25">
        <v>1175</v>
      </c>
      <c r="HB12" s="81"/>
      <c r="HC12" s="25">
        <v>1281</v>
      </c>
      <c r="HD12" s="25">
        <v>1493</v>
      </c>
      <c r="HE12" s="25">
        <v>1611</v>
      </c>
      <c r="HF12" s="69" t="s">
        <v>236</v>
      </c>
      <c r="HG12" s="25">
        <v>1328</v>
      </c>
      <c r="HH12" s="25">
        <v>1528</v>
      </c>
      <c r="HI12" s="25">
        <v>1646</v>
      </c>
      <c r="HJ12" s="25">
        <v>1822</v>
      </c>
      <c r="HK12" s="69" t="s">
        <v>236</v>
      </c>
      <c r="HL12" s="25">
        <v>1564</v>
      </c>
      <c r="HM12" s="25">
        <v>1681</v>
      </c>
      <c r="HN12" s="81"/>
      <c r="HO12" s="25">
        <v>1293</v>
      </c>
      <c r="HP12" s="25">
        <v>1469</v>
      </c>
      <c r="HQ12" s="25">
        <v>1469</v>
      </c>
      <c r="HR12" s="25">
        <v>1575</v>
      </c>
      <c r="HS12" s="25">
        <v>1693</v>
      </c>
      <c r="HT12" s="25">
        <v>1858</v>
      </c>
      <c r="HU12" s="69" t="s">
        <v>236</v>
      </c>
      <c r="HV12" s="25">
        <v>1352</v>
      </c>
      <c r="HW12" s="25">
        <v>1493</v>
      </c>
      <c r="HX12" s="25">
        <v>1493</v>
      </c>
      <c r="HY12" s="25">
        <v>1599</v>
      </c>
      <c r="HZ12" s="25">
        <v>1716</v>
      </c>
      <c r="IA12" s="25">
        <v>1858</v>
      </c>
      <c r="IB12" s="69" t="s">
        <v>236</v>
      </c>
      <c r="IC12" s="25">
        <v>1705</v>
      </c>
      <c r="ID12" s="25">
        <v>1822</v>
      </c>
      <c r="IE12" s="25">
        <v>2116</v>
      </c>
      <c r="IF12" s="25">
        <v>2058</v>
      </c>
      <c r="IG12" s="25">
        <v>2152</v>
      </c>
      <c r="IH12" s="25">
        <v>2328</v>
      </c>
      <c r="II12" s="81"/>
      <c r="IJ12" s="25">
        <v>1669</v>
      </c>
      <c r="IK12" s="25">
        <v>1787</v>
      </c>
      <c r="IL12" s="25">
        <v>1905</v>
      </c>
      <c r="IM12" s="25">
        <v>1999</v>
      </c>
      <c r="IN12" s="25">
        <v>1940</v>
      </c>
      <c r="IO12" s="25">
        <v>2081</v>
      </c>
      <c r="IP12" s="25">
        <v>2175</v>
      </c>
      <c r="IQ12" s="25">
        <v>2175</v>
      </c>
      <c r="IR12" s="25">
        <v>2258</v>
      </c>
      <c r="IS12" s="25">
        <v>2352</v>
      </c>
      <c r="IT12" s="69" t="s">
        <v>236</v>
      </c>
      <c r="IU12" s="25">
        <v>1681</v>
      </c>
      <c r="IV12" s="25">
        <v>1799</v>
      </c>
      <c r="IW12" s="25">
        <v>1916</v>
      </c>
      <c r="IX12" s="25">
        <v>2093</v>
      </c>
      <c r="IY12" s="25">
        <v>2022</v>
      </c>
      <c r="IZ12" s="25">
        <v>1940</v>
      </c>
      <c r="JA12" s="25">
        <v>2081</v>
      </c>
      <c r="JB12" s="25" t="s">
        <v>59</v>
      </c>
      <c r="JC12" s="25">
        <v>2187</v>
      </c>
      <c r="JD12" s="25">
        <v>2269</v>
      </c>
      <c r="JE12" s="25">
        <v>2352</v>
      </c>
      <c r="JF12" s="25">
        <v>2469</v>
      </c>
      <c r="JG12" s="81"/>
      <c r="JH12" s="25">
        <v>1916</v>
      </c>
      <c r="JI12" s="25">
        <v>1999</v>
      </c>
      <c r="JJ12" s="25">
        <v>2175</v>
      </c>
      <c r="JK12" s="25">
        <v>2116</v>
      </c>
      <c r="JL12" s="25">
        <v>2211</v>
      </c>
      <c r="JM12" s="25">
        <v>2305</v>
      </c>
      <c r="JN12" s="25">
        <v>2411</v>
      </c>
      <c r="JO12" s="25">
        <v>2528</v>
      </c>
      <c r="JP12" s="25">
        <v>2764</v>
      </c>
      <c r="JQ12" s="69" t="s">
        <v>236</v>
      </c>
      <c r="JR12" s="25">
        <v>2034</v>
      </c>
      <c r="JS12" s="25">
        <v>2234</v>
      </c>
      <c r="JT12" s="25">
        <v>2211</v>
      </c>
      <c r="JU12" s="25" t="s">
        <v>59</v>
      </c>
      <c r="JV12" s="25">
        <v>2328</v>
      </c>
      <c r="JW12" s="25">
        <v>2434</v>
      </c>
      <c r="JX12" s="25">
        <v>2528</v>
      </c>
      <c r="JY12" s="25">
        <v>2822</v>
      </c>
      <c r="JZ12" s="25">
        <v>2822</v>
      </c>
      <c r="KA12" s="69" t="s">
        <v>236</v>
      </c>
      <c r="KB12" s="25">
        <v>2528</v>
      </c>
      <c r="KC12" s="25">
        <v>2705</v>
      </c>
      <c r="KD12" s="25">
        <v>2940</v>
      </c>
      <c r="KE12" s="69" t="s">
        <v>236</v>
      </c>
      <c r="KF12" s="25">
        <v>2822</v>
      </c>
      <c r="KG12" s="25">
        <v>3093</v>
      </c>
      <c r="KH12" s="72"/>
      <c r="KI12" s="25">
        <v>2587</v>
      </c>
      <c r="KJ12" s="25">
        <v>2728</v>
      </c>
      <c r="KK12" s="25">
        <v>3022</v>
      </c>
      <c r="KL12" s="25">
        <v>3764</v>
      </c>
    </row>
    <row r="13" spans="1:305" ht="22.5" customHeight="1" x14ac:dyDescent="0.25">
      <c r="A13" s="39" t="s">
        <v>156</v>
      </c>
      <c r="B13" s="30" t="str">
        <f>HYPERLINK("https://accessorysmartfind.lenovo.com/#/search?keyword=&amp;pageIndex=1&amp;pageSize=40&amp;query="&amp;(SUBSTITUTE(B8," ",""))&amp;"&amp;queryIsMT=0&amp;systemId=","» Zubehör")</f>
        <v>» Zubehör</v>
      </c>
      <c r="C13" s="30" t="str">
        <f>HYPERLINK("https://accessorysmartfind.lenovo.com/#/search?keyword=&amp;pageIndex=1&amp;pageSize=40&amp;query="&amp;(SUBSTITUTE(C8," ",""))&amp;"&amp;queryIsMT=0&amp;systemId=","» Zubehör")</f>
        <v>» Zubehör</v>
      </c>
      <c r="D13" s="72"/>
      <c r="E13" s="30" t="str">
        <f>HYPERLINK("https://accessorysmartfind.lenovo.com/#/search?keyword=&amp;pageIndex=1&amp;pageSize=40&amp;query="&amp;(SUBSTITUTE(E8," ",""))&amp;"&amp;queryIsMT=0&amp;systemId=","» Zubehör")</f>
        <v>» Zubehör</v>
      </c>
      <c r="F13" s="30" t="str">
        <f>HYPERLINK("https://accessorysmartfind.lenovo.com/#/search?keyword=&amp;pageIndex=1&amp;pageSize=40&amp;query="&amp;(SUBSTITUTE(F8," ",""))&amp;"&amp;queryIsMT=0&amp;systemId=","» Zubehör")</f>
        <v>» Zubehör</v>
      </c>
      <c r="G13" s="72"/>
      <c r="H13" s="30" t="str">
        <f>HYPERLINK("https://accessorysmartfind.lenovo.com/#/search?keyword=&amp;pageIndex=1&amp;pageSize=40&amp;query="&amp;(SUBSTITUTE(H8," ",""))&amp;"&amp;queryIsMT=0&amp;systemId=","» Zubehör")</f>
        <v>» Zubehör</v>
      </c>
      <c r="I13" s="30" t="str">
        <f>HYPERLINK("https://accessorysmartfind.lenovo.com/#/search?keyword=&amp;pageIndex=1&amp;pageSize=40&amp;query="&amp;(SUBSTITUTE(I8," ",""))&amp;"&amp;queryIsMT=0&amp;systemId=","» Zubehör")</f>
        <v>» Zubehör</v>
      </c>
      <c r="J13" s="30" t="str">
        <f>HYPERLINK("https://accessorysmartfind.lenovo.com/#/search?keyword=&amp;pageIndex=1&amp;pageSize=40&amp;query="&amp;(SUBSTITUTE(J8," ",""))&amp;"&amp;queryIsMT=0&amp;systemId=","» Zubehör")</f>
        <v>» Zubehör</v>
      </c>
      <c r="K13" s="72"/>
      <c r="L13" s="30" t="str">
        <f>HYPERLINK("https://accessorysmartfind.lenovo.com/#/search?keyword=&amp;pageIndex=1&amp;pageSize=40&amp;query="&amp;(SUBSTITUTE(L8," ",""))&amp;"&amp;queryIsMT=0&amp;systemId=","» Zubehör")</f>
        <v>» Zubehör</v>
      </c>
      <c r="M13" s="72"/>
      <c r="N13" s="30" t="str">
        <f>HYPERLINK("https://accessorysmartfind.lenovo.com/#/search?keyword=&amp;pageIndex=1&amp;pageSize=40&amp;query="&amp;(SUBSTITUTE(N8," ",""))&amp;"&amp;queryIsMT=0&amp;systemId=","» Zubehör")</f>
        <v>» Zubehör</v>
      </c>
      <c r="O13" s="30" t="str">
        <f>HYPERLINK("https://accessorysmartfind.lenovo.com/#/search?keyword=&amp;pageIndex=1&amp;pageSize=40&amp;query="&amp;(SUBSTITUTE(O8," ",""))&amp;"&amp;queryIsMT=0&amp;systemId=","» Zubehör")</f>
        <v>» Zubehör</v>
      </c>
      <c r="P13" s="30" t="str">
        <f>HYPERLINK("https://accessorysmartfind.lenovo.com/#/search?keyword=&amp;pageIndex=1&amp;pageSize=40&amp;query="&amp;(SUBSTITUTE(P8," ",""))&amp;"&amp;queryIsMT=0&amp;systemId=","» Zubehör")</f>
        <v>» Zubehör</v>
      </c>
      <c r="Q13" s="72"/>
      <c r="R13" s="30" t="str">
        <f>HYPERLINK("https://accessorysmartfind.lenovo.com/#/search?keyword=&amp;pageIndex=1&amp;pageSize=40&amp;query="&amp;(SUBSTITUTE(R8," ",""))&amp;"&amp;queryIsMT=0&amp;systemId=","» Zubehör")</f>
        <v>» Zubehör</v>
      </c>
      <c r="S13" s="30" t="str">
        <f>HYPERLINK("https://accessorysmartfind.lenovo.com/#/search?keyword=&amp;pageIndex=1&amp;pageSize=40&amp;query="&amp;(SUBSTITUTE(S8," ",""))&amp;"&amp;queryIsMT=0&amp;systemId=","» Zubehör")</f>
        <v>» Zubehör</v>
      </c>
      <c r="T13" s="30" t="str">
        <f>HYPERLINK("https://accessorysmartfind.lenovo.com/#/search?keyword=&amp;pageIndex=1&amp;pageSize=40&amp;query="&amp;(SUBSTITUTE(T8," ",""))&amp;"&amp;queryIsMT=0&amp;systemId=","» Zubehör")</f>
        <v>» Zubehör</v>
      </c>
      <c r="U13" s="30" t="str">
        <f>HYPERLINK("https://accessorysmartfind.lenovo.com/#/search?keyword=&amp;pageIndex=1&amp;pageSize=40&amp;query="&amp;(SUBSTITUTE(U8," ",""))&amp;"&amp;queryIsMT=0&amp;systemId=","» Zubehör")</f>
        <v>» Zubehör</v>
      </c>
      <c r="V13" s="72"/>
      <c r="W13" s="30" t="str">
        <f>HYPERLINK("https://accessorysmartfind.lenovo.com/#/search?keyword=&amp;pageIndex=1&amp;pageSize=40&amp;query="&amp;(SUBSTITUTE(W8," ",""))&amp;"&amp;queryIsMT=0&amp;systemId=","» Zubehör")</f>
        <v>» Zubehör</v>
      </c>
      <c r="X13" s="30" t="str">
        <f>HYPERLINK("https://accessorysmartfind.lenovo.com/#/search?keyword=&amp;pageIndex=1&amp;pageSize=40&amp;query="&amp;(SUBSTITUTE(X8," ",""))&amp;"&amp;queryIsMT=0&amp;systemId=","» Zubehör")</f>
        <v>» Zubehör</v>
      </c>
      <c r="Y13" s="30" t="str">
        <f>HYPERLINK("https://accessorysmartfind.lenovo.com/#/search?keyword=&amp;pageIndex=1&amp;pageSize=40&amp;query="&amp;(SUBSTITUTE(Y8," ",""))&amp;"&amp;queryIsMT=0&amp;systemId=","» Zubehör")</f>
        <v>» Zubehör</v>
      </c>
      <c r="Z13" s="30" t="str">
        <f>HYPERLINK("https://accessorysmartfind.lenovo.com/#/search?keyword=&amp;pageIndex=1&amp;pageSize=40&amp;query="&amp;(SUBSTITUTE(Z8," ",""))&amp;"&amp;queryIsMT=0&amp;systemId=","» Zubehör")</f>
        <v>» Zubehör</v>
      </c>
      <c r="AA13" s="30" t="str">
        <f>HYPERLINK("https://accessorysmartfind.lenovo.com/#/search?keyword=&amp;pageIndex=1&amp;pageSize=40&amp;query="&amp;(SUBSTITUTE(AA8," ",""))&amp;"&amp;queryIsMT=0&amp;systemId=","» Zubehör")</f>
        <v>» Zubehör</v>
      </c>
      <c r="AB13" s="30" t="str">
        <f>HYPERLINK("https://accessorysmartfind.lenovo.com/#/search?keyword=&amp;pageIndex=1&amp;pageSize=40&amp;query="&amp;(SUBSTITUTE(AB8," ",""))&amp;"&amp;queryIsMT=0&amp;systemId=","» Zubehör")</f>
        <v>» Zubehör</v>
      </c>
      <c r="AC13" s="72"/>
      <c r="AD13" s="30" t="str">
        <f>HYPERLINK("https://accessorysmartfind.lenovo.com/#/search?keyword=&amp;pageIndex=1&amp;pageSize=40&amp;query="&amp;(SUBSTITUTE(AD8," ",""))&amp;"&amp;queryIsMT=0&amp;systemId=","» Zubehör")</f>
        <v>» Zubehör</v>
      </c>
      <c r="AE13" s="30" t="str">
        <f>HYPERLINK("https://accessorysmartfind.lenovo.com/#/search?keyword=&amp;pageIndex=1&amp;pageSize=40&amp;query="&amp;(SUBSTITUTE(AE8," ",""))&amp;"&amp;queryIsMT=0&amp;systemId=","» Zubehör")</f>
        <v>» Zubehör</v>
      </c>
      <c r="AF13" s="30" t="str">
        <f>HYPERLINK("https://accessorysmartfind.lenovo.com/#/search?keyword=&amp;pageIndex=1&amp;pageSize=40&amp;query="&amp;(SUBSTITUTE(AF8," ",""))&amp;"&amp;queryIsMT=0&amp;systemId=","» Zubehör")</f>
        <v>» Zubehör</v>
      </c>
      <c r="AG13" s="30" t="str">
        <f>HYPERLINK("https://accessorysmartfind.lenovo.com/#/search?keyword=&amp;pageIndex=1&amp;pageSize=40&amp;query="&amp;(SUBSTITUTE(AG8," ",""))&amp;"&amp;queryIsMT=0&amp;systemId=","» Zubehör")</f>
        <v>» Zubehör</v>
      </c>
      <c r="AH13" s="30" t="str">
        <f>HYPERLINK("https://accessorysmartfind.lenovo.com/#/search?keyword=&amp;pageIndex=1&amp;pageSize=40&amp;query="&amp;(SUBSTITUTE(AH8," ",""))&amp;"&amp;queryIsMT=0&amp;systemId=","» Zubehör")</f>
        <v>» Zubehör</v>
      </c>
      <c r="AI13" s="72"/>
      <c r="AJ13" s="30" t="str">
        <f>HYPERLINK("https://accessorysmartfind.lenovo.com/#/search?keyword=&amp;pageIndex=1&amp;pageSize=40&amp;query="&amp;(SUBSTITUTE(AJ8," ",""))&amp;"&amp;queryIsMT=0&amp;systemId=","» Zubehör")</f>
        <v>» Zubehör</v>
      </c>
      <c r="AK13" s="30" t="str">
        <f>HYPERLINK("https://accessorysmartfind.lenovo.com/#/search?keyword=&amp;pageIndex=1&amp;pageSize=40&amp;query="&amp;(SUBSTITUTE(AK8," ",""))&amp;"&amp;queryIsMT=0&amp;systemId=","» Zubehör")</f>
        <v>» Zubehör</v>
      </c>
      <c r="AL13" s="30" t="str">
        <f>HYPERLINK("https://accessorysmartfind.lenovo.com/#/search?keyword=&amp;pageIndex=1&amp;pageSize=40&amp;query="&amp;(SUBSTITUTE(AL8," ",""))&amp;"&amp;queryIsMT=0&amp;systemId=","» Zubehör")</f>
        <v>» Zubehör</v>
      </c>
      <c r="AM13" s="72"/>
      <c r="AN13" s="30" t="str">
        <f>HYPERLINK("https://accessorysmartfind.lenovo.com/#/search?keyword=&amp;pageIndex=1&amp;pageSize=40&amp;query="&amp;(SUBSTITUTE(AN8," ",""))&amp;"&amp;queryIsMT=0&amp;systemId=","» Zubehör")</f>
        <v>» Zubehör</v>
      </c>
      <c r="AO13" s="30" t="str">
        <f>HYPERLINK("https://accessorysmartfind.lenovo.com/#/search?keyword=&amp;pageIndex=1&amp;pageSize=40&amp;query="&amp;(SUBSTITUTE(AO8," ",""))&amp;"&amp;queryIsMT=0&amp;systemId=","» Zubehör")</f>
        <v>» Zubehör</v>
      </c>
      <c r="AP13" s="30" t="str">
        <f>HYPERLINK("https://accessorysmartfind.lenovo.com/#/search?keyword=&amp;pageIndex=1&amp;pageSize=40&amp;query="&amp;(SUBSTITUTE(AP8," ",""))&amp;"&amp;queryIsMT=0&amp;systemId=","» Zubehör")</f>
        <v>» Zubehör</v>
      </c>
      <c r="AQ13" s="72"/>
      <c r="AR13" s="30" t="str">
        <f>HYPERLINK("https://accessorysmartfind.lenovo.com/#/search?keyword=&amp;pageIndex=1&amp;pageSize=40&amp;query="&amp;(SUBSTITUTE(AR8," ",""))&amp;"&amp;queryIsMT=0&amp;systemId=","» Zubehör")</f>
        <v>» Zubehör</v>
      </c>
      <c r="AS13" s="30" t="str">
        <f>HYPERLINK("https://accessorysmartfind.lenovo.com/#/search?keyword=&amp;pageIndex=1&amp;pageSize=40&amp;query="&amp;(SUBSTITUTE(AS8," ",""))&amp;"&amp;queryIsMT=0&amp;systemId=","» Zubehör")</f>
        <v>» Zubehör</v>
      </c>
      <c r="AT13" s="72"/>
      <c r="AU13" s="30" t="str">
        <f>HYPERLINK("https://accessorysmartfind.lenovo.com/#/search?keyword=&amp;pageIndex=1&amp;pageSize=40&amp;query="&amp;(SUBSTITUTE(AU8," ",""))&amp;"&amp;queryIsMT=0&amp;systemId=","» Zubehör")</f>
        <v>» Zubehör</v>
      </c>
      <c r="AV13" s="30" t="str">
        <f>HYPERLINK("https://accessorysmartfind.lenovo.com/#/search?keyword=&amp;pageIndex=1&amp;pageSize=40&amp;query="&amp;(SUBSTITUTE(AV8," ",""))&amp;"&amp;queryIsMT=0&amp;systemId=","» Zubehör")</f>
        <v>» Zubehör</v>
      </c>
      <c r="AW13" s="30" t="str">
        <f>HYPERLINK("https://accessorysmartfind.lenovo.com/#/search?keyword=&amp;pageIndex=1&amp;pageSize=40&amp;query="&amp;(SUBSTITUTE(AW8," ",""))&amp;"&amp;queryIsMT=0&amp;systemId=","» Zubehör")</f>
        <v>» Zubehör</v>
      </c>
      <c r="AX13" s="72"/>
      <c r="AY13" s="30" t="str">
        <f>HYPERLINK("https://accessorysmartfind.lenovo.com/#/search?keyword=&amp;pageIndex=1&amp;pageSize=40&amp;query="&amp;(SUBSTITUTE(AY8," ",""))&amp;"&amp;queryIsMT=0&amp;systemId=","» Zubehör")</f>
        <v>» Zubehör</v>
      </c>
      <c r="AZ13" s="30" t="str">
        <f>HYPERLINK("https://accessorysmartfind.lenovo.com/#/search?keyword=&amp;pageIndex=1&amp;pageSize=40&amp;query="&amp;(SUBSTITUTE(AZ8," ",""))&amp;"&amp;queryIsMT=0&amp;systemId=","» Zubehör")</f>
        <v>» Zubehör</v>
      </c>
      <c r="BA13" s="30" t="str">
        <f>HYPERLINK("https://accessorysmartfind.lenovo.com/#/search?keyword=&amp;pageIndex=1&amp;pageSize=40&amp;query="&amp;(SUBSTITUTE(BA8," ",""))&amp;"&amp;queryIsMT=0&amp;systemId=","» Zubehör")</f>
        <v>» Zubehör</v>
      </c>
      <c r="BB13" s="72"/>
      <c r="BC13" s="30" t="str">
        <f>HYPERLINK("https://accessorysmartfind.lenovo.com/#/search?keyword=&amp;pageIndex=1&amp;pageSize=40&amp;query="&amp;(SUBSTITUTE(BC8," ",""))&amp;"&amp;queryIsMT=0&amp;systemId=","» Zubehör")</f>
        <v>» Zubehör</v>
      </c>
      <c r="BD13" s="72"/>
      <c r="BE13" s="30" t="str">
        <f>HYPERLINK("https://accessorysmartfind.lenovo.com/#/search?keyword=&amp;pageIndex=1&amp;pageSize=40&amp;query="&amp;(SUBSTITUTE(BE8," ",""))&amp;"&amp;queryIsMT=0&amp;systemId=","» Zubehör")</f>
        <v>» Zubehör</v>
      </c>
      <c r="BF13" s="30" t="str">
        <f>HYPERLINK("https://accessorysmartfind.lenovo.com/#/search?keyword=&amp;pageIndex=1&amp;pageSize=40&amp;query="&amp;(SUBSTITUTE(BF8," ",""))&amp;"&amp;queryIsMT=0&amp;systemId=","» Zubehör")</f>
        <v>» Zubehör</v>
      </c>
      <c r="BG13" s="30" t="str">
        <f>HYPERLINK("https://accessorysmartfind.lenovo.com/#/search?keyword=&amp;pageIndex=1&amp;pageSize=40&amp;query="&amp;(SUBSTITUTE(BG8," ",""))&amp;"&amp;queryIsMT=0&amp;systemId=","» Zubehör")</f>
        <v>» Zubehör</v>
      </c>
      <c r="BI13" s="30" t="str">
        <f>HYPERLINK("https://accessorysmartfind.lenovo.com/#/search?keyword=&amp;pageIndex=1&amp;pageSize=40&amp;query="&amp;(SUBSTITUTE(BI8," ",""))&amp;"&amp;queryIsMT=0&amp;systemId=","» Zubehör")</f>
        <v>» Zubehör</v>
      </c>
      <c r="BJ13" s="30" t="str">
        <f>HYPERLINK("https://accessorysmartfind.lenovo.com/#/search?keyword=&amp;pageIndex=1&amp;pageSize=40&amp;query="&amp;(SUBSTITUTE(BJ8," ",""))&amp;"&amp;queryIsMT=0&amp;systemId=","» Zubehör")</f>
        <v>» Zubehör</v>
      </c>
      <c r="BK13" s="30" t="str">
        <f>HYPERLINK("https://accessorysmartfind.lenovo.com/#/search?keyword=&amp;pageIndex=1&amp;pageSize=40&amp;query="&amp;(SUBSTITUTE(BK8," ",""))&amp;"&amp;queryIsMT=0&amp;systemId=","» Zubehör")</f>
        <v>» Zubehör</v>
      </c>
      <c r="BL13" s="72"/>
      <c r="BM13" s="30" t="str">
        <f>HYPERLINK("https://accessorysmartfind.lenovo.com/#/search?keyword=&amp;pageIndex=1&amp;pageSize=40&amp;query="&amp;(SUBSTITUTE(BM8," ",""))&amp;"&amp;queryIsMT=0&amp;systemId=","» Zubehör")</f>
        <v>» Zubehör</v>
      </c>
      <c r="BN13" s="30" t="str">
        <f>HYPERLINK("https://accessorysmartfind.lenovo.com/#/search?keyword=&amp;pageIndex=1&amp;pageSize=40&amp;query="&amp;(SUBSTITUTE(BN8," ",""))&amp;"&amp;queryIsMT=0&amp;systemId=","» Zubehör")</f>
        <v>» Zubehör</v>
      </c>
      <c r="BP13" s="30" t="str">
        <f>HYPERLINK("https://accessorysmartfind.lenovo.com/#/search?keyword=&amp;pageIndex=1&amp;pageSize=40&amp;query="&amp;(SUBSTITUTE(BP8," ",""))&amp;"&amp;queryIsMT=0&amp;systemId=","» Zubehör")</f>
        <v>» Zubehör</v>
      </c>
      <c r="BQ13" s="30" t="str">
        <f>HYPERLINK("https://accessorysmartfind.lenovo.com/#/search?keyword=&amp;pageIndex=1&amp;pageSize=40&amp;query="&amp;(SUBSTITUTE(BQ8," ",""))&amp;"&amp;queryIsMT=0&amp;systemId=","» Zubehör")</f>
        <v>» Zubehör</v>
      </c>
      <c r="BR13" s="30" t="str">
        <f>HYPERLINK("https://accessorysmartfind.lenovo.com/#/search?keyword=&amp;pageIndex=1&amp;pageSize=40&amp;query="&amp;(SUBSTITUTE(BR8," ",""))&amp;"&amp;queryIsMT=0&amp;systemId=","» Zubehör")</f>
        <v>» Zubehör</v>
      </c>
      <c r="BS13" s="72"/>
      <c r="BT13" s="30" t="str">
        <f>HYPERLINK("https://accessorysmartfind.lenovo.com/#/search?keyword=&amp;pageIndex=1&amp;pageSize=40&amp;query="&amp;(SUBSTITUTE(BT8," ",""))&amp;"&amp;queryIsMT=0&amp;systemId=","» Zubehör")</f>
        <v>» Zubehör</v>
      </c>
      <c r="BU13" s="72"/>
      <c r="BV13" s="30" t="str">
        <f>HYPERLINK("https://accessorysmartfind.lenovo.com/#/search?keyword=&amp;pageIndex=1&amp;pageSize=40&amp;query="&amp;(SUBSTITUTE(BV8," ",""))&amp;"&amp;queryIsMT=0&amp;systemId=","» Zubehör")</f>
        <v>» Zubehör</v>
      </c>
      <c r="BW13" s="30" t="str">
        <f>HYPERLINK("https://accessorysmartfind.lenovo.com/#/search?keyword=&amp;pageIndex=1&amp;pageSize=40&amp;query="&amp;(SUBSTITUTE(BW8," ",""))&amp;"&amp;queryIsMT=0&amp;systemId=","» Zubehör")</f>
        <v>» Zubehör</v>
      </c>
      <c r="BX13" s="30" t="str">
        <f>HYPERLINK("https://accessorysmartfind.lenovo.com/#/search?keyword=&amp;pageIndex=1&amp;pageSize=40&amp;query="&amp;(SUBSTITUTE(BX8," ",""))&amp;"&amp;queryIsMT=0&amp;systemId=","» Zubehör")</f>
        <v>» Zubehör</v>
      </c>
      <c r="BY13" s="72"/>
      <c r="BZ13" s="30" t="str">
        <f>HYPERLINK("https://accessorysmartfind.lenovo.com/#/search?keyword=&amp;pageIndex=1&amp;pageSize=40&amp;query="&amp;(SUBSTITUTE(BZ8," ",""))&amp;"&amp;queryIsMT=0&amp;systemId=","» Zubehör")</f>
        <v>» Zubehör</v>
      </c>
      <c r="CA13" s="30" t="str">
        <f>HYPERLINK("https://accessorysmartfind.lenovo.com/#/search?keyword=&amp;pageIndex=1&amp;pageSize=40&amp;query="&amp;(SUBSTITUTE(CA8," ",""))&amp;"&amp;queryIsMT=0&amp;systemId=","» Zubehör")</f>
        <v>» Zubehör</v>
      </c>
      <c r="CB13" s="30" t="str">
        <f>HYPERLINK("https://accessorysmartfind.lenovo.com/#/search?keyword=&amp;pageIndex=1&amp;pageSize=40&amp;query="&amp;(SUBSTITUTE(CB8," ",""))&amp;"&amp;queryIsMT=0&amp;systemId=","» Zubehör")</f>
        <v>» Zubehör</v>
      </c>
      <c r="CC13" s="72"/>
      <c r="CD13" s="30" t="str">
        <f>HYPERLINK("https://accessorysmartfind.lenovo.com/#/search?keyword=&amp;pageIndex=1&amp;pageSize=40&amp;query="&amp;(SUBSTITUTE(CD8," ",""))&amp;"&amp;queryIsMT=0&amp;systemId=","» Zubehör")</f>
        <v>» Zubehör</v>
      </c>
      <c r="CE13" s="30" t="str">
        <f>HYPERLINK("https://accessorysmartfind.lenovo.com/#/search?keyword=&amp;pageIndex=1&amp;pageSize=40&amp;query="&amp;(SUBSTITUTE(CE8," ",""))&amp;"&amp;queryIsMT=0&amp;systemId=","» Zubehör")</f>
        <v>» Zubehör</v>
      </c>
      <c r="CF13" s="30" t="str">
        <f>HYPERLINK("https://accessorysmartfind.lenovo.com/#/search?keyword=&amp;pageIndex=1&amp;pageSize=40&amp;query="&amp;(SUBSTITUTE(CF8," ",""))&amp;"&amp;queryIsMT=0&amp;systemId=","» Zubehör")</f>
        <v>» Zubehör</v>
      </c>
      <c r="CG13" s="72"/>
      <c r="CH13" s="30" t="str">
        <f>HYPERLINK("https://accessorysmartfind.lenovo.com/#/search?keyword=&amp;pageIndex=1&amp;pageSize=40&amp;query="&amp;(SUBSTITUTE(CH8," ",""))&amp;"&amp;queryIsMT=0&amp;systemId=","» Zubehör")</f>
        <v>» Zubehör</v>
      </c>
      <c r="CI13" s="30" t="str">
        <f>HYPERLINK("https://accessorysmartfind.lenovo.com/#/search?keyword=&amp;pageIndex=1&amp;pageSize=40&amp;query="&amp;(SUBSTITUTE(CI8," ",""))&amp;"&amp;queryIsMT=0&amp;systemId=","» Zubehör")</f>
        <v>» Zubehör</v>
      </c>
      <c r="CJ13" s="30" t="str">
        <f>HYPERLINK("https://accessorysmartfind.lenovo.com/#/search?keyword=&amp;pageIndex=1&amp;pageSize=40&amp;query="&amp;(SUBSTITUTE(CJ8," ",""))&amp;"&amp;queryIsMT=0&amp;systemId=","» Zubehör")</f>
        <v>» Zubehör</v>
      </c>
      <c r="CK13" s="72"/>
      <c r="CL13" s="30" t="str">
        <f>HYPERLINK("https://accessorysmartfind.lenovo.com/#/search?keyword=&amp;pageIndex=1&amp;pageSize=40&amp;query="&amp;(SUBSTITUTE(CL8," ",""))&amp;"&amp;queryIsMT=0&amp;systemId=","» Zubehör")</f>
        <v>» Zubehör</v>
      </c>
      <c r="CM13" s="30" t="str">
        <f>HYPERLINK("https://accessorysmartfind.lenovo.com/#/search?keyword=&amp;pageIndex=1&amp;pageSize=40&amp;query="&amp;(SUBSTITUTE(CM8," ",""))&amp;"&amp;queryIsMT=0&amp;systemId=","» Zubehör")</f>
        <v>» Zubehör</v>
      </c>
      <c r="CN13" s="30" t="str">
        <f>HYPERLINK("https://accessorysmartfind.lenovo.com/#/search?keyword=&amp;pageIndex=1&amp;pageSize=40&amp;query="&amp;(SUBSTITUTE(CN8," ",""))&amp;"&amp;queryIsMT=0&amp;systemId=","» Zubehör")</f>
        <v>» Zubehör</v>
      </c>
      <c r="CO13" s="72"/>
      <c r="CP13" s="30" t="str">
        <f>HYPERLINK("https://accessorysmartfind.lenovo.com/#/search?keyword=&amp;pageIndex=1&amp;pageSize=40&amp;query="&amp;(SUBSTITUTE(CP8," ",""))&amp;"&amp;queryIsMT=0&amp;systemId=","» Zubehör")</f>
        <v>» Zubehör</v>
      </c>
      <c r="CQ13" s="30" t="str">
        <f>HYPERLINK("https://accessorysmartfind.lenovo.com/#/search?keyword=&amp;pageIndex=1&amp;pageSize=40&amp;query="&amp;(SUBSTITUTE(CQ8," ",""))&amp;"&amp;queryIsMT=0&amp;systemId=","» Zubehör")</f>
        <v>» Zubehör</v>
      </c>
      <c r="CR13" s="30" t="str">
        <f>HYPERLINK("https://accessorysmartfind.lenovo.com/#/search?keyword=&amp;pageIndex=1&amp;pageSize=40&amp;query="&amp;(SUBSTITUTE(CR8," ",""))&amp;"&amp;queryIsMT=0&amp;systemId=","» Zubehör")</f>
        <v>» Zubehör</v>
      </c>
      <c r="CS13" s="72"/>
      <c r="CT13" s="30" t="str">
        <f>HYPERLINK("https://accessorysmartfind.lenovo.com/#/search?keyword=&amp;pageIndex=1&amp;pageSize=40&amp;query="&amp;(SUBSTITUTE(CT8," ",""))&amp;"&amp;queryIsMT=0&amp;systemId=","» Zubehör")</f>
        <v>» Zubehör</v>
      </c>
      <c r="CU13" s="72"/>
      <c r="CV13" s="30" t="str">
        <f>HYPERLINK("https://accessorysmartfind.lenovo.com/#/search?keyword=&amp;pageIndex=1&amp;pageSize=40&amp;query="&amp;(SUBSTITUTE(CV8," ",""))&amp;"&amp;queryIsMT=0&amp;systemId=","» Zubehör")</f>
        <v>» Zubehör</v>
      </c>
      <c r="CW13" s="30" t="str">
        <f>HYPERLINK("https://accessorysmartfind.lenovo.com/#/search?keyword=&amp;pageIndex=1&amp;pageSize=40&amp;query="&amp;(SUBSTITUTE(CW8," ",""))&amp;"&amp;queryIsMT=0&amp;systemId=","» Zubehör")</f>
        <v>» Zubehör</v>
      </c>
      <c r="CX13" s="30" t="str">
        <f>HYPERLINK("https://accessorysmartfind.lenovo.com/#/search?keyword=&amp;pageIndex=1&amp;pageSize=40&amp;query="&amp;(SUBSTITUTE(CX8," ",""))&amp;"&amp;queryIsMT=0&amp;systemId=","» Zubehör")</f>
        <v>» Zubehör</v>
      </c>
      <c r="CY13" s="30" t="str">
        <f>HYPERLINK("https://accessorysmartfind.lenovo.com/#/search?keyword=&amp;pageIndex=1&amp;pageSize=40&amp;query="&amp;(SUBSTITUTE(CY8," ",""))&amp;"&amp;queryIsMT=0&amp;systemId=","» Zubehör")</f>
        <v>» Zubehör</v>
      </c>
      <c r="CZ13" s="30" t="str">
        <f>HYPERLINK("https://accessorysmartfind.lenovo.com/#/search?keyword=&amp;pageIndex=1&amp;pageSize=40&amp;query="&amp;(SUBSTITUTE(CZ8," ",""))&amp;"&amp;queryIsMT=0&amp;systemId=","» Zubehör")</f>
        <v>» Zubehör</v>
      </c>
      <c r="DA13" s="72"/>
      <c r="DB13" s="30" t="str">
        <f>HYPERLINK("https://accessorysmartfind.lenovo.com/#/search?keyword=&amp;pageIndex=1&amp;pageSize=40&amp;query="&amp;(SUBSTITUTE(DB8," ",""))&amp;"&amp;queryIsMT=0&amp;systemId=","» Zubehör")</f>
        <v>» Zubehör</v>
      </c>
      <c r="DC13" s="72"/>
      <c r="DD13" s="30" t="str">
        <f>HYPERLINK("https://accessorysmartfind.lenovo.com/#/search?keyword=&amp;pageIndex=1&amp;pageSize=40&amp;query="&amp;(SUBSTITUTE(DD8," ",""))&amp;"&amp;queryIsMT=0&amp;systemId=","» Zubehör")</f>
        <v>» Zubehör</v>
      </c>
      <c r="DE13" s="30" t="str">
        <f>HYPERLINK("https://accessorysmartfind.lenovo.com/#/search?keyword=&amp;pageIndex=1&amp;pageSize=40&amp;query="&amp;(SUBSTITUTE(DE8," ",""))&amp;"&amp;queryIsMT=0&amp;systemId=","» Zubehör")</f>
        <v>» Zubehör</v>
      </c>
      <c r="DF13" s="30" t="str">
        <f>HYPERLINK("https://accessorysmartfind.lenovo.com/#/search?keyword=&amp;pageIndex=1&amp;pageSize=40&amp;query="&amp;(SUBSTITUTE(DF8," ",""))&amp;"&amp;queryIsMT=0&amp;systemId=","» Zubehör")</f>
        <v>» Zubehör</v>
      </c>
      <c r="DG13" s="30" t="str">
        <f>HYPERLINK("https://accessorysmartfind.lenovo.com/#/search?keyword=&amp;pageIndex=1&amp;pageSize=40&amp;query="&amp;(SUBSTITUTE(DG8," ",""))&amp;"&amp;queryIsMT=0&amp;systemId=","» Zubehör")</f>
        <v>» Zubehör</v>
      </c>
      <c r="DH13" s="72"/>
      <c r="DI13" s="30" t="str">
        <f>HYPERLINK("https://accessorysmartfind.lenovo.com/#/search?keyword=&amp;pageIndex=1&amp;pageSize=40&amp;query="&amp;(SUBSTITUTE(DI8," ",""))&amp;"&amp;queryIsMT=0&amp;systemId=","» Zubehör")</f>
        <v>» Zubehör</v>
      </c>
      <c r="DJ13" s="30" t="str">
        <f>HYPERLINK("https://accessorysmartfind.lenovo.com/#/search?keyword=&amp;pageIndex=1&amp;pageSize=40&amp;query="&amp;(SUBSTITUTE(DJ8," ",""))&amp;"&amp;queryIsMT=0&amp;systemId=","» Zubehör")</f>
        <v>» Zubehör</v>
      </c>
      <c r="DK13" s="30" t="str">
        <f>HYPERLINK("https://accessorysmartfind.lenovo.com/#/search?keyword=&amp;pageIndex=1&amp;pageSize=40&amp;query="&amp;(SUBSTITUTE(DK8," ",""))&amp;"&amp;queryIsMT=0&amp;systemId=","» Zubehör")</f>
        <v>» Zubehör</v>
      </c>
      <c r="DL13" s="30" t="str">
        <f>HYPERLINK("https://accessorysmartfind.lenovo.com/#/search?keyword=&amp;pageIndex=1&amp;pageSize=40&amp;query="&amp;(SUBSTITUTE(DL8," ",""))&amp;"&amp;queryIsMT=0&amp;systemId=","» Zubehör")</f>
        <v>» Zubehör</v>
      </c>
      <c r="DM13" s="72"/>
      <c r="DN13" s="30" t="str">
        <f>HYPERLINK("https://accessorysmartfind.lenovo.com/#/search?keyword=&amp;pageIndex=1&amp;pageSize=40&amp;query="&amp;(SUBSTITUTE(DN8," ",""))&amp;"&amp;queryIsMT=0&amp;systemId=","» Zubehör")</f>
        <v>» Zubehör</v>
      </c>
      <c r="DO13" s="30" t="str">
        <f>HYPERLINK("https://accessorysmartfind.lenovo.com/#/search?keyword=&amp;pageIndex=1&amp;pageSize=40&amp;query="&amp;(SUBSTITUTE(DO8," ",""))&amp;"&amp;queryIsMT=0&amp;systemId=","» Zubehör")</f>
        <v>» Zubehör</v>
      </c>
      <c r="DP13" s="30" t="str">
        <f>HYPERLINK("https://accessorysmartfind.lenovo.com/#/search?keyword=&amp;pageIndex=1&amp;pageSize=40&amp;query="&amp;(SUBSTITUTE(DP8," ",""))&amp;"&amp;queryIsMT=0&amp;systemId=","» Zubehör")</f>
        <v>» Zubehör</v>
      </c>
      <c r="DQ13" s="30" t="str">
        <f>HYPERLINK("https://accessorysmartfind.lenovo.com/#/search?keyword=&amp;pageIndex=1&amp;pageSize=40&amp;query="&amp;(SUBSTITUTE(DQ8," ",""))&amp;"&amp;queryIsMT=0&amp;systemId=","» Zubehör")</f>
        <v>» Zubehör</v>
      </c>
      <c r="DR13" s="72"/>
      <c r="DS13" s="30" t="str">
        <f>HYPERLINK("https://accessorysmartfind.lenovo.com/#/search?keyword=&amp;pageIndex=1&amp;pageSize=40&amp;query="&amp;(SUBSTITUTE(DS8," ",""))&amp;"&amp;queryIsMT=0&amp;systemId=","» Zubehör")</f>
        <v>» Zubehör</v>
      </c>
      <c r="DT13" s="30" t="str">
        <f>HYPERLINK("https://accessorysmartfind.lenovo.com/#/search?keyword=&amp;pageIndex=1&amp;pageSize=40&amp;query="&amp;(SUBSTITUTE(DT8," ",""))&amp;"&amp;queryIsMT=0&amp;systemId=","» Zubehör")</f>
        <v>» Zubehör</v>
      </c>
      <c r="DU13" s="30" t="str">
        <f>HYPERLINK("https://accessorysmartfind.lenovo.com/#/search?keyword=&amp;pageIndex=1&amp;pageSize=40&amp;query="&amp;(SUBSTITUTE(DU8," ",""))&amp;"&amp;queryIsMT=0&amp;systemId=","» Zubehör")</f>
        <v>» Zubehör</v>
      </c>
      <c r="DV13" s="30" t="str">
        <f>HYPERLINK("https://accessorysmartfind.lenovo.com/#/search?keyword=&amp;pageIndex=1&amp;pageSize=40&amp;query="&amp;(SUBSTITUTE(DV8," ",""))&amp;"&amp;queryIsMT=0&amp;systemId=","» Zubehör")</f>
        <v>» Zubehör</v>
      </c>
      <c r="DW13" s="30" t="str">
        <f>HYPERLINK("https://accessorysmartfind.lenovo.com/#/search?keyword=&amp;pageIndex=1&amp;pageSize=40&amp;query="&amp;(SUBSTITUTE(DW8," ",""))&amp;"&amp;queryIsMT=0&amp;systemId=","» Zubehör")</f>
        <v>» Zubehör</v>
      </c>
      <c r="DX13" s="30" t="str">
        <f>HYPERLINK("https://accessorysmartfind.lenovo.com/#/search?keyword=&amp;pageIndex=1&amp;pageSize=40&amp;query="&amp;(SUBSTITUTE(DX8," ",""))&amp;"&amp;queryIsMT=0&amp;systemId=","» Zubehör")</f>
        <v>» Zubehör</v>
      </c>
      <c r="DY13" s="72"/>
      <c r="DZ13" s="30" t="str">
        <f>HYPERLINK("https://accessorysmartfind.lenovo.com/#/search?keyword=&amp;pageIndex=1&amp;pageSize=40&amp;query="&amp;(SUBSTITUTE(DZ8," ",""))&amp;"&amp;queryIsMT=0&amp;systemId=","» Zubehör")</f>
        <v>» Zubehör</v>
      </c>
      <c r="EA13" s="30" t="str">
        <f>HYPERLINK("https://accessorysmartfind.lenovo.com/#/search?keyword=&amp;pageIndex=1&amp;pageSize=40&amp;query="&amp;(SUBSTITUTE(EA8," ",""))&amp;"&amp;queryIsMT=0&amp;systemId=","» Zubehör")</f>
        <v>» Zubehör</v>
      </c>
      <c r="EB13" s="30" t="str">
        <f>HYPERLINK("https://accessorysmartfind.lenovo.com/#/search?keyword=&amp;pageIndex=1&amp;pageSize=40&amp;query="&amp;(SUBSTITUTE(EB8," ",""))&amp;"&amp;queryIsMT=0&amp;systemId=","» Zubehör")</f>
        <v>» Zubehör</v>
      </c>
      <c r="EC13" s="30" t="str">
        <f>HYPERLINK("https://accessorysmartfind.lenovo.com/#/search?keyword=&amp;pageIndex=1&amp;pageSize=40&amp;query="&amp;(SUBSTITUTE(EC8," ",""))&amp;"&amp;queryIsMT=0&amp;systemId=","» Zubehör")</f>
        <v>» Zubehör</v>
      </c>
      <c r="ED13" s="72"/>
      <c r="EE13" s="30" t="str">
        <f>HYPERLINK("https://accessorysmartfind.lenovo.com/#/search?keyword=&amp;pageIndex=1&amp;pageSize=40&amp;query="&amp;(SUBSTITUTE(EE8," ",""))&amp;"&amp;queryIsMT=0&amp;systemId=","» Zubehör")</f>
        <v>» Zubehör</v>
      </c>
      <c r="EF13" s="30" t="str">
        <f>HYPERLINK("https://accessorysmartfind.lenovo.com/#/search?keyword=&amp;pageIndex=1&amp;pageSize=40&amp;query="&amp;(SUBSTITUTE(EF8," ",""))&amp;"&amp;queryIsMT=0&amp;systemId=","» Zubehör")</f>
        <v>» Zubehör</v>
      </c>
      <c r="EG13" s="30" t="str">
        <f>HYPERLINK("https://accessorysmartfind.lenovo.com/#/search?keyword=&amp;pageIndex=1&amp;pageSize=40&amp;query="&amp;(SUBSTITUTE(EG8," ",""))&amp;"&amp;queryIsMT=0&amp;systemId=","» Zubehör")</f>
        <v>» Zubehör</v>
      </c>
      <c r="EH13" s="30" t="str">
        <f>HYPERLINK("https://accessorysmartfind.lenovo.com/#/search?keyword=&amp;pageIndex=1&amp;pageSize=40&amp;query="&amp;(SUBSTITUTE(EH8," ",""))&amp;"&amp;queryIsMT=0&amp;systemId=","» Zubehör")</f>
        <v>» Zubehör</v>
      </c>
      <c r="EI13" s="30" t="str">
        <f>HYPERLINK("https://accessorysmartfind.lenovo.com/#/search?keyword=&amp;pageIndex=1&amp;pageSize=40&amp;query="&amp;(SUBSTITUTE(EI8," ",""))&amp;"&amp;queryIsMT=0&amp;systemId=","» Zubehör")</f>
        <v>» Zubehör</v>
      </c>
      <c r="EJ13" s="30" t="str">
        <f>HYPERLINK("https://accessorysmartfind.lenovo.com/#/search?keyword=&amp;pageIndex=1&amp;pageSize=40&amp;query="&amp;(SUBSTITUTE(EJ8," ",""))&amp;"&amp;queryIsMT=0&amp;systemId=","» Zubehör")</f>
        <v>» Zubehör</v>
      </c>
      <c r="EK13" s="72"/>
      <c r="EL13" s="30" t="str">
        <f>HYPERLINK("https://accessorysmartfind.lenovo.com/#/search?keyword=&amp;pageIndex=1&amp;pageSize=40&amp;query="&amp;(SUBSTITUTE(EL8," ",""))&amp;"&amp;queryIsMT=0&amp;systemId=","» Zubehör")</f>
        <v>» Zubehör</v>
      </c>
      <c r="EM13" s="30" t="str">
        <f>HYPERLINK("https://accessorysmartfind.lenovo.com/#/search?keyword=&amp;pageIndex=1&amp;pageSize=40&amp;query="&amp;(SUBSTITUTE(EM8," ",""))&amp;"&amp;queryIsMT=0&amp;systemId=","» Zubehör")</f>
        <v>» Zubehör</v>
      </c>
      <c r="EN13" s="72"/>
      <c r="EO13" s="30" t="str">
        <f>HYPERLINK("https://accessorysmartfind.lenovo.com/#/search?keyword=&amp;pageIndex=1&amp;pageSize=40&amp;query="&amp;(SUBSTITUTE(EO8," ",""))&amp;"&amp;queryIsMT=0&amp;systemId=","» Zubehör")</f>
        <v>» Zubehör</v>
      </c>
      <c r="EP13" s="30" t="str">
        <f>HYPERLINK("https://accessorysmartfind.lenovo.com/#/search?keyword=&amp;pageIndex=1&amp;pageSize=40&amp;query="&amp;(SUBSTITUTE(EP8," ",""))&amp;"&amp;queryIsMT=0&amp;systemId=","» Zubehör")</f>
        <v>» Zubehör</v>
      </c>
      <c r="EQ13" s="30" t="str">
        <f>HYPERLINK("https://accessorysmartfind.lenovo.com/#/search?keyword=&amp;pageIndex=1&amp;pageSize=40&amp;query="&amp;(SUBSTITUTE(EQ8," ",""))&amp;"&amp;queryIsMT=0&amp;systemId=","» Zubehör")</f>
        <v>» Zubehör</v>
      </c>
      <c r="ER13" s="30" t="str">
        <f>HYPERLINK("https://accessorysmartfind.lenovo.com/#/search?keyword=&amp;pageIndex=1&amp;pageSize=40&amp;query="&amp;(SUBSTITUTE(ER8," ",""))&amp;"&amp;queryIsMT=0&amp;systemId=","» Zubehör")</f>
        <v>» Zubehör</v>
      </c>
      <c r="ES13" s="30" t="str">
        <f>HYPERLINK("https://accessorysmartfind.lenovo.com/#/search?keyword=&amp;pageIndex=1&amp;pageSize=40&amp;query="&amp;(SUBSTITUTE(ES8," ",""))&amp;"&amp;queryIsMT=0&amp;systemId=","» Zubehör")</f>
        <v>» Zubehör</v>
      </c>
      <c r="ET13" s="30" t="str">
        <f>HYPERLINK("https://accessorysmartfind.lenovo.com/#/search?keyword=&amp;pageIndex=1&amp;pageSize=40&amp;query="&amp;(SUBSTITUTE(ET8," ",""))&amp;"&amp;queryIsMT=0&amp;systemId=","» Zubehör")</f>
        <v>» Zubehör</v>
      </c>
      <c r="EU13" s="30" t="str">
        <f>HYPERLINK("https://accessorysmartfind.lenovo.com/#/search?keyword=&amp;pageIndex=1&amp;pageSize=40&amp;query="&amp;(SUBSTITUTE(EU8," ",""))&amp;"&amp;queryIsMT=0&amp;systemId=","» Zubehör")</f>
        <v>» Zubehör</v>
      </c>
      <c r="EV13" s="30" t="str">
        <f>HYPERLINK("https://accessorysmartfind.lenovo.com/#/search?keyword=&amp;pageIndex=1&amp;pageSize=40&amp;query="&amp;(SUBSTITUTE(EV8," ",""))&amp;"&amp;queryIsMT=0&amp;systemId=","» Zubehör")</f>
        <v>» Zubehör</v>
      </c>
      <c r="EW13" s="72"/>
      <c r="EX13" s="30" t="str">
        <f>HYPERLINK("https://accessorysmartfind.lenovo.com/#/search?keyword=&amp;pageIndex=1&amp;pageSize=40&amp;query="&amp;(SUBSTITUTE(EX8," ",""))&amp;"&amp;queryIsMT=0&amp;systemId=","» Zubehör")</f>
        <v>» Zubehör</v>
      </c>
      <c r="EY13" s="30" t="str">
        <f>HYPERLINK("https://accessorysmartfind.lenovo.com/#/search?keyword=&amp;pageIndex=1&amp;pageSize=40&amp;query="&amp;(SUBSTITUTE(EY8," ",""))&amp;"&amp;queryIsMT=0&amp;systemId=","» Zubehör")</f>
        <v>» Zubehör</v>
      </c>
      <c r="EZ13" s="30" t="str">
        <f>HYPERLINK("https://accessorysmartfind.lenovo.com/#/search?keyword=&amp;pageIndex=1&amp;pageSize=40&amp;query="&amp;(SUBSTITUTE(EZ8," ",""))&amp;"&amp;queryIsMT=0&amp;systemId=","» Zubehör")</f>
        <v>» Zubehör</v>
      </c>
      <c r="FA13" s="30" t="str">
        <f>HYPERLINK("https://accessorysmartfind.lenovo.com/#/search?keyword=&amp;pageIndex=1&amp;pageSize=40&amp;query="&amp;(SUBSTITUTE(FA8," ",""))&amp;"&amp;queryIsMT=0&amp;systemId=","» Zubehör")</f>
        <v>» Zubehör</v>
      </c>
      <c r="FB13" s="30" t="str">
        <f>HYPERLINK("https://accessorysmartfind.lenovo.com/#/search?keyword=&amp;pageIndex=1&amp;pageSize=40&amp;query="&amp;(SUBSTITUTE(FB8," ",""))&amp;"&amp;queryIsMT=0&amp;systemId=","» Zubehör")</f>
        <v>» Zubehör</v>
      </c>
      <c r="FC13" s="30" t="str">
        <f>HYPERLINK("https://accessorysmartfind.lenovo.com/#/search?keyword=&amp;pageIndex=1&amp;pageSize=40&amp;query="&amp;(SUBSTITUTE(FC8," ",""))&amp;"&amp;queryIsMT=0&amp;systemId=","» Zubehör")</f>
        <v>» Zubehör</v>
      </c>
      <c r="FD13" s="30" t="str">
        <f>HYPERLINK("https://accessorysmartfind.lenovo.com/#/search?keyword=&amp;pageIndex=1&amp;pageSize=40&amp;query="&amp;(SUBSTITUTE(FD8," ",""))&amp;"&amp;queryIsMT=0&amp;systemId=","» Zubehör")</f>
        <v>» Zubehör</v>
      </c>
      <c r="FE13" s="30" t="str">
        <f>HYPERLINK("https://accessorysmartfind.lenovo.com/#/search?keyword=&amp;pageIndex=1&amp;pageSize=40&amp;query="&amp;(SUBSTITUTE(FE8," ",""))&amp;"&amp;queryIsMT=0&amp;systemId=","» Zubehör")</f>
        <v>» Zubehör</v>
      </c>
      <c r="FF13" s="30" t="str">
        <f>HYPERLINK("https://accessorysmartfind.lenovo.com/#/search?keyword=&amp;pageIndex=1&amp;pageSize=40&amp;query="&amp;(SUBSTITUTE(FF8," ",""))&amp;"&amp;queryIsMT=0&amp;systemId=","» Zubehör")</f>
        <v>» Zubehör</v>
      </c>
      <c r="FG13" s="72"/>
      <c r="FH13" s="30" t="str">
        <f>HYPERLINK("https://accessorysmartfind.lenovo.com/#/search?keyword=&amp;pageIndex=1&amp;pageSize=40&amp;query="&amp;(SUBSTITUTE(FH8," ",""))&amp;"&amp;queryIsMT=0&amp;systemId=","» Zubehör")</f>
        <v>» Zubehör</v>
      </c>
      <c r="FI13" s="30" t="str">
        <f>HYPERLINK("https://accessorysmartfind.lenovo.com/#/search?keyword=&amp;pageIndex=1&amp;pageSize=40&amp;query="&amp;(SUBSTITUTE(FI8," ",""))&amp;"&amp;queryIsMT=0&amp;systemId=","» Zubehör")</f>
        <v>» Zubehör</v>
      </c>
      <c r="FJ13" s="30" t="str">
        <f>HYPERLINK("https://accessorysmartfind.lenovo.com/#/search?keyword=&amp;pageIndex=1&amp;pageSize=40&amp;query="&amp;(SUBSTITUTE(FJ8," ",""))&amp;"&amp;queryIsMT=0&amp;systemId=","» Zubehör")</f>
        <v>» Zubehör</v>
      </c>
      <c r="FK13" s="72"/>
      <c r="FL13" s="30" t="str">
        <f>HYPERLINK("https://accessorysmartfind.lenovo.com/#/search?keyword=&amp;pageIndex=1&amp;pageSize=40&amp;query="&amp;(SUBSTITUTE(FL8," ",""))&amp;"&amp;queryIsMT=0&amp;systemId=","» Zubehör")</f>
        <v>» Zubehör</v>
      </c>
      <c r="FM13" s="30" t="str">
        <f>HYPERLINK("https://accessorysmartfind.lenovo.com/#/search?keyword=&amp;pageIndex=1&amp;pageSize=40&amp;query="&amp;(SUBSTITUTE(FM8," ",""))&amp;"&amp;queryIsMT=0&amp;systemId=","» Zubehör")</f>
        <v>» Zubehör</v>
      </c>
      <c r="FN13" s="30" t="str">
        <f>HYPERLINK("https://accessorysmartfind.lenovo.com/#/search?keyword=&amp;pageIndex=1&amp;pageSize=40&amp;query="&amp;(SUBSTITUTE(FN8," ",""))&amp;"&amp;queryIsMT=0&amp;systemId=","» Zubehör")</f>
        <v>» Zubehör</v>
      </c>
      <c r="FO13" s="30" t="str">
        <f>HYPERLINK("https://accessorysmartfind.lenovo.com/#/search?keyword=&amp;pageIndex=1&amp;pageSize=40&amp;query="&amp;(SUBSTITUTE(FO8," ",""))&amp;"&amp;queryIsMT=0&amp;systemId=","» Zubehör")</f>
        <v>» Zubehör</v>
      </c>
      <c r="FP13" s="30" t="str">
        <f>HYPERLINK("https://accessorysmartfind.lenovo.com/#/search?keyword=&amp;pageIndex=1&amp;pageSize=40&amp;query="&amp;(SUBSTITUTE(FP8," ",""))&amp;"&amp;queryIsMT=0&amp;systemId=","» Zubehör")</f>
        <v>» Zubehör</v>
      </c>
      <c r="FQ13" s="30" t="str">
        <f>HYPERLINK("https://accessorysmartfind.lenovo.com/#/search?keyword=&amp;pageIndex=1&amp;pageSize=40&amp;query="&amp;(SUBSTITUTE(FQ8," ",""))&amp;"&amp;queryIsMT=0&amp;systemId=","» Zubehör")</f>
        <v>» Zubehör</v>
      </c>
      <c r="FR13" s="30" t="str">
        <f>HYPERLINK("https://accessorysmartfind.lenovo.com/#/search?keyword=&amp;pageIndex=1&amp;pageSize=40&amp;query="&amp;(SUBSTITUTE(FR8," ",""))&amp;"&amp;queryIsMT=0&amp;systemId=","» Zubehör")</f>
        <v>» Zubehör</v>
      </c>
      <c r="FS13" s="30" t="str">
        <f>HYPERLINK("https://accessorysmartfind.lenovo.com/#/search?keyword=&amp;pageIndex=1&amp;pageSize=40&amp;query="&amp;(SUBSTITUTE(FS8," ",""))&amp;"&amp;queryIsMT=0&amp;systemId=","» Zubehör")</f>
        <v>» Zubehör</v>
      </c>
      <c r="FT13" s="30" t="str">
        <f>HYPERLINK("https://accessorysmartfind.lenovo.com/#/search?keyword=&amp;pageIndex=1&amp;pageSize=40&amp;query="&amp;(SUBSTITUTE(FT8," ",""))&amp;"&amp;queryIsMT=0&amp;systemId=","» Zubehör")</f>
        <v>» Zubehör</v>
      </c>
      <c r="FU13" s="72"/>
      <c r="FV13" s="30" t="str">
        <f>HYPERLINK("https://accessorysmartfind.lenovo.com/#/search?keyword=&amp;pageIndex=1&amp;pageSize=40&amp;query="&amp;(SUBSTITUTE(FV8," ",""))&amp;"&amp;queryIsMT=0&amp;systemId=","» Zubehör")</f>
        <v>» Zubehör</v>
      </c>
      <c r="FW13" s="30" t="str">
        <f>HYPERLINK("https://accessorysmartfind.lenovo.com/#/search?keyword=&amp;pageIndex=1&amp;pageSize=40&amp;query="&amp;(SUBSTITUTE(FW8," ",""))&amp;"&amp;queryIsMT=0&amp;systemId=","» Zubehör")</f>
        <v>» Zubehör</v>
      </c>
      <c r="FX13" s="30" t="str">
        <f>HYPERLINK("https://accessorysmartfind.lenovo.com/#/search?keyword=&amp;pageIndex=1&amp;pageSize=40&amp;query="&amp;(SUBSTITUTE(FX8," ",""))&amp;"&amp;queryIsMT=0&amp;systemId=","» Zubehör")</f>
        <v>» Zubehör</v>
      </c>
      <c r="FY13" s="30" t="str">
        <f>HYPERLINK("https://accessorysmartfind.lenovo.com/#/search?keyword=&amp;pageIndex=1&amp;pageSize=40&amp;query="&amp;(SUBSTITUTE(FY8," ",""))&amp;"&amp;queryIsMT=0&amp;systemId=","» Zubehör")</f>
        <v>» Zubehör</v>
      </c>
      <c r="FZ13" s="30" t="str">
        <f>HYPERLINK("https://accessorysmartfind.lenovo.com/#/search?keyword=&amp;pageIndex=1&amp;pageSize=40&amp;query="&amp;(SUBSTITUTE(FZ8," ",""))&amp;"&amp;queryIsMT=0&amp;systemId=","» Zubehör")</f>
        <v>» Zubehör</v>
      </c>
      <c r="GA13" s="30" t="str">
        <f>HYPERLINK("https://accessorysmartfind.lenovo.com/#/search?keyword=&amp;pageIndex=1&amp;pageSize=40&amp;query="&amp;(SUBSTITUTE(GA8," ",""))&amp;"&amp;queryIsMT=0&amp;systemId=","» Zubehör")</f>
        <v>» Zubehör</v>
      </c>
      <c r="GB13" s="30" t="str">
        <f>HYPERLINK("https://accessorysmartfind.lenovo.com/#/search?keyword=&amp;pageIndex=1&amp;pageSize=40&amp;query="&amp;(SUBSTITUTE(GB8," ",""))&amp;"&amp;queryIsMT=0&amp;systemId=","» Zubehör")</f>
        <v>» Zubehör</v>
      </c>
      <c r="GC13" s="30" t="str">
        <f>HYPERLINK("https://accessorysmartfind.lenovo.com/#/search?keyword=&amp;pageIndex=1&amp;pageSize=40&amp;query="&amp;(SUBSTITUTE(GC8," ",""))&amp;"&amp;queryIsMT=0&amp;systemId=","» Zubehör")</f>
        <v>» Zubehör</v>
      </c>
      <c r="GD13" s="30" t="str">
        <f>HYPERLINK("https://accessorysmartfind.lenovo.com/#/search?keyword=&amp;pageIndex=1&amp;pageSize=40&amp;query="&amp;(SUBSTITUTE(GD8," ",""))&amp;"&amp;queryIsMT=0&amp;systemId=","» Zubehör")</f>
        <v>» Zubehör</v>
      </c>
      <c r="GE13" s="30" t="str">
        <f>HYPERLINK("https://accessorysmartfind.lenovo.com/#/search?keyword=&amp;pageIndex=1&amp;pageSize=40&amp;query="&amp;(SUBSTITUTE(GE8," ",""))&amp;"&amp;queryIsMT=0&amp;systemId=","» Zubehör")</f>
        <v>» Zubehör</v>
      </c>
      <c r="GF13" s="72"/>
      <c r="GG13" s="30" t="str">
        <f>HYPERLINK("https://accessorysmartfind.lenovo.com/#/search?keyword=&amp;pageIndex=1&amp;pageSize=40&amp;query="&amp;(SUBSTITUTE(GG8," ",""))&amp;"&amp;queryIsMT=0&amp;systemId=","» Zubehör")</f>
        <v>» Zubehör</v>
      </c>
      <c r="GH13" s="30" t="str">
        <f>HYPERLINK("https://accessorysmartfind.lenovo.com/#/search?keyword=&amp;pageIndex=1&amp;pageSize=40&amp;query="&amp;(SUBSTITUTE(GH8," ",""))&amp;"&amp;queryIsMT=0&amp;systemId=","» Zubehör")</f>
        <v>» Zubehör</v>
      </c>
      <c r="GI13" s="30" t="str">
        <f>HYPERLINK("https://accessorysmartfind.lenovo.com/#/search?keyword=&amp;pageIndex=1&amp;pageSize=40&amp;query="&amp;(SUBSTITUTE(GI8," ",""))&amp;"&amp;queryIsMT=0&amp;systemId=","» Zubehör")</f>
        <v>» Zubehör</v>
      </c>
      <c r="GJ13" s="30" t="str">
        <f>HYPERLINK("https://accessorysmartfind.lenovo.com/#/search?keyword=&amp;pageIndex=1&amp;pageSize=40&amp;query="&amp;(SUBSTITUTE(GJ8," ",""))&amp;"&amp;queryIsMT=0&amp;systemId=","» Zubehör")</f>
        <v>» Zubehör</v>
      </c>
      <c r="GK13" s="30" t="str">
        <f>HYPERLINK("https://accessorysmartfind.lenovo.com/#/search?keyword=&amp;pageIndex=1&amp;pageSize=40&amp;query="&amp;(SUBSTITUTE(GK8," ",""))&amp;"&amp;queryIsMT=0&amp;systemId=","» Zubehör")</f>
        <v>» Zubehör</v>
      </c>
      <c r="GL13" s="30" t="str">
        <f>HYPERLINK("https://accessorysmartfind.lenovo.com/#/search?keyword=&amp;pageIndex=1&amp;pageSize=40&amp;query="&amp;(SUBSTITUTE(GL8," ",""))&amp;"&amp;queryIsMT=0&amp;systemId=","» Zubehör")</f>
        <v>» Zubehör</v>
      </c>
      <c r="GM13" s="30" t="str">
        <f>HYPERLINK("https://accessorysmartfind.lenovo.com/#/search?keyword=&amp;pageIndex=1&amp;pageSize=40&amp;query="&amp;(SUBSTITUTE(GM8," ",""))&amp;"&amp;queryIsMT=0&amp;systemId=","» Zubehör")</f>
        <v>» Zubehör</v>
      </c>
      <c r="GN13" s="72"/>
      <c r="GO13" s="30" t="str">
        <f>HYPERLINK("https://accessorysmartfind.lenovo.com/#/search?keyword=&amp;pageIndex=1&amp;pageSize=40&amp;query="&amp;(SUBSTITUTE(GO8," ",""))&amp;"&amp;queryIsMT=0&amp;systemId=","» Zubehör")</f>
        <v>» Zubehör</v>
      </c>
      <c r="GP13" s="30" t="str">
        <f>HYPERLINK("https://accessorysmartfind.lenovo.com/#/search?keyword=&amp;pageIndex=1&amp;pageSize=40&amp;query="&amp;(SUBSTITUTE(GP8," ",""))&amp;"&amp;queryIsMT=0&amp;systemId=","» Zubehör")</f>
        <v>» Zubehör</v>
      </c>
      <c r="GQ13" s="30" t="str">
        <f>HYPERLINK("https://accessorysmartfind.lenovo.com/#/search?keyword=&amp;pageIndex=1&amp;pageSize=40&amp;query="&amp;(SUBSTITUTE(GQ8," ",""))&amp;"&amp;queryIsMT=0&amp;systemId=","» Zubehör")</f>
        <v>» Zubehör</v>
      </c>
      <c r="GR13" s="30" t="str">
        <f>HYPERLINK("https://accessorysmartfind.lenovo.com/#/search?keyword=&amp;pageIndex=1&amp;pageSize=40&amp;query="&amp;(SUBSTITUTE(GR8," ",""))&amp;"&amp;queryIsMT=0&amp;systemId=","» Zubehör")</f>
        <v>» Zubehör</v>
      </c>
      <c r="GS13" s="30" t="str">
        <f>HYPERLINK("https://accessorysmartfind.lenovo.com/#/search?keyword=&amp;pageIndex=1&amp;pageSize=40&amp;query="&amp;(SUBSTITUTE(GS8," ",""))&amp;"&amp;queryIsMT=0&amp;systemId=","» Zubehör")</f>
        <v>» Zubehör</v>
      </c>
      <c r="GT13" s="30" t="str">
        <f>HYPERLINK("https://accessorysmartfind.lenovo.com/#/search?keyword=&amp;pageIndex=1&amp;pageSize=40&amp;query="&amp;(SUBSTITUTE(GT8," ",""))&amp;"&amp;queryIsMT=0&amp;systemId=","» Zubehör")</f>
        <v>» Zubehör</v>
      </c>
      <c r="GU13" s="30" t="str">
        <f>HYPERLINK("https://accessorysmartfind.lenovo.com/#/search?keyword=&amp;pageIndex=1&amp;pageSize=40&amp;query="&amp;(SUBSTITUTE(GU8," ",""))&amp;"&amp;queryIsMT=0&amp;systemId=","» Zubehör")</f>
        <v>» Zubehör</v>
      </c>
      <c r="GV13" s="30" t="str">
        <f>HYPERLINK("https://accessorysmartfind.lenovo.com/#/search?keyword=&amp;pageIndex=1&amp;pageSize=40&amp;query="&amp;(SUBSTITUTE(GV8," ",""))&amp;"&amp;queryIsMT=0&amp;systemId=","» Zubehör")</f>
        <v>» Zubehör</v>
      </c>
      <c r="GW13" s="72"/>
      <c r="GX13" s="30" t="str">
        <f>HYPERLINK("https://accessorysmartfind.lenovo.com/#/search?keyword=&amp;pageIndex=1&amp;pageSize=40&amp;query="&amp;(SUBSTITUTE(GX8," ",""))&amp;"&amp;queryIsMT=0&amp;systemId=","» Zubehör")</f>
        <v>» Zubehör</v>
      </c>
      <c r="GY13" s="30" t="str">
        <f>HYPERLINK("https://accessorysmartfind.lenovo.com/#/search?keyword=&amp;pageIndex=1&amp;pageSize=40&amp;query="&amp;(SUBSTITUTE(GY8," ",""))&amp;"&amp;queryIsMT=0&amp;systemId=","» Zubehör")</f>
        <v>» Zubehör</v>
      </c>
      <c r="GZ13" s="72"/>
      <c r="HA13" s="30" t="str">
        <f>HYPERLINK("https://accessorysmartfind.lenovo.com/#/search?keyword=&amp;pageIndex=1&amp;pageSize=40&amp;query="&amp;(SUBSTITUTE(HA8," ",""))&amp;"&amp;queryIsMT=0&amp;systemId=","» Zubehör")</f>
        <v>» Zubehör</v>
      </c>
      <c r="HB13" s="72"/>
      <c r="HC13" s="30" t="str">
        <f>HYPERLINK("https://accessorysmartfind.lenovo.com/#/search?keyword=&amp;pageIndex=1&amp;pageSize=40&amp;query="&amp;(SUBSTITUTE(HC8," ",""))&amp;"&amp;queryIsMT=0&amp;systemId=","» Zubehör")</f>
        <v>» Zubehör</v>
      </c>
      <c r="HD13" s="30" t="str">
        <f>HYPERLINK("https://accessorysmartfind.lenovo.com/#/search?keyword=&amp;pageIndex=1&amp;pageSize=40&amp;query="&amp;(SUBSTITUTE(HD8," ",""))&amp;"&amp;queryIsMT=0&amp;systemId=","» Zubehör")</f>
        <v>» Zubehör</v>
      </c>
      <c r="HE13" s="30" t="str">
        <f>HYPERLINK("https://accessorysmartfind.lenovo.com/#/search?keyword=&amp;pageIndex=1&amp;pageSize=40&amp;query="&amp;(SUBSTITUTE(HE8," ",""))&amp;"&amp;queryIsMT=0&amp;systemId=","» Zubehör")</f>
        <v>» Zubehör</v>
      </c>
      <c r="HF13" s="72"/>
      <c r="HG13" s="30" t="str">
        <f>HYPERLINK("https://accessorysmartfind.lenovo.com/#/search?keyword=&amp;pageIndex=1&amp;pageSize=40&amp;query="&amp;(SUBSTITUTE(HG8," ",""))&amp;"&amp;queryIsMT=0&amp;systemId=","» Zubehör")</f>
        <v>» Zubehör</v>
      </c>
      <c r="HH13" s="30" t="str">
        <f>HYPERLINK("https://accessorysmartfind.lenovo.com/#/search?keyword=&amp;pageIndex=1&amp;pageSize=40&amp;query="&amp;(SUBSTITUTE(HH8," ",""))&amp;"&amp;queryIsMT=0&amp;systemId=","» Zubehör")</f>
        <v>» Zubehör</v>
      </c>
      <c r="HI13" s="30" t="str">
        <f>HYPERLINK("https://accessorysmartfind.lenovo.com/#/search?keyword=&amp;pageIndex=1&amp;pageSize=40&amp;query="&amp;(SUBSTITUTE(HI8," ",""))&amp;"&amp;queryIsMT=0&amp;systemId=","» Zubehör")</f>
        <v>» Zubehör</v>
      </c>
      <c r="HJ13" s="30" t="str">
        <f>HYPERLINK("https://accessorysmartfind.lenovo.com/#/search?keyword=&amp;pageIndex=1&amp;pageSize=40&amp;query="&amp;(SUBSTITUTE(HJ8," ",""))&amp;"&amp;queryIsMT=0&amp;systemId=","» Zubehör")</f>
        <v>» Zubehör</v>
      </c>
      <c r="HK13" s="72"/>
      <c r="HL13" s="30" t="str">
        <f>HYPERLINK("https://accessorysmartfind.lenovo.com/#/search?keyword=&amp;pageIndex=1&amp;pageSize=40&amp;query="&amp;(SUBSTITUTE(HL8," ",""))&amp;"&amp;queryIsMT=0&amp;systemId=","» Zubehör")</f>
        <v>» Zubehör</v>
      </c>
      <c r="HM13" s="30" t="str">
        <f>HYPERLINK("https://accessorysmartfind.lenovo.com/#/search?keyword=&amp;pageIndex=1&amp;pageSize=40&amp;query="&amp;(SUBSTITUTE(HM8," ",""))&amp;"&amp;queryIsMT=0&amp;systemId=","» Zubehör")</f>
        <v>» Zubehör</v>
      </c>
      <c r="HN13" s="72"/>
      <c r="HO13" s="30" t="str">
        <f>HYPERLINK("https://accessorysmartfind.lenovo.com/#/search?keyword=&amp;pageIndex=1&amp;pageSize=40&amp;query="&amp;(SUBSTITUTE(HO8," ",""))&amp;"&amp;queryIsMT=0&amp;systemId=","» Zubehör")</f>
        <v>» Zubehör</v>
      </c>
      <c r="HP13" s="30" t="str">
        <f>HYPERLINK("https://accessorysmartfind.lenovo.com/#/search?keyword=&amp;pageIndex=1&amp;pageSize=40&amp;query="&amp;(SUBSTITUTE(HP8," ",""))&amp;"&amp;queryIsMT=0&amp;systemId=","» Zubehör")</f>
        <v>» Zubehör</v>
      </c>
      <c r="HQ13" s="30" t="str">
        <f>HYPERLINK("https://accessorysmartfind.lenovo.com/#/search?keyword=&amp;pageIndex=1&amp;pageSize=40&amp;query="&amp;(SUBSTITUTE(HQ8," ",""))&amp;"&amp;queryIsMT=0&amp;systemId=","» Zubehör")</f>
        <v>» Zubehör</v>
      </c>
      <c r="HR13" s="30" t="str">
        <f>HYPERLINK("https://accessorysmartfind.lenovo.com/#/search?keyword=&amp;pageIndex=1&amp;pageSize=40&amp;query="&amp;(SUBSTITUTE(HR8," ",""))&amp;"&amp;queryIsMT=0&amp;systemId=","» Zubehör")</f>
        <v>» Zubehör</v>
      </c>
      <c r="HS13" s="30" t="str">
        <f>HYPERLINK("https://accessorysmartfind.lenovo.com/#/search?keyword=&amp;pageIndex=1&amp;pageSize=40&amp;query="&amp;(SUBSTITUTE(HS8," ",""))&amp;"&amp;queryIsMT=0&amp;systemId=","» Zubehör")</f>
        <v>» Zubehör</v>
      </c>
      <c r="HT13" s="30" t="str">
        <f>HYPERLINK("https://accessorysmartfind.lenovo.com/#/search?keyword=&amp;pageIndex=1&amp;pageSize=40&amp;query="&amp;(SUBSTITUTE(HT8," ",""))&amp;"&amp;queryIsMT=0&amp;systemId=","» Zubehör")</f>
        <v>» Zubehör</v>
      </c>
      <c r="HU13" s="72"/>
      <c r="HV13" s="30" t="str">
        <f>HYPERLINK("https://accessorysmartfind.lenovo.com/#/search?keyword=&amp;pageIndex=1&amp;pageSize=40&amp;query="&amp;(SUBSTITUTE(HV8," ",""))&amp;"&amp;queryIsMT=0&amp;systemId=","» Zubehör")</f>
        <v>» Zubehör</v>
      </c>
      <c r="HW13" s="30" t="str">
        <f>HYPERLINK("https://accessorysmartfind.lenovo.com/#/search?keyword=&amp;pageIndex=1&amp;pageSize=40&amp;query="&amp;(SUBSTITUTE(HW8," ",""))&amp;"&amp;queryIsMT=0&amp;systemId=","» Zubehör")</f>
        <v>» Zubehör</v>
      </c>
      <c r="HX13" s="30" t="str">
        <f>HYPERLINK("https://accessorysmartfind.lenovo.com/#/search?keyword=&amp;pageIndex=1&amp;pageSize=40&amp;query="&amp;(SUBSTITUTE(HX8," ",""))&amp;"&amp;queryIsMT=0&amp;systemId=","» Zubehör")</f>
        <v>» Zubehör</v>
      </c>
      <c r="HY13" s="30" t="str">
        <f>HYPERLINK("https://accessorysmartfind.lenovo.com/#/search?keyword=&amp;pageIndex=1&amp;pageSize=40&amp;query="&amp;(SUBSTITUTE(HY8," ",""))&amp;"&amp;queryIsMT=0&amp;systemId=","» Zubehör")</f>
        <v>» Zubehör</v>
      </c>
      <c r="HZ13" s="30" t="str">
        <f>HYPERLINK("https://accessorysmartfind.lenovo.com/#/search?keyword=&amp;pageIndex=1&amp;pageSize=40&amp;query="&amp;(SUBSTITUTE(HZ8," ",""))&amp;"&amp;queryIsMT=0&amp;systemId=","» Zubehör")</f>
        <v>» Zubehör</v>
      </c>
      <c r="IA13" s="30" t="str">
        <f>HYPERLINK("https://accessorysmartfind.lenovo.com/#/search?keyword=&amp;pageIndex=1&amp;pageSize=40&amp;query="&amp;(SUBSTITUTE(IA8," ",""))&amp;"&amp;queryIsMT=0&amp;systemId=","» Zubehör")</f>
        <v>» Zubehör</v>
      </c>
      <c r="IB13" s="72"/>
      <c r="IC13" s="30" t="str">
        <f>HYPERLINK("https://accessorysmartfind.lenovo.com/#/search?keyword=&amp;pageIndex=1&amp;pageSize=40&amp;query="&amp;(SUBSTITUTE(IC8," ",""))&amp;"&amp;queryIsMT=0&amp;systemId=","» Zubehör")</f>
        <v>» Zubehör</v>
      </c>
      <c r="ID13" s="30" t="str">
        <f>HYPERLINK("https://accessorysmartfind.lenovo.com/#/search?keyword=&amp;pageIndex=1&amp;pageSize=40&amp;query="&amp;(SUBSTITUTE(ID8," ",""))&amp;"&amp;queryIsMT=0&amp;systemId=","» Zubehör")</f>
        <v>» Zubehör</v>
      </c>
      <c r="IE13" s="30" t="str">
        <f>HYPERLINK("https://accessorysmartfind.lenovo.com/#/search?keyword=&amp;pageIndex=1&amp;pageSize=40&amp;query="&amp;(SUBSTITUTE(IE8," ",""))&amp;"&amp;queryIsMT=0&amp;systemId=","» Zubehör")</f>
        <v>» Zubehör</v>
      </c>
      <c r="IF13" s="30" t="str">
        <f>HYPERLINK("https://accessorysmartfind.lenovo.com/#/search?keyword=&amp;pageIndex=1&amp;pageSize=40&amp;query="&amp;(SUBSTITUTE(IF8," ",""))&amp;"&amp;queryIsMT=0&amp;systemId=","» Zubehör")</f>
        <v>» Zubehör</v>
      </c>
      <c r="IG13" s="30" t="str">
        <f>HYPERLINK("https://accessorysmartfind.lenovo.com/#/search?keyword=&amp;pageIndex=1&amp;pageSize=40&amp;query="&amp;(SUBSTITUTE(IG8," ",""))&amp;"&amp;queryIsMT=0&amp;systemId=","» Zubehör")</f>
        <v>» Zubehör</v>
      </c>
      <c r="IH13" s="30" t="str">
        <f>HYPERLINK("https://accessorysmartfind.lenovo.com/#/search?keyword=&amp;pageIndex=1&amp;pageSize=40&amp;query="&amp;(SUBSTITUTE(IH8," ",""))&amp;"&amp;queryIsMT=0&amp;systemId=","» Zubehör")</f>
        <v>» Zubehör</v>
      </c>
      <c r="II13" s="72"/>
      <c r="IJ13" s="30" t="str">
        <f>HYPERLINK("https://accessorysmartfind.lenovo.com/#/search?keyword=&amp;pageIndex=1&amp;pageSize=40&amp;query="&amp;(SUBSTITUTE(IJ8," ",""))&amp;"&amp;queryIsMT=0&amp;systemId=","» Zubehör")</f>
        <v>» Zubehör</v>
      </c>
      <c r="IK13" s="30" t="str">
        <f>HYPERLINK("https://accessorysmartfind.lenovo.com/#/search?keyword=&amp;pageIndex=1&amp;pageSize=40&amp;query="&amp;(SUBSTITUTE(IK8," ",""))&amp;"&amp;queryIsMT=0&amp;systemId=","» Zubehör")</f>
        <v>» Zubehör</v>
      </c>
      <c r="IL13" s="30" t="str">
        <f>HYPERLINK("https://accessorysmartfind.lenovo.com/#/search?keyword=&amp;pageIndex=1&amp;pageSize=40&amp;query="&amp;(SUBSTITUTE(IL8," ",""))&amp;"&amp;queryIsMT=0&amp;systemId=","» Zubehör")</f>
        <v>» Zubehör</v>
      </c>
      <c r="IM13" s="30" t="str">
        <f>HYPERLINK("https://accessorysmartfind.lenovo.com/#/search?keyword=&amp;pageIndex=1&amp;pageSize=40&amp;query="&amp;(SUBSTITUTE(IM8," ",""))&amp;"&amp;queryIsMT=0&amp;systemId=","» Zubehör")</f>
        <v>» Zubehör</v>
      </c>
      <c r="IN13" s="30" t="str">
        <f>HYPERLINK("https://accessorysmartfind.lenovo.com/#/search?keyword=&amp;pageIndex=1&amp;pageSize=40&amp;query="&amp;(SUBSTITUTE(IN8," ",""))&amp;"&amp;queryIsMT=0&amp;systemId=","» Zubehör")</f>
        <v>» Zubehör</v>
      </c>
      <c r="IO13" s="30" t="str">
        <f>HYPERLINK("https://accessorysmartfind.lenovo.com/#/search?keyword=&amp;pageIndex=1&amp;pageSize=40&amp;query="&amp;(SUBSTITUTE(IO8," ",""))&amp;"&amp;queryIsMT=0&amp;systemId=","» Zubehör")</f>
        <v>» Zubehör</v>
      </c>
      <c r="IP13" s="30" t="str">
        <f>HYPERLINK("https://accessorysmartfind.lenovo.com/#/search?keyword=&amp;pageIndex=1&amp;pageSize=40&amp;query="&amp;(SUBSTITUTE(IP8," ",""))&amp;"&amp;queryIsMT=0&amp;systemId=","» Zubehör")</f>
        <v>» Zubehör</v>
      </c>
      <c r="IQ13" s="30" t="str">
        <f>HYPERLINK("https://accessorysmartfind.lenovo.com/#/search?keyword=&amp;pageIndex=1&amp;pageSize=40&amp;query="&amp;(SUBSTITUTE(IQ8," ",""))&amp;"&amp;queryIsMT=0&amp;systemId=","» Zubehör")</f>
        <v>» Zubehör</v>
      </c>
      <c r="IR13" s="30" t="str">
        <f>HYPERLINK("https://accessorysmartfind.lenovo.com/#/search?keyword=&amp;pageIndex=1&amp;pageSize=40&amp;query="&amp;(SUBSTITUTE(IR8," ",""))&amp;"&amp;queryIsMT=0&amp;systemId=","» Zubehör")</f>
        <v>» Zubehör</v>
      </c>
      <c r="IS13" s="30" t="str">
        <f>HYPERLINK("https://accessorysmartfind.lenovo.com/#/search?keyword=&amp;pageIndex=1&amp;pageSize=40&amp;query="&amp;(SUBSTITUTE(IS8," ",""))&amp;"&amp;queryIsMT=0&amp;systemId=","» Zubehör")</f>
        <v>» Zubehör</v>
      </c>
      <c r="IT13" s="72"/>
      <c r="IU13" s="30" t="str">
        <f>HYPERLINK("https://accessorysmartfind.lenovo.com/#/search?keyword=&amp;pageIndex=1&amp;pageSize=40&amp;query="&amp;(SUBSTITUTE(IU8," ",""))&amp;"&amp;queryIsMT=0&amp;systemId=","» Zubehör")</f>
        <v>» Zubehör</v>
      </c>
      <c r="IV13" s="30" t="str">
        <f>HYPERLINK("https://accessorysmartfind.lenovo.com/#/search?keyword=&amp;pageIndex=1&amp;pageSize=40&amp;query="&amp;(SUBSTITUTE(IV8," ",""))&amp;"&amp;queryIsMT=0&amp;systemId=","» Zubehör")</f>
        <v>» Zubehör</v>
      </c>
      <c r="IW13" s="30" t="str">
        <f>HYPERLINK("https://accessorysmartfind.lenovo.com/#/search?keyword=&amp;pageIndex=1&amp;pageSize=40&amp;query="&amp;(SUBSTITUTE(IW8," ",""))&amp;"&amp;queryIsMT=0&amp;systemId=","» Zubehör")</f>
        <v>» Zubehör</v>
      </c>
      <c r="IX13" s="30" t="str">
        <f>HYPERLINK("https://accessorysmartfind.lenovo.com/#/search?keyword=&amp;pageIndex=1&amp;pageSize=40&amp;query="&amp;(SUBSTITUTE(IX8," ",""))&amp;"&amp;queryIsMT=0&amp;systemId=","» Zubehör")</f>
        <v>» Zubehör</v>
      </c>
      <c r="IY13" s="30" t="str">
        <f>HYPERLINK("https://accessorysmartfind.lenovo.com/#/search?keyword=&amp;pageIndex=1&amp;pageSize=40&amp;query="&amp;(SUBSTITUTE(IY8," ",""))&amp;"&amp;queryIsMT=0&amp;systemId=","» Zubehör")</f>
        <v>» Zubehör</v>
      </c>
      <c r="IZ13" s="30" t="str">
        <f>HYPERLINK("https://accessorysmartfind.lenovo.com/#/search?keyword=&amp;pageIndex=1&amp;pageSize=40&amp;query="&amp;(SUBSTITUTE(IZ8," ",""))&amp;"&amp;queryIsMT=0&amp;systemId=","» Zubehör")</f>
        <v>» Zubehör</v>
      </c>
      <c r="JA13" s="30" t="str">
        <f>HYPERLINK("https://accessorysmartfind.lenovo.com/#/search?keyword=&amp;pageIndex=1&amp;pageSize=40&amp;query="&amp;(SUBSTITUTE(JA8," ",""))&amp;"&amp;queryIsMT=0&amp;systemId=","» Zubehör")</f>
        <v>» Zubehör</v>
      </c>
      <c r="JB13" s="30" t="str">
        <f>HYPERLINK("https://accessorysmartfind.lenovo.com/#/search?keyword=&amp;pageIndex=1&amp;pageSize=40&amp;query="&amp;(SUBSTITUTE(JB8," ",""))&amp;"&amp;queryIsMT=0&amp;systemId=","» Zubehör")</f>
        <v>» Zubehör</v>
      </c>
      <c r="JC13" s="30" t="str">
        <f>HYPERLINK("https://accessorysmartfind.lenovo.com/#/search?keyword=&amp;pageIndex=1&amp;pageSize=40&amp;query="&amp;(SUBSTITUTE(JC8," ",""))&amp;"&amp;queryIsMT=0&amp;systemId=","» Zubehör")</f>
        <v>» Zubehör</v>
      </c>
      <c r="JD13" s="30" t="str">
        <f>HYPERLINK("https://accessorysmartfind.lenovo.com/#/search?keyword=&amp;pageIndex=1&amp;pageSize=40&amp;query="&amp;(SUBSTITUTE(JD8," ",""))&amp;"&amp;queryIsMT=0&amp;systemId=","» Zubehör")</f>
        <v>» Zubehör</v>
      </c>
      <c r="JE13" s="30" t="str">
        <f>HYPERLINK("https://accessorysmartfind.lenovo.com/#/search?keyword=&amp;pageIndex=1&amp;pageSize=40&amp;query="&amp;(SUBSTITUTE(JE8," ",""))&amp;"&amp;queryIsMT=0&amp;systemId=","» Zubehör")</f>
        <v>» Zubehör</v>
      </c>
      <c r="JF13" s="30" t="str">
        <f>HYPERLINK("https://accessorysmartfind.lenovo.com/#/search?keyword=&amp;pageIndex=1&amp;pageSize=40&amp;query="&amp;(SUBSTITUTE(JF8," ",""))&amp;"&amp;queryIsMT=0&amp;systemId=","» Zubehör")</f>
        <v>» Zubehör</v>
      </c>
      <c r="JG13" s="72"/>
      <c r="JH13" s="30" t="str">
        <f>HYPERLINK("https://accessorysmartfind.lenovo.com/#/search?keyword=&amp;pageIndex=1&amp;pageSize=40&amp;query="&amp;(SUBSTITUTE(JH8," ",""))&amp;"&amp;queryIsMT=0&amp;systemId=","» Zubehör")</f>
        <v>» Zubehör</v>
      </c>
      <c r="JI13" s="30" t="str">
        <f>HYPERLINK("https://accessorysmartfind.lenovo.com/#/search?keyword=&amp;pageIndex=1&amp;pageSize=40&amp;query="&amp;(SUBSTITUTE(JI8," ",""))&amp;"&amp;queryIsMT=0&amp;systemId=","» Zubehör")</f>
        <v>» Zubehör</v>
      </c>
      <c r="JJ13" s="30" t="str">
        <f>HYPERLINK("https://accessorysmartfind.lenovo.com/#/search?keyword=&amp;pageIndex=1&amp;pageSize=40&amp;query="&amp;(SUBSTITUTE(JJ8," ",""))&amp;"&amp;queryIsMT=0&amp;systemId=","» Zubehör")</f>
        <v>» Zubehör</v>
      </c>
      <c r="JK13" s="30" t="str">
        <f>HYPERLINK("https://accessorysmartfind.lenovo.com/#/search?keyword=&amp;pageIndex=1&amp;pageSize=40&amp;query="&amp;(SUBSTITUTE(JK8," ",""))&amp;"&amp;queryIsMT=0&amp;systemId=","» Zubehör")</f>
        <v>» Zubehör</v>
      </c>
      <c r="JL13" s="30" t="str">
        <f>HYPERLINK("https://accessorysmartfind.lenovo.com/#/search?keyword=&amp;pageIndex=1&amp;pageSize=40&amp;query="&amp;(SUBSTITUTE(JL8," ",""))&amp;"&amp;queryIsMT=0&amp;systemId=","» Zubehör")</f>
        <v>» Zubehör</v>
      </c>
      <c r="JM13" s="30" t="str">
        <f>HYPERLINK("https://accessorysmartfind.lenovo.com/#/search?keyword=&amp;pageIndex=1&amp;pageSize=40&amp;query="&amp;(SUBSTITUTE(JM8," ",""))&amp;"&amp;queryIsMT=0&amp;systemId=","» Zubehör")</f>
        <v>» Zubehör</v>
      </c>
      <c r="JN13" s="30" t="str">
        <f>HYPERLINK("https://accessorysmartfind.lenovo.com/#/search?keyword=&amp;pageIndex=1&amp;pageSize=40&amp;query="&amp;(SUBSTITUTE(JN8," ",""))&amp;"&amp;queryIsMT=0&amp;systemId=","» Zubehör")</f>
        <v>» Zubehör</v>
      </c>
      <c r="JO13" s="30" t="str">
        <f>HYPERLINK("https://accessorysmartfind.lenovo.com/#/search?keyword=&amp;pageIndex=1&amp;pageSize=40&amp;query="&amp;(SUBSTITUTE(JO8," ",""))&amp;"&amp;queryIsMT=0&amp;systemId=","» Zubehör")</f>
        <v>» Zubehör</v>
      </c>
      <c r="JP13" s="30" t="str">
        <f>HYPERLINK("https://accessorysmartfind.lenovo.com/#/search?keyword=&amp;pageIndex=1&amp;pageSize=40&amp;query="&amp;(SUBSTITUTE(JP8," ",""))&amp;"&amp;queryIsMT=0&amp;systemId=","» Zubehör")</f>
        <v>» Zubehör</v>
      </c>
      <c r="JQ13" s="72"/>
      <c r="JR13" s="30" t="str">
        <f>HYPERLINK("https://accessorysmartfind.lenovo.com/#/search?keyword=&amp;pageIndex=1&amp;pageSize=40&amp;query="&amp;(SUBSTITUTE(JR8," ",""))&amp;"&amp;queryIsMT=0&amp;systemId=","» Zubehör")</f>
        <v>» Zubehör</v>
      </c>
      <c r="JS13" s="30" t="str">
        <f>HYPERLINK("https://accessorysmartfind.lenovo.com/#/search?keyword=&amp;pageIndex=1&amp;pageSize=40&amp;query="&amp;(SUBSTITUTE(JS8," ",""))&amp;"&amp;queryIsMT=0&amp;systemId=","» Zubehör")</f>
        <v>» Zubehör</v>
      </c>
      <c r="JT13" s="30" t="str">
        <f>HYPERLINK("https://accessorysmartfind.lenovo.com/#/search?keyword=&amp;pageIndex=1&amp;pageSize=40&amp;query="&amp;(SUBSTITUTE(JT8," ",""))&amp;"&amp;queryIsMT=0&amp;systemId=","» Zubehör")</f>
        <v>» Zubehör</v>
      </c>
      <c r="JU13" s="30" t="str">
        <f>HYPERLINK("https://accessorysmartfind.lenovo.com/#/search?keyword=&amp;pageIndex=1&amp;pageSize=40&amp;query="&amp;(SUBSTITUTE(JU8," ",""))&amp;"&amp;queryIsMT=0&amp;systemId=","» Zubehör")</f>
        <v>» Zubehör</v>
      </c>
      <c r="JV13" s="30" t="str">
        <f>HYPERLINK("https://accessorysmartfind.lenovo.com/#/search?keyword=&amp;pageIndex=1&amp;pageSize=40&amp;query="&amp;(SUBSTITUTE(JV8," ",""))&amp;"&amp;queryIsMT=0&amp;systemId=","» Zubehör")</f>
        <v>» Zubehör</v>
      </c>
      <c r="JW13" s="30" t="str">
        <f>HYPERLINK("https://accessorysmartfind.lenovo.com/#/search?keyword=&amp;pageIndex=1&amp;pageSize=40&amp;query="&amp;(SUBSTITUTE(JW8," ",""))&amp;"&amp;queryIsMT=0&amp;systemId=","» Zubehör")</f>
        <v>» Zubehör</v>
      </c>
      <c r="JX13" s="30" t="str">
        <f>HYPERLINK("https://accessorysmartfind.lenovo.com/#/search?keyword=&amp;pageIndex=1&amp;pageSize=40&amp;query="&amp;(SUBSTITUTE(JX8," ",""))&amp;"&amp;queryIsMT=0&amp;systemId=","» Zubehör")</f>
        <v>» Zubehör</v>
      </c>
      <c r="JY13" s="30" t="str">
        <f>HYPERLINK("https://accessorysmartfind.lenovo.com/#/search?keyword=&amp;pageIndex=1&amp;pageSize=40&amp;query="&amp;(SUBSTITUTE(JY8," ",""))&amp;"&amp;queryIsMT=0&amp;systemId=","» Zubehör")</f>
        <v>» Zubehör</v>
      </c>
      <c r="JZ13" s="30" t="str">
        <f>HYPERLINK("https://accessorysmartfind.lenovo.com/#/search?keyword=&amp;pageIndex=1&amp;pageSize=40&amp;query="&amp;(SUBSTITUTE(JZ8," ",""))&amp;"&amp;queryIsMT=0&amp;systemId=","» Zubehör")</f>
        <v>» Zubehör</v>
      </c>
      <c r="KA13" s="72"/>
      <c r="KB13" s="30" t="str">
        <f>HYPERLINK("https://accessorysmartfind.lenovo.com/#/search?keyword=&amp;pageIndex=1&amp;pageSize=40&amp;query="&amp;(SUBSTITUTE(KB8," ",""))&amp;"&amp;queryIsMT=0&amp;systemId=","» Zubehör")</f>
        <v>» Zubehör</v>
      </c>
      <c r="KC13" s="30" t="str">
        <f>HYPERLINK("https://accessorysmartfind.lenovo.com/#/search?keyword=&amp;pageIndex=1&amp;pageSize=40&amp;query="&amp;(SUBSTITUTE(KC8," ",""))&amp;"&amp;queryIsMT=0&amp;systemId=","» Zubehör")</f>
        <v>» Zubehör</v>
      </c>
      <c r="KD13" s="30" t="str">
        <f>HYPERLINK("https://accessorysmartfind.lenovo.com/#/search?keyword=&amp;pageIndex=1&amp;pageSize=40&amp;query="&amp;(SUBSTITUTE(KD8," ",""))&amp;"&amp;queryIsMT=0&amp;systemId=","» Zubehör")</f>
        <v>» Zubehör</v>
      </c>
      <c r="KE13" s="72"/>
      <c r="KF13" s="30" t="str">
        <f>HYPERLINK("https://accessorysmartfind.lenovo.com/#/search?keyword=&amp;pageIndex=1&amp;pageSize=40&amp;query="&amp;(SUBSTITUTE(KF8," ",""))&amp;"&amp;queryIsMT=0&amp;systemId=","» Zubehör")</f>
        <v>» Zubehör</v>
      </c>
      <c r="KG13" s="30" t="str">
        <f>HYPERLINK("https://accessorysmartfind.lenovo.com/#/search?keyword=&amp;pageIndex=1&amp;pageSize=40&amp;query="&amp;(SUBSTITUTE(KG8," ",""))&amp;"&amp;queryIsMT=0&amp;systemId=","» Zubehör")</f>
        <v>» Zubehör</v>
      </c>
      <c r="KH13" s="72"/>
      <c r="KI13" s="30" t="str">
        <f>HYPERLINK("https://accessorysmartfind.lenovo.com/#/search?keyword=&amp;pageIndex=1&amp;pageSize=40&amp;query="&amp;(SUBSTITUTE(KI8," ",""))&amp;"&amp;queryIsMT=0&amp;systemId=","» Zubehör")</f>
        <v>» Zubehör</v>
      </c>
      <c r="KJ13" s="30" t="str">
        <f>HYPERLINK("https://accessorysmartfind.lenovo.com/#/search?keyword=&amp;pageIndex=1&amp;pageSize=40&amp;query="&amp;(SUBSTITUTE(KJ8," ",""))&amp;"&amp;queryIsMT=0&amp;systemId=","» Zubehör")</f>
        <v>» Zubehör</v>
      </c>
      <c r="KK13" s="30" t="str">
        <f>HYPERLINK("https://accessorysmartfind.lenovo.com/#/search?keyword=&amp;pageIndex=1&amp;pageSize=40&amp;query="&amp;(SUBSTITUTE(KK8," ",""))&amp;"&amp;queryIsMT=0&amp;systemId=","» Zubehör")</f>
        <v>» Zubehör</v>
      </c>
      <c r="KL13" s="30" t="str">
        <f>HYPERLINK("https://accessorysmartfind.lenovo.com/#/search?keyword=&amp;pageIndex=1&amp;pageSize=40&amp;query="&amp;(SUBSTITUTE(KL8," ",""))&amp;"&amp;queryIsMT=0&amp;systemId=","» Zubehör")</f>
        <v>» Zubehör</v>
      </c>
    </row>
    <row r="14" spans="1:305" ht="52.5" customHeight="1" x14ac:dyDescent="0.25">
      <c r="A14" s="37" t="s">
        <v>1</v>
      </c>
      <c r="B14" s="32" t="s">
        <v>781</v>
      </c>
      <c r="C14" s="32" t="s">
        <v>782</v>
      </c>
      <c r="D14" s="72"/>
      <c r="E14" s="32" t="s">
        <v>713</v>
      </c>
      <c r="F14" s="32" t="s">
        <v>713</v>
      </c>
      <c r="G14" s="72"/>
      <c r="H14" s="32" t="s">
        <v>1292</v>
      </c>
      <c r="I14" s="32" t="s">
        <v>1293</v>
      </c>
      <c r="J14" s="32" t="s">
        <v>1293</v>
      </c>
      <c r="K14" s="72"/>
      <c r="L14" s="32" t="s">
        <v>1314</v>
      </c>
      <c r="M14" s="72"/>
      <c r="N14" s="32" t="s">
        <v>62</v>
      </c>
      <c r="O14" s="32" t="s">
        <v>199</v>
      </c>
      <c r="P14" s="32" t="s">
        <v>199</v>
      </c>
      <c r="Q14" s="72"/>
      <c r="R14" s="32" t="s">
        <v>1072</v>
      </c>
      <c r="S14" s="32" t="s">
        <v>1072</v>
      </c>
      <c r="T14" s="32" t="s">
        <v>1331</v>
      </c>
      <c r="U14" s="32" t="s">
        <v>1331</v>
      </c>
      <c r="V14" s="72"/>
      <c r="W14" s="32" t="s">
        <v>62</v>
      </c>
      <c r="X14" s="32" t="s">
        <v>62</v>
      </c>
      <c r="Y14" s="32" t="s">
        <v>199</v>
      </c>
      <c r="Z14" s="32" t="s">
        <v>63</v>
      </c>
      <c r="AA14" s="32" t="s">
        <v>64</v>
      </c>
      <c r="AB14" s="32" t="s">
        <v>64</v>
      </c>
      <c r="AC14" s="72"/>
      <c r="AD14" s="32" t="s">
        <v>1072</v>
      </c>
      <c r="AE14" s="32" t="s">
        <v>1072</v>
      </c>
      <c r="AF14" s="32" t="s">
        <v>864</v>
      </c>
      <c r="AG14" s="32" t="s">
        <v>864</v>
      </c>
      <c r="AH14" s="32" t="s">
        <v>865</v>
      </c>
      <c r="AI14" s="72"/>
      <c r="AJ14" s="32" t="s">
        <v>373</v>
      </c>
      <c r="AK14" s="32" t="s">
        <v>373</v>
      </c>
      <c r="AL14" s="32" t="s">
        <v>820</v>
      </c>
      <c r="AM14" s="72"/>
      <c r="AN14" s="32" t="s">
        <v>1293</v>
      </c>
      <c r="AO14" s="32" t="s">
        <v>1293</v>
      </c>
      <c r="AP14" s="32" t="s">
        <v>1342</v>
      </c>
      <c r="AQ14" s="72"/>
      <c r="AR14" s="32" t="s">
        <v>864</v>
      </c>
      <c r="AS14" s="32" t="s">
        <v>864</v>
      </c>
      <c r="AT14" s="72"/>
      <c r="AU14" s="32" t="s">
        <v>373</v>
      </c>
      <c r="AV14" s="32" t="s">
        <v>373</v>
      </c>
      <c r="AW14" s="32" t="s">
        <v>820</v>
      </c>
      <c r="AX14" s="72"/>
      <c r="AY14" s="32" t="s">
        <v>1293</v>
      </c>
      <c r="AZ14" s="32" t="s">
        <v>1293</v>
      </c>
      <c r="BA14" s="32" t="s">
        <v>1342</v>
      </c>
      <c r="BB14" s="72"/>
      <c r="BC14" s="32" t="s">
        <v>1228</v>
      </c>
      <c r="BD14" s="72"/>
      <c r="BE14" s="32" t="s">
        <v>864</v>
      </c>
      <c r="BF14" s="32" t="s">
        <v>864</v>
      </c>
      <c r="BG14" s="32" t="s">
        <v>865</v>
      </c>
      <c r="BI14" s="32" t="s">
        <v>846</v>
      </c>
      <c r="BJ14" s="32" t="s">
        <v>847</v>
      </c>
      <c r="BK14" s="32" t="s">
        <v>847</v>
      </c>
      <c r="BL14" s="72"/>
      <c r="BM14" s="32" t="s">
        <v>1657</v>
      </c>
      <c r="BN14" s="32" t="s">
        <v>1658</v>
      </c>
      <c r="BP14" s="32" t="s">
        <v>864</v>
      </c>
      <c r="BQ14" s="32" t="s">
        <v>864</v>
      </c>
      <c r="BR14" s="32" t="s">
        <v>865</v>
      </c>
      <c r="BS14" s="72"/>
      <c r="BT14" s="32" t="s">
        <v>142</v>
      </c>
      <c r="BU14" s="72"/>
      <c r="BV14" s="32" t="s">
        <v>864</v>
      </c>
      <c r="BW14" s="32" t="s">
        <v>864</v>
      </c>
      <c r="BX14" s="32" t="s">
        <v>865</v>
      </c>
      <c r="BY14" s="72"/>
      <c r="BZ14" s="32" t="s">
        <v>864</v>
      </c>
      <c r="CA14" s="32" t="s">
        <v>864</v>
      </c>
      <c r="CB14" s="32" t="s">
        <v>865</v>
      </c>
      <c r="CC14" s="72"/>
      <c r="CD14" s="32" t="s">
        <v>1039</v>
      </c>
      <c r="CE14" s="32" t="s">
        <v>1040</v>
      </c>
      <c r="CF14" s="32" t="s">
        <v>1041</v>
      </c>
      <c r="CG14" s="72"/>
      <c r="CH14" s="32" t="s">
        <v>375</v>
      </c>
      <c r="CI14" s="32" t="s">
        <v>375</v>
      </c>
      <c r="CJ14" s="32" t="s">
        <v>374</v>
      </c>
      <c r="CK14" s="72"/>
      <c r="CL14" s="32" t="s">
        <v>864</v>
      </c>
      <c r="CM14" s="32" t="s">
        <v>864</v>
      </c>
      <c r="CN14" s="32" t="s">
        <v>865</v>
      </c>
      <c r="CO14" s="72"/>
      <c r="CP14" s="32" t="s">
        <v>375</v>
      </c>
      <c r="CQ14" s="32" t="s">
        <v>375</v>
      </c>
      <c r="CR14" s="32" t="s">
        <v>374</v>
      </c>
      <c r="CS14" s="72"/>
      <c r="CT14" s="32" t="s">
        <v>142</v>
      </c>
      <c r="CU14" s="72"/>
      <c r="CV14" s="32" t="s">
        <v>864</v>
      </c>
      <c r="CW14" s="32" t="s">
        <v>864</v>
      </c>
      <c r="CX14" s="32" t="s">
        <v>865</v>
      </c>
      <c r="CY14" s="32" t="s">
        <v>865</v>
      </c>
      <c r="CZ14" s="32" t="s">
        <v>865</v>
      </c>
      <c r="DA14" s="72"/>
      <c r="DB14" s="32" t="s">
        <v>142</v>
      </c>
      <c r="DC14" s="72"/>
      <c r="DD14" s="32" t="s">
        <v>864</v>
      </c>
      <c r="DE14" s="32" t="s">
        <v>864</v>
      </c>
      <c r="DF14" s="32" t="s">
        <v>865</v>
      </c>
      <c r="DG14" s="32" t="s">
        <v>865</v>
      </c>
      <c r="DH14" s="72"/>
      <c r="DI14" s="32" t="s">
        <v>864</v>
      </c>
      <c r="DJ14" s="32" t="s">
        <v>864</v>
      </c>
      <c r="DK14" s="32" t="s">
        <v>864</v>
      </c>
      <c r="DL14" s="32" t="s">
        <v>865</v>
      </c>
      <c r="DM14" s="72"/>
      <c r="DN14" s="32" t="s">
        <v>373</v>
      </c>
      <c r="DO14" s="32" t="s">
        <v>373</v>
      </c>
      <c r="DP14" s="32" t="s">
        <v>373</v>
      </c>
      <c r="DQ14" s="32" t="s">
        <v>372</v>
      </c>
      <c r="DR14" s="72"/>
      <c r="DS14" s="32" t="s">
        <v>396</v>
      </c>
      <c r="DT14" s="32" t="s">
        <v>396</v>
      </c>
      <c r="DU14" s="32" t="s">
        <v>396</v>
      </c>
      <c r="DV14" s="32" t="s">
        <v>396</v>
      </c>
      <c r="DW14" s="32" t="s">
        <v>397</v>
      </c>
      <c r="DX14" s="32" t="s">
        <v>397</v>
      </c>
      <c r="DY14" s="72"/>
      <c r="DZ14" s="32" t="s">
        <v>373</v>
      </c>
      <c r="EA14" s="32" t="s">
        <v>373</v>
      </c>
      <c r="EB14" s="32" t="s">
        <v>373</v>
      </c>
      <c r="EC14" s="32" t="s">
        <v>475</v>
      </c>
      <c r="ED14" s="72"/>
      <c r="EE14" s="32" t="s">
        <v>396</v>
      </c>
      <c r="EF14" s="32" t="s">
        <v>396</v>
      </c>
      <c r="EG14" s="32" t="s">
        <v>396</v>
      </c>
      <c r="EH14" s="32" t="s">
        <v>396</v>
      </c>
      <c r="EI14" s="32" t="s">
        <v>397</v>
      </c>
      <c r="EJ14" s="32" t="s">
        <v>397</v>
      </c>
      <c r="EK14" s="72"/>
      <c r="EL14" s="32" t="s">
        <v>512</v>
      </c>
      <c r="EM14" s="32" t="s">
        <v>475</v>
      </c>
      <c r="EN14" s="72"/>
      <c r="EO14" s="32" t="s">
        <v>524</v>
      </c>
      <c r="EP14" s="32" t="s">
        <v>524</v>
      </c>
      <c r="EQ14" s="32" t="s">
        <v>524</v>
      </c>
      <c r="ER14" s="32" t="s">
        <v>524</v>
      </c>
      <c r="ES14" s="32" t="s">
        <v>397</v>
      </c>
      <c r="ET14" s="32" t="s">
        <v>397</v>
      </c>
      <c r="EU14" s="32" t="s">
        <v>397</v>
      </c>
      <c r="EV14" s="32" t="s">
        <v>397</v>
      </c>
      <c r="EW14" s="72"/>
      <c r="EX14" s="32" t="s">
        <v>864</v>
      </c>
      <c r="EY14" s="32" t="s">
        <v>864</v>
      </c>
      <c r="EZ14" s="32" t="s">
        <v>864</v>
      </c>
      <c r="FA14" s="32" t="s">
        <v>865</v>
      </c>
      <c r="FB14" s="32" t="s">
        <v>865</v>
      </c>
      <c r="FC14" s="32" t="s">
        <v>865</v>
      </c>
      <c r="FD14" s="32" t="s">
        <v>865</v>
      </c>
      <c r="FE14" s="32" t="s">
        <v>865</v>
      </c>
      <c r="FF14" s="32" t="s">
        <v>865</v>
      </c>
      <c r="FG14" s="72"/>
      <c r="FH14" s="16" t="s">
        <v>512</v>
      </c>
      <c r="FI14" s="16" t="s">
        <v>102</v>
      </c>
      <c r="FJ14" s="16" t="s">
        <v>102</v>
      </c>
      <c r="FK14" s="72"/>
      <c r="FL14" s="16" t="s">
        <v>396</v>
      </c>
      <c r="FM14" s="16" t="s">
        <v>396</v>
      </c>
      <c r="FN14" s="16" t="s">
        <v>396</v>
      </c>
      <c r="FO14" s="16" t="s">
        <v>396</v>
      </c>
      <c r="FP14" s="16" t="s">
        <v>396</v>
      </c>
      <c r="FQ14" s="16" t="s">
        <v>397</v>
      </c>
      <c r="FR14" s="16" t="s">
        <v>397</v>
      </c>
      <c r="FS14" s="16" t="s">
        <v>397</v>
      </c>
      <c r="FT14" s="16" t="s">
        <v>397</v>
      </c>
      <c r="FU14" s="72"/>
      <c r="FV14" s="16" t="s">
        <v>864</v>
      </c>
      <c r="FW14" s="16" t="s">
        <v>864</v>
      </c>
      <c r="FX14" s="16" t="s">
        <v>864</v>
      </c>
      <c r="FY14" s="16" t="s">
        <v>864</v>
      </c>
      <c r="FZ14" s="16" t="s">
        <v>865</v>
      </c>
      <c r="GA14" s="16" t="s">
        <v>865</v>
      </c>
      <c r="GB14" s="16" t="s">
        <v>865</v>
      </c>
      <c r="GC14" s="16" t="s">
        <v>865</v>
      </c>
      <c r="GD14" s="16" t="s">
        <v>865</v>
      </c>
      <c r="GE14" s="16" t="s">
        <v>865</v>
      </c>
      <c r="GF14" s="72"/>
      <c r="GG14" s="16" t="s">
        <v>396</v>
      </c>
      <c r="GH14" s="16" t="s">
        <v>396</v>
      </c>
      <c r="GI14" s="16" t="s">
        <v>396</v>
      </c>
      <c r="GJ14" s="16" t="s">
        <v>397</v>
      </c>
      <c r="GK14" s="16" t="s">
        <v>397</v>
      </c>
      <c r="GL14" s="16" t="s">
        <v>397</v>
      </c>
      <c r="GM14" s="16" t="s">
        <v>397</v>
      </c>
      <c r="GN14" s="72"/>
      <c r="GO14" s="16" t="s">
        <v>864</v>
      </c>
      <c r="GP14" s="16" t="s">
        <v>864</v>
      </c>
      <c r="GQ14" s="16" t="s">
        <v>864</v>
      </c>
      <c r="GR14" s="16" t="s">
        <v>865</v>
      </c>
      <c r="GS14" s="16" t="s">
        <v>865</v>
      </c>
      <c r="GT14" s="16" t="s">
        <v>865</v>
      </c>
      <c r="GU14" s="16" t="s">
        <v>865</v>
      </c>
      <c r="GV14" s="16" t="s">
        <v>865</v>
      </c>
      <c r="GW14" s="72"/>
      <c r="GX14" s="16" t="s">
        <v>116</v>
      </c>
      <c r="GY14" s="16" t="s">
        <v>116</v>
      </c>
      <c r="GZ14" s="72"/>
      <c r="HA14" s="16" t="s">
        <v>539</v>
      </c>
      <c r="HB14" s="72"/>
      <c r="HC14" s="16" t="s">
        <v>396</v>
      </c>
      <c r="HD14" s="16" t="s">
        <v>396</v>
      </c>
      <c r="HE14" s="16" t="s">
        <v>397</v>
      </c>
      <c r="HF14" s="72"/>
      <c r="HG14" s="16" t="s">
        <v>864</v>
      </c>
      <c r="HH14" s="16" t="s">
        <v>864</v>
      </c>
      <c r="HI14" s="16" t="s">
        <v>1462</v>
      </c>
      <c r="HJ14" s="16" t="s">
        <v>1462</v>
      </c>
      <c r="HK14" s="72"/>
      <c r="HL14" s="16" t="s">
        <v>864</v>
      </c>
      <c r="HM14" s="16" t="s">
        <v>1462</v>
      </c>
      <c r="HN14" s="72"/>
      <c r="HO14" s="16" t="s">
        <v>396</v>
      </c>
      <c r="HP14" s="16" t="s">
        <v>396</v>
      </c>
      <c r="HQ14" s="16" t="s">
        <v>396</v>
      </c>
      <c r="HR14" s="16" t="s">
        <v>396</v>
      </c>
      <c r="HS14" s="16" t="s">
        <v>397</v>
      </c>
      <c r="HT14" s="16" t="s">
        <v>397</v>
      </c>
      <c r="HU14" s="72"/>
      <c r="HV14" s="16" t="s">
        <v>864</v>
      </c>
      <c r="HW14" s="16" t="s">
        <v>864</v>
      </c>
      <c r="HX14" s="16" t="s">
        <v>864</v>
      </c>
      <c r="HY14" s="16" t="s">
        <v>864</v>
      </c>
      <c r="HZ14" s="16" t="s">
        <v>865</v>
      </c>
      <c r="IA14" s="16" t="s">
        <v>865</v>
      </c>
      <c r="IB14" s="72"/>
      <c r="IC14" s="16" t="s">
        <v>1012</v>
      </c>
      <c r="ID14" s="16" t="s">
        <v>1012</v>
      </c>
      <c r="IE14" s="16" t="s">
        <v>1012</v>
      </c>
      <c r="IF14" s="16" t="s">
        <v>1013</v>
      </c>
      <c r="IG14" s="16" t="s">
        <v>1013</v>
      </c>
      <c r="IH14" s="16" t="s">
        <v>1013</v>
      </c>
      <c r="II14" s="72"/>
      <c r="IJ14" s="16" t="s">
        <v>396</v>
      </c>
      <c r="IK14" s="16" t="s">
        <v>396</v>
      </c>
      <c r="IL14" s="16" t="s">
        <v>396</v>
      </c>
      <c r="IM14" s="16" t="s">
        <v>396</v>
      </c>
      <c r="IN14" s="16" t="s">
        <v>397</v>
      </c>
      <c r="IO14" s="16" t="s">
        <v>397</v>
      </c>
      <c r="IP14" s="16" t="s">
        <v>397</v>
      </c>
      <c r="IQ14" s="16" t="s">
        <v>397</v>
      </c>
      <c r="IR14" s="16" t="s">
        <v>397</v>
      </c>
      <c r="IS14" s="16" t="s">
        <v>397</v>
      </c>
      <c r="IT14" s="72"/>
      <c r="IU14" s="16" t="s">
        <v>864</v>
      </c>
      <c r="IV14" s="16" t="s">
        <v>864</v>
      </c>
      <c r="IW14" s="16" t="s">
        <v>864</v>
      </c>
      <c r="IX14" s="16" t="s">
        <v>864</v>
      </c>
      <c r="IY14" s="16" t="s">
        <v>864</v>
      </c>
      <c r="IZ14" s="16" t="s">
        <v>865</v>
      </c>
      <c r="JA14" s="16" t="s">
        <v>865</v>
      </c>
      <c r="JB14" s="16" t="s">
        <v>865</v>
      </c>
      <c r="JC14" s="16" t="s">
        <v>865</v>
      </c>
      <c r="JD14" s="16" t="s">
        <v>865</v>
      </c>
      <c r="JE14" s="16" t="s">
        <v>865</v>
      </c>
      <c r="JF14" s="16" t="s">
        <v>865</v>
      </c>
      <c r="JG14" s="72"/>
      <c r="JH14" s="16" t="s">
        <v>136</v>
      </c>
      <c r="JI14" s="16" t="s">
        <v>136</v>
      </c>
      <c r="JJ14" s="16" t="s">
        <v>136</v>
      </c>
      <c r="JK14" s="16" t="s">
        <v>136</v>
      </c>
      <c r="JL14" s="16" t="s">
        <v>142</v>
      </c>
      <c r="JM14" s="16" t="s">
        <v>142</v>
      </c>
      <c r="JN14" s="16" t="s">
        <v>142</v>
      </c>
      <c r="JO14" s="16" t="s">
        <v>142</v>
      </c>
      <c r="JP14" s="16" t="s">
        <v>142</v>
      </c>
      <c r="JQ14" s="72"/>
      <c r="JR14" s="16" t="s">
        <v>864</v>
      </c>
      <c r="JS14" s="16" t="s">
        <v>864</v>
      </c>
      <c r="JT14" s="16" t="s">
        <v>865</v>
      </c>
      <c r="JU14" s="16" t="s">
        <v>865</v>
      </c>
      <c r="JV14" s="16" t="s">
        <v>865</v>
      </c>
      <c r="JW14" s="16" t="s">
        <v>865</v>
      </c>
      <c r="JX14" s="16" t="s">
        <v>865</v>
      </c>
      <c r="JY14" s="16" t="s">
        <v>865</v>
      </c>
      <c r="JZ14" s="16" t="s">
        <v>865</v>
      </c>
      <c r="KA14" s="72"/>
      <c r="KB14" s="16" t="s">
        <v>1012</v>
      </c>
      <c r="KC14" s="16" t="s">
        <v>1013</v>
      </c>
      <c r="KD14" s="16" t="s">
        <v>1013</v>
      </c>
      <c r="KE14" s="72"/>
      <c r="KF14" s="16" t="s">
        <v>799</v>
      </c>
      <c r="KG14" s="16" t="s">
        <v>799</v>
      </c>
      <c r="KH14" s="72"/>
      <c r="KI14" s="16" t="s">
        <v>116</v>
      </c>
      <c r="KJ14" s="16" t="s">
        <v>116</v>
      </c>
      <c r="KK14" s="16" t="s">
        <v>847</v>
      </c>
      <c r="KL14" s="16" t="s">
        <v>701</v>
      </c>
    </row>
    <row r="15" spans="1:305" ht="52.5" customHeight="1" x14ac:dyDescent="0.25">
      <c r="A15" s="15" t="s">
        <v>4</v>
      </c>
      <c r="B15" s="16" t="s">
        <v>209</v>
      </c>
      <c r="C15" s="16" t="s">
        <v>209</v>
      </c>
      <c r="E15" s="16" t="s">
        <v>209</v>
      </c>
      <c r="F15" s="16" t="s">
        <v>209</v>
      </c>
      <c r="H15" s="16" t="s">
        <v>1294</v>
      </c>
      <c r="I15" s="16" t="s">
        <v>821</v>
      </c>
      <c r="J15" s="16" t="s">
        <v>821</v>
      </c>
      <c r="L15" s="16" t="s">
        <v>513</v>
      </c>
      <c r="N15" s="16" t="s">
        <v>225</v>
      </c>
      <c r="O15" s="16" t="s">
        <v>225</v>
      </c>
      <c r="P15" s="16" t="s">
        <v>225</v>
      </c>
      <c r="R15" s="16" t="s">
        <v>1294</v>
      </c>
      <c r="S15" s="16" t="s">
        <v>1294</v>
      </c>
      <c r="T15" s="16" t="s">
        <v>821</v>
      </c>
      <c r="U15" s="16" t="s">
        <v>821</v>
      </c>
      <c r="V15" s="72"/>
      <c r="W15" s="16" t="s">
        <v>65</v>
      </c>
      <c r="X15" s="16" t="s">
        <v>66</v>
      </c>
      <c r="Y15" s="16" t="s">
        <v>65</v>
      </c>
      <c r="Z15" s="16" t="s">
        <v>66</v>
      </c>
      <c r="AA15" s="16" t="s">
        <v>66</v>
      </c>
      <c r="AB15" s="16" t="s">
        <v>66</v>
      </c>
      <c r="AC15" s="72"/>
      <c r="AD15" s="16" t="s">
        <v>821</v>
      </c>
      <c r="AE15" s="16" t="s">
        <v>937</v>
      </c>
      <c r="AF15" s="16" t="s">
        <v>821</v>
      </c>
      <c r="AG15" s="16" t="s">
        <v>937</v>
      </c>
      <c r="AH15" s="16" t="s">
        <v>937</v>
      </c>
      <c r="AI15" s="72"/>
      <c r="AJ15" s="16" t="s">
        <v>821</v>
      </c>
      <c r="AK15" s="16" t="s">
        <v>280</v>
      </c>
      <c r="AL15" s="16" t="s">
        <v>280</v>
      </c>
      <c r="AM15" s="72"/>
      <c r="AN15" s="16" t="s">
        <v>821</v>
      </c>
      <c r="AO15" s="16" t="s">
        <v>937</v>
      </c>
      <c r="AP15" s="16" t="s">
        <v>937</v>
      </c>
      <c r="AQ15" s="72"/>
      <c r="AR15" s="16" t="s">
        <v>821</v>
      </c>
      <c r="AS15" s="16" t="s">
        <v>280</v>
      </c>
      <c r="AT15" s="72"/>
      <c r="AU15" s="16" t="s">
        <v>821</v>
      </c>
      <c r="AV15" s="16" t="s">
        <v>280</v>
      </c>
      <c r="AW15" s="16" t="s">
        <v>280</v>
      </c>
      <c r="AX15" s="72"/>
      <c r="AY15" s="16" t="s">
        <v>821</v>
      </c>
      <c r="AZ15" s="16" t="s">
        <v>937</v>
      </c>
      <c r="BA15" s="16" t="s">
        <v>937</v>
      </c>
      <c r="BB15" s="72"/>
      <c r="BC15" s="16" t="s">
        <v>1229</v>
      </c>
      <c r="BD15" s="72"/>
      <c r="BE15" s="16" t="s">
        <v>821</v>
      </c>
      <c r="BF15" s="16" t="s">
        <v>280</v>
      </c>
      <c r="BG15" s="16" t="s">
        <v>280</v>
      </c>
      <c r="BI15" s="16" t="s">
        <v>848</v>
      </c>
      <c r="BJ15" s="16" t="s">
        <v>848</v>
      </c>
      <c r="BK15" s="16" t="s">
        <v>848</v>
      </c>
      <c r="BL15" s="72"/>
      <c r="BM15" s="12" t="s">
        <v>1659</v>
      </c>
      <c r="BN15" s="12" t="s">
        <v>1659</v>
      </c>
      <c r="BP15" s="12" t="s">
        <v>995</v>
      </c>
      <c r="BQ15" s="16" t="s">
        <v>866</v>
      </c>
      <c r="BR15" s="16" t="s">
        <v>866</v>
      </c>
      <c r="BS15" s="72"/>
      <c r="BT15" s="16" t="s">
        <v>249</v>
      </c>
      <c r="BU15" s="72"/>
      <c r="BV15" s="16" t="s">
        <v>821</v>
      </c>
      <c r="BW15" s="16" t="s">
        <v>937</v>
      </c>
      <c r="BX15" s="16" t="s">
        <v>937</v>
      </c>
      <c r="BY15" s="72"/>
      <c r="BZ15" s="16" t="s">
        <v>821</v>
      </c>
      <c r="CA15" s="16" t="s">
        <v>937</v>
      </c>
      <c r="CB15" s="16" t="s">
        <v>937</v>
      </c>
      <c r="CC15" s="72"/>
      <c r="CD15" s="32" t="s">
        <v>1042</v>
      </c>
      <c r="CE15" s="32" t="s">
        <v>1042</v>
      </c>
      <c r="CF15" s="32" t="s">
        <v>513</v>
      </c>
      <c r="CG15" s="72"/>
      <c r="CH15" s="16" t="s">
        <v>281</v>
      </c>
      <c r="CI15" s="16" t="s">
        <v>280</v>
      </c>
      <c r="CJ15" s="16" t="s">
        <v>280</v>
      </c>
      <c r="CK15" s="72"/>
      <c r="CL15" s="16" t="s">
        <v>980</v>
      </c>
      <c r="CM15" s="16" t="s">
        <v>981</v>
      </c>
      <c r="CN15" s="16" t="s">
        <v>981</v>
      </c>
      <c r="CO15" s="72"/>
      <c r="CP15" s="16" t="s">
        <v>281</v>
      </c>
      <c r="CQ15" s="16" t="s">
        <v>280</v>
      </c>
      <c r="CR15" s="16" t="s">
        <v>280</v>
      </c>
      <c r="CS15" s="72"/>
      <c r="CT15" s="16" t="s">
        <v>249</v>
      </c>
      <c r="CU15" s="72"/>
      <c r="CV15" s="16" t="s">
        <v>980</v>
      </c>
      <c r="CW15" s="16" t="s">
        <v>981</v>
      </c>
      <c r="CX15" s="16" t="s">
        <v>981</v>
      </c>
      <c r="CY15" s="16" t="s">
        <v>981</v>
      </c>
      <c r="CZ15" s="16" t="s">
        <v>981</v>
      </c>
      <c r="DA15" s="72"/>
      <c r="DB15" s="16" t="s">
        <v>341</v>
      </c>
      <c r="DC15" s="72"/>
      <c r="DD15" s="16" t="s">
        <v>821</v>
      </c>
      <c r="DE15" s="16" t="s">
        <v>955</v>
      </c>
      <c r="DF15" s="16" t="s">
        <v>955</v>
      </c>
      <c r="DG15" s="16" t="s">
        <v>955</v>
      </c>
      <c r="DH15" s="72"/>
      <c r="DI15" s="16" t="s">
        <v>821</v>
      </c>
      <c r="DJ15" s="16" t="s">
        <v>821</v>
      </c>
      <c r="DK15" s="16" t="s">
        <v>955</v>
      </c>
      <c r="DL15" s="16" t="s">
        <v>955</v>
      </c>
      <c r="DM15" s="72"/>
      <c r="DN15" s="16" t="s">
        <v>376</v>
      </c>
      <c r="DO15" s="16" t="s">
        <v>376</v>
      </c>
      <c r="DP15" s="16" t="s">
        <v>377</v>
      </c>
      <c r="DQ15" s="16" t="s">
        <v>377</v>
      </c>
      <c r="DR15" s="72"/>
      <c r="DS15" s="16" t="s">
        <v>398</v>
      </c>
      <c r="DT15" s="16" t="s">
        <v>398</v>
      </c>
      <c r="DU15" s="16" t="s">
        <v>249</v>
      </c>
      <c r="DV15" s="16" t="s">
        <v>249</v>
      </c>
      <c r="DW15" s="16" t="s">
        <v>249</v>
      </c>
      <c r="DX15" s="16" t="s">
        <v>249</v>
      </c>
      <c r="DY15" s="72"/>
      <c r="DZ15" s="16" t="s">
        <v>376</v>
      </c>
      <c r="EA15" s="16" t="s">
        <v>376</v>
      </c>
      <c r="EB15" s="16" t="s">
        <v>377</v>
      </c>
      <c r="EC15" s="16" t="s">
        <v>377</v>
      </c>
      <c r="ED15" s="72"/>
      <c r="EE15" s="16" t="s">
        <v>398</v>
      </c>
      <c r="EF15" s="16" t="s">
        <v>398</v>
      </c>
      <c r="EG15" s="16" t="s">
        <v>483</v>
      </c>
      <c r="EH15" s="16" t="s">
        <v>483</v>
      </c>
      <c r="EI15" s="16" t="s">
        <v>483</v>
      </c>
      <c r="EJ15" s="16" t="s">
        <v>483</v>
      </c>
      <c r="EK15" s="72"/>
      <c r="EL15" s="16" t="s">
        <v>514</v>
      </c>
      <c r="EM15" s="16" t="s">
        <v>514</v>
      </c>
      <c r="EN15" s="72"/>
      <c r="EO15" s="16" t="s">
        <v>525</v>
      </c>
      <c r="EP15" s="16" t="s">
        <v>525</v>
      </c>
      <c r="EQ15" s="16" t="s">
        <v>526</v>
      </c>
      <c r="ER15" s="16" t="s">
        <v>526</v>
      </c>
      <c r="ES15" s="16" t="s">
        <v>526</v>
      </c>
      <c r="ET15" s="16" t="s">
        <v>526</v>
      </c>
      <c r="EU15" s="16" t="s">
        <v>526</v>
      </c>
      <c r="EV15" s="16" t="s">
        <v>526</v>
      </c>
      <c r="EW15" s="72"/>
      <c r="EX15" s="16" t="s">
        <v>821</v>
      </c>
      <c r="EY15" s="16" t="s">
        <v>821</v>
      </c>
      <c r="EZ15" s="16" t="s">
        <v>955</v>
      </c>
      <c r="FA15" s="16" t="s">
        <v>955</v>
      </c>
      <c r="FB15" s="16" t="s">
        <v>955</v>
      </c>
      <c r="FC15" s="16" t="s">
        <v>955</v>
      </c>
      <c r="FD15" s="16" t="s">
        <v>1375</v>
      </c>
      <c r="FE15" s="16" t="s">
        <v>955</v>
      </c>
      <c r="FF15" s="16" t="s">
        <v>1375</v>
      </c>
      <c r="FG15" s="72"/>
      <c r="FH15" s="16" t="s">
        <v>514</v>
      </c>
      <c r="FI15" s="16" t="s">
        <v>514</v>
      </c>
      <c r="FJ15" s="16" t="s">
        <v>106</v>
      </c>
      <c r="FK15" s="72"/>
      <c r="FL15" s="16" t="s">
        <v>525</v>
      </c>
      <c r="FM15" s="16" t="s">
        <v>525</v>
      </c>
      <c r="FN15" s="16" t="s">
        <v>526</v>
      </c>
      <c r="FO15" s="16" t="s">
        <v>526</v>
      </c>
      <c r="FP15" s="16" t="s">
        <v>526</v>
      </c>
      <c r="FQ15" s="16" t="s">
        <v>526</v>
      </c>
      <c r="FR15" s="16" t="s">
        <v>526</v>
      </c>
      <c r="FS15" s="16" t="s">
        <v>526</v>
      </c>
      <c r="FT15" s="16" t="s">
        <v>526</v>
      </c>
      <c r="FU15" s="72"/>
      <c r="FV15" s="16" t="s">
        <v>1413</v>
      </c>
      <c r="FW15" s="16" t="s">
        <v>1413</v>
      </c>
      <c r="FX15" s="16" t="s">
        <v>1014</v>
      </c>
      <c r="FY15" s="16" t="s">
        <v>1014</v>
      </c>
      <c r="FZ15" s="16" t="s">
        <v>1014</v>
      </c>
      <c r="GA15" s="16" t="s">
        <v>1014</v>
      </c>
      <c r="GB15" s="16" t="s">
        <v>1014</v>
      </c>
      <c r="GC15" s="16" t="s">
        <v>1014</v>
      </c>
      <c r="GD15" s="16" t="s">
        <v>1014</v>
      </c>
      <c r="GE15" s="16" t="s">
        <v>1414</v>
      </c>
      <c r="GF15" s="72"/>
      <c r="GG15" s="16" t="s">
        <v>525</v>
      </c>
      <c r="GH15" s="16" t="s">
        <v>525</v>
      </c>
      <c r="GI15" s="16" t="s">
        <v>526</v>
      </c>
      <c r="GJ15" s="16" t="s">
        <v>526</v>
      </c>
      <c r="GK15" s="16" t="s">
        <v>526</v>
      </c>
      <c r="GL15" s="16" t="s">
        <v>526</v>
      </c>
      <c r="GM15" s="16" t="s">
        <v>526</v>
      </c>
      <c r="GN15" s="72"/>
      <c r="GO15" s="16" t="s">
        <v>821</v>
      </c>
      <c r="GP15" s="16" t="s">
        <v>821</v>
      </c>
      <c r="GQ15" s="16" t="s">
        <v>955</v>
      </c>
      <c r="GR15" s="16" t="s">
        <v>955</v>
      </c>
      <c r="GS15" s="16" t="s">
        <v>955</v>
      </c>
      <c r="GT15" s="16" t="s">
        <v>955</v>
      </c>
      <c r="GU15" s="16" t="s">
        <v>955</v>
      </c>
      <c r="GV15" s="16" t="s">
        <v>1375</v>
      </c>
      <c r="GW15" s="72"/>
      <c r="GX15" s="16" t="s">
        <v>117</v>
      </c>
      <c r="GY15" s="16" t="s">
        <v>122</v>
      </c>
      <c r="GZ15" s="72"/>
      <c r="HA15" s="16" t="s">
        <v>514</v>
      </c>
      <c r="HB15" s="72"/>
      <c r="HC15" s="16" t="s">
        <v>525</v>
      </c>
      <c r="HD15" s="16" t="s">
        <v>526</v>
      </c>
      <c r="HE15" s="16" t="s">
        <v>526</v>
      </c>
      <c r="HF15" s="72"/>
      <c r="HG15" s="16" t="s">
        <v>1413</v>
      </c>
      <c r="HH15" s="16" t="s">
        <v>1014</v>
      </c>
      <c r="HI15" s="16" t="s">
        <v>1014</v>
      </c>
      <c r="HJ15" s="16" t="s">
        <v>1014</v>
      </c>
      <c r="HK15" s="72"/>
      <c r="HL15" s="16" t="s">
        <v>1014</v>
      </c>
      <c r="HM15" s="16" t="s">
        <v>1014</v>
      </c>
      <c r="HN15" s="72"/>
      <c r="HO15" s="16" t="s">
        <v>525</v>
      </c>
      <c r="HP15" s="16" t="s">
        <v>525</v>
      </c>
      <c r="HQ15" s="16" t="s">
        <v>526</v>
      </c>
      <c r="HR15" s="16" t="s">
        <v>526</v>
      </c>
      <c r="HS15" s="16" t="s">
        <v>526</v>
      </c>
      <c r="HT15" s="16" t="s">
        <v>526</v>
      </c>
      <c r="HU15" s="72"/>
      <c r="HV15" s="16" t="s">
        <v>1413</v>
      </c>
      <c r="HW15" s="16" t="s">
        <v>1413</v>
      </c>
      <c r="HX15" s="16" t="s">
        <v>1014</v>
      </c>
      <c r="HY15" s="16" t="s">
        <v>1014</v>
      </c>
      <c r="HZ15" s="16" t="s">
        <v>1014</v>
      </c>
      <c r="IA15" s="16" t="s">
        <v>1014</v>
      </c>
      <c r="IB15" s="72"/>
      <c r="IC15" s="16" t="s">
        <v>1014</v>
      </c>
      <c r="ID15" s="16" t="s">
        <v>1014</v>
      </c>
      <c r="IE15" s="16" t="s">
        <v>1014</v>
      </c>
      <c r="IF15" s="16" t="s">
        <v>1014</v>
      </c>
      <c r="IG15" s="16" t="s">
        <v>1014</v>
      </c>
      <c r="IH15" s="16" t="s">
        <v>1014</v>
      </c>
      <c r="II15" s="72"/>
      <c r="IJ15" s="16" t="s">
        <v>674</v>
      </c>
      <c r="IK15" s="16" t="s">
        <v>674</v>
      </c>
      <c r="IL15" s="16" t="s">
        <v>675</v>
      </c>
      <c r="IM15" s="16" t="s">
        <v>675</v>
      </c>
      <c r="IN15" s="16" t="s">
        <v>675</v>
      </c>
      <c r="IO15" s="16" t="s">
        <v>675</v>
      </c>
      <c r="IP15" s="16" t="s">
        <v>675</v>
      </c>
      <c r="IQ15" s="16" t="s">
        <v>675</v>
      </c>
      <c r="IR15" s="16" t="s">
        <v>675</v>
      </c>
      <c r="IS15" s="16" t="s">
        <v>675</v>
      </c>
      <c r="IU15" s="16" t="s">
        <v>1413</v>
      </c>
      <c r="IV15" s="16" t="s">
        <v>1413</v>
      </c>
      <c r="IW15" s="16" t="s">
        <v>1014</v>
      </c>
      <c r="IX15" s="16" t="s">
        <v>1014</v>
      </c>
      <c r="IY15" s="16" t="s">
        <v>1014</v>
      </c>
      <c r="IZ15" s="16" t="s">
        <v>1014</v>
      </c>
      <c r="JA15" s="16" t="s">
        <v>1014</v>
      </c>
      <c r="JB15" s="16" t="s">
        <v>1014</v>
      </c>
      <c r="JC15" s="16" t="s">
        <v>1014</v>
      </c>
      <c r="JD15" s="16" t="s">
        <v>1014</v>
      </c>
      <c r="JE15" s="16" t="s">
        <v>1014</v>
      </c>
      <c r="JF15" s="16" t="s">
        <v>1414</v>
      </c>
      <c r="JG15" s="72"/>
      <c r="JH15" s="16" t="s">
        <v>674</v>
      </c>
      <c r="JI15" s="16" t="s">
        <v>137</v>
      </c>
      <c r="JJ15" s="16" t="s">
        <v>137</v>
      </c>
      <c r="JK15" s="16" t="s">
        <v>137</v>
      </c>
      <c r="JL15" s="16" t="s">
        <v>137</v>
      </c>
      <c r="JM15" s="16" t="s">
        <v>137</v>
      </c>
      <c r="JN15" s="16" t="s">
        <v>137</v>
      </c>
      <c r="JO15" s="16" t="s">
        <v>137</v>
      </c>
      <c r="JP15" s="16" t="s">
        <v>137</v>
      </c>
      <c r="JR15" s="16" t="s">
        <v>1014</v>
      </c>
      <c r="JS15" s="16" t="s">
        <v>1014</v>
      </c>
      <c r="JT15" s="16" t="s">
        <v>1014</v>
      </c>
      <c r="JU15" s="16" t="s">
        <v>1014</v>
      </c>
      <c r="JV15" s="16" t="s">
        <v>1014</v>
      </c>
      <c r="JW15" s="16" t="s">
        <v>1014</v>
      </c>
      <c r="JX15" s="16" t="s">
        <v>1014</v>
      </c>
      <c r="JY15" s="16" t="s">
        <v>1414</v>
      </c>
      <c r="JZ15" s="16" t="s">
        <v>1414</v>
      </c>
      <c r="KA15" s="72"/>
      <c r="KB15" s="16" t="s">
        <v>1120</v>
      </c>
      <c r="KC15" s="16" t="s">
        <v>1120</v>
      </c>
      <c r="KD15" s="16" t="s">
        <v>1120</v>
      </c>
      <c r="KF15" s="16" t="s">
        <v>800</v>
      </c>
      <c r="KG15" s="16" t="s">
        <v>800</v>
      </c>
      <c r="KI15" s="16" t="s">
        <v>702</v>
      </c>
      <c r="KJ15" s="16" t="s">
        <v>702</v>
      </c>
      <c r="KK15" s="16" t="s">
        <v>1028</v>
      </c>
      <c r="KL15" s="16" t="s">
        <v>703</v>
      </c>
    </row>
    <row r="16" spans="1:305" ht="52.5" customHeight="1" x14ac:dyDescent="0.25">
      <c r="A16" s="15" t="s">
        <v>5</v>
      </c>
      <c r="B16" s="16" t="s">
        <v>783</v>
      </c>
      <c r="C16" s="16" t="s">
        <v>783</v>
      </c>
      <c r="E16" s="16" t="s">
        <v>67</v>
      </c>
      <c r="F16" s="16" t="s">
        <v>890</v>
      </c>
      <c r="H16" s="16" t="s">
        <v>938</v>
      </c>
      <c r="I16" s="16" t="s">
        <v>938</v>
      </c>
      <c r="J16" s="16" t="s">
        <v>939</v>
      </c>
      <c r="L16" s="16" t="s">
        <v>1230</v>
      </c>
      <c r="N16" s="16" t="s">
        <v>67</v>
      </c>
      <c r="O16" s="16" t="s">
        <v>67</v>
      </c>
      <c r="P16" s="16" t="s">
        <v>233</v>
      </c>
      <c r="R16" s="16" t="s">
        <v>938</v>
      </c>
      <c r="S16" s="16" t="s">
        <v>939</v>
      </c>
      <c r="T16" s="16" t="s">
        <v>938</v>
      </c>
      <c r="U16" s="16" t="s">
        <v>939</v>
      </c>
      <c r="W16" s="16" t="s">
        <v>67</v>
      </c>
      <c r="X16" s="16" t="s">
        <v>68</v>
      </c>
      <c r="Y16" s="16" t="s">
        <v>67</v>
      </c>
      <c r="Z16" s="16" t="s">
        <v>68</v>
      </c>
      <c r="AA16" s="16" t="s">
        <v>234</v>
      </c>
      <c r="AB16" s="16" t="s">
        <v>68</v>
      </c>
      <c r="AD16" s="16" t="s">
        <v>938</v>
      </c>
      <c r="AE16" s="16" t="s">
        <v>939</v>
      </c>
      <c r="AF16" s="16" t="s">
        <v>938</v>
      </c>
      <c r="AG16" s="16" t="s">
        <v>939</v>
      </c>
      <c r="AH16" s="16" t="s">
        <v>939</v>
      </c>
      <c r="AJ16" s="16" t="s">
        <v>822</v>
      </c>
      <c r="AK16" s="16" t="s">
        <v>823</v>
      </c>
      <c r="AL16" s="16" t="s">
        <v>823</v>
      </c>
      <c r="AN16" s="16" t="s">
        <v>1343</v>
      </c>
      <c r="AO16" s="16" t="s">
        <v>1344</v>
      </c>
      <c r="AP16" s="16" t="s">
        <v>1344</v>
      </c>
      <c r="AR16" s="16" t="s">
        <v>822</v>
      </c>
      <c r="AS16" s="16" t="s">
        <v>823</v>
      </c>
      <c r="AU16" s="16" t="s">
        <v>822</v>
      </c>
      <c r="AV16" s="16" t="s">
        <v>823</v>
      </c>
      <c r="AW16" s="16" t="s">
        <v>823</v>
      </c>
      <c r="AY16" s="16" t="s">
        <v>1343</v>
      </c>
      <c r="AZ16" s="16" t="s">
        <v>1344</v>
      </c>
      <c r="BA16" s="16" t="s">
        <v>1344</v>
      </c>
      <c r="BC16" s="16" t="s">
        <v>1230</v>
      </c>
      <c r="BE16" s="16" t="s">
        <v>822</v>
      </c>
      <c r="BF16" s="16" t="s">
        <v>823</v>
      </c>
      <c r="BG16" s="16" t="s">
        <v>823</v>
      </c>
      <c r="BI16" s="16" t="s">
        <v>849</v>
      </c>
      <c r="BJ16" s="16" t="s">
        <v>849</v>
      </c>
      <c r="BK16" s="16" t="s">
        <v>850</v>
      </c>
      <c r="BM16" s="16" t="s">
        <v>939</v>
      </c>
      <c r="BN16" s="16" t="s">
        <v>939</v>
      </c>
      <c r="BP16" s="16" t="s">
        <v>867</v>
      </c>
      <c r="BQ16" s="16" t="s">
        <v>849</v>
      </c>
      <c r="BR16" s="16" t="s">
        <v>849</v>
      </c>
      <c r="BT16" s="16" t="s">
        <v>266</v>
      </c>
      <c r="BV16" s="16" t="s">
        <v>938</v>
      </c>
      <c r="BW16" s="16" t="s">
        <v>939</v>
      </c>
      <c r="BX16" s="16" t="s">
        <v>939</v>
      </c>
      <c r="BY16" s="72"/>
      <c r="BZ16" s="16" t="s">
        <v>938</v>
      </c>
      <c r="CA16" s="16" t="s">
        <v>939</v>
      </c>
      <c r="CB16" s="16" t="s">
        <v>939</v>
      </c>
      <c r="CD16" s="32" t="s">
        <v>1043</v>
      </c>
      <c r="CE16" s="32" t="s">
        <v>1044</v>
      </c>
      <c r="CF16" s="32" t="s">
        <v>1044</v>
      </c>
      <c r="CH16" s="16" t="s">
        <v>282</v>
      </c>
      <c r="CI16" s="16" t="s">
        <v>283</v>
      </c>
      <c r="CJ16" s="16" t="s">
        <v>283</v>
      </c>
      <c r="CL16" s="16" t="s">
        <v>938</v>
      </c>
      <c r="CM16" s="16" t="s">
        <v>939</v>
      </c>
      <c r="CN16" s="16" t="s">
        <v>939</v>
      </c>
      <c r="CP16" s="16" t="s">
        <v>282</v>
      </c>
      <c r="CQ16" s="16" t="s">
        <v>283</v>
      </c>
      <c r="CR16" s="16" t="s">
        <v>283</v>
      </c>
      <c r="CT16" s="16" t="s">
        <v>283</v>
      </c>
      <c r="CV16" s="16" t="s">
        <v>938</v>
      </c>
      <c r="CW16" s="16" t="s">
        <v>939</v>
      </c>
      <c r="CX16" s="16" t="s">
        <v>939</v>
      </c>
      <c r="CY16" s="16" t="s">
        <v>939</v>
      </c>
      <c r="CZ16" s="16" t="s">
        <v>958</v>
      </c>
      <c r="DB16" s="16" t="s">
        <v>118</v>
      </c>
      <c r="DD16" s="16" t="s">
        <v>956</v>
      </c>
      <c r="DE16" s="16" t="s">
        <v>957</v>
      </c>
      <c r="DF16" s="16" t="s">
        <v>957</v>
      </c>
      <c r="DG16" s="16" t="s">
        <v>958</v>
      </c>
      <c r="DI16" s="16" t="s">
        <v>956</v>
      </c>
      <c r="DJ16" s="16" t="s">
        <v>956</v>
      </c>
      <c r="DK16" s="16" t="s">
        <v>957</v>
      </c>
      <c r="DL16" s="16" t="s">
        <v>957</v>
      </c>
      <c r="DN16" s="16" t="s">
        <v>359</v>
      </c>
      <c r="DO16" s="16" t="s">
        <v>359</v>
      </c>
      <c r="DP16" s="16" t="s">
        <v>360</v>
      </c>
      <c r="DQ16" s="16" t="s">
        <v>360</v>
      </c>
      <c r="DS16" s="16" t="s">
        <v>359</v>
      </c>
      <c r="DT16" s="16" t="s">
        <v>359</v>
      </c>
      <c r="DU16" s="16" t="s">
        <v>360</v>
      </c>
      <c r="DV16" s="16" t="s">
        <v>360</v>
      </c>
      <c r="DW16" s="16" t="s">
        <v>360</v>
      </c>
      <c r="DX16" s="16" t="s">
        <v>399</v>
      </c>
      <c r="DZ16" s="16" t="s">
        <v>359</v>
      </c>
      <c r="EA16" s="16" t="s">
        <v>359</v>
      </c>
      <c r="EB16" s="16" t="s">
        <v>360</v>
      </c>
      <c r="EC16" s="16" t="s">
        <v>360</v>
      </c>
      <c r="EE16" s="16" t="s">
        <v>359</v>
      </c>
      <c r="EF16" s="16" t="s">
        <v>359</v>
      </c>
      <c r="EG16" s="16" t="s">
        <v>360</v>
      </c>
      <c r="EH16" s="16" t="s">
        <v>360</v>
      </c>
      <c r="EI16" s="16" t="s">
        <v>360</v>
      </c>
      <c r="EJ16" s="16" t="s">
        <v>399</v>
      </c>
      <c r="EL16" s="16" t="s">
        <v>359</v>
      </c>
      <c r="EM16" s="16" t="s">
        <v>360</v>
      </c>
      <c r="EO16" s="16" t="s">
        <v>359</v>
      </c>
      <c r="EP16" s="16" t="s">
        <v>359</v>
      </c>
      <c r="EQ16" s="16" t="s">
        <v>360</v>
      </c>
      <c r="ER16" s="16" t="s">
        <v>360</v>
      </c>
      <c r="ES16" s="16" t="s">
        <v>360</v>
      </c>
      <c r="ET16" s="16" t="s">
        <v>360</v>
      </c>
      <c r="EU16" s="16" t="s">
        <v>399</v>
      </c>
      <c r="EV16" s="16" t="s">
        <v>360</v>
      </c>
      <c r="EX16" s="16" t="s">
        <v>1376</v>
      </c>
      <c r="EY16" s="16" t="s">
        <v>1376</v>
      </c>
      <c r="EZ16" s="16" t="s">
        <v>1377</v>
      </c>
      <c r="FA16" s="16" t="s">
        <v>1377</v>
      </c>
      <c r="FB16" s="16" t="s">
        <v>1377</v>
      </c>
      <c r="FC16" s="16" t="s">
        <v>1378</v>
      </c>
      <c r="FD16" s="16" t="s">
        <v>1378</v>
      </c>
      <c r="FE16" s="16" t="s">
        <v>1377</v>
      </c>
      <c r="FF16" s="16" t="s">
        <v>1378</v>
      </c>
      <c r="FH16" s="16" t="s">
        <v>531</v>
      </c>
      <c r="FI16" s="16" t="s">
        <v>531</v>
      </c>
      <c r="FJ16" s="16" t="s">
        <v>103</v>
      </c>
      <c r="FL16" s="16" t="s">
        <v>359</v>
      </c>
      <c r="FM16" s="16" t="s">
        <v>359</v>
      </c>
      <c r="FN16" s="16" t="s">
        <v>360</v>
      </c>
      <c r="FO16" s="16" t="s">
        <v>360</v>
      </c>
      <c r="FP16" s="16" t="s">
        <v>360</v>
      </c>
      <c r="FQ16" s="16" t="s">
        <v>360</v>
      </c>
      <c r="FR16" s="16" t="s">
        <v>360</v>
      </c>
      <c r="FS16" s="16" t="s">
        <v>399</v>
      </c>
      <c r="FT16" s="16" t="s">
        <v>399</v>
      </c>
      <c r="FV16" s="16" t="s">
        <v>1376</v>
      </c>
      <c r="FW16" s="16" t="s">
        <v>1376</v>
      </c>
      <c r="FX16" s="16" t="s">
        <v>1377</v>
      </c>
      <c r="FY16" s="16" t="s">
        <v>1377</v>
      </c>
      <c r="FZ16" s="16" t="s">
        <v>1377</v>
      </c>
      <c r="GA16" s="16" t="s">
        <v>1377</v>
      </c>
      <c r="GB16" s="16" t="s">
        <v>1377</v>
      </c>
      <c r="GC16" s="16" t="s">
        <v>1378</v>
      </c>
      <c r="GD16" s="16" t="s">
        <v>1378</v>
      </c>
      <c r="GE16" s="16" t="s">
        <v>1378</v>
      </c>
      <c r="GG16" s="16" t="s">
        <v>359</v>
      </c>
      <c r="GH16" s="16" t="s">
        <v>359</v>
      </c>
      <c r="GI16" s="16" t="s">
        <v>360</v>
      </c>
      <c r="GJ16" s="16" t="s">
        <v>360</v>
      </c>
      <c r="GK16" s="16" t="s">
        <v>360</v>
      </c>
      <c r="GL16" s="16" t="s">
        <v>399</v>
      </c>
      <c r="GM16" s="16" t="s">
        <v>360</v>
      </c>
      <c r="GO16" s="16" t="s">
        <v>1376</v>
      </c>
      <c r="GP16" s="16" t="s">
        <v>1376</v>
      </c>
      <c r="GQ16" s="16" t="s">
        <v>1377</v>
      </c>
      <c r="GR16" s="16" t="s">
        <v>1377</v>
      </c>
      <c r="GS16" s="16" t="s">
        <v>1377</v>
      </c>
      <c r="GT16" s="16" t="s">
        <v>1378</v>
      </c>
      <c r="GU16" s="16" t="s">
        <v>1377</v>
      </c>
      <c r="GV16" s="16" t="s">
        <v>1378</v>
      </c>
      <c r="GX16" s="16" t="s">
        <v>118</v>
      </c>
      <c r="GY16" s="16" t="s">
        <v>103</v>
      </c>
      <c r="HA16" s="16" t="s">
        <v>359</v>
      </c>
      <c r="HC16" s="16" t="s">
        <v>359</v>
      </c>
      <c r="HD16" s="16" t="s">
        <v>360</v>
      </c>
      <c r="HE16" s="16" t="s">
        <v>360</v>
      </c>
      <c r="HG16" s="16" t="s">
        <v>1376</v>
      </c>
      <c r="HH16" s="16" t="s">
        <v>1377</v>
      </c>
      <c r="HI16" s="16" t="s">
        <v>1377</v>
      </c>
      <c r="HJ16" s="16" t="s">
        <v>1377</v>
      </c>
      <c r="HL16" s="16" t="s">
        <v>1377</v>
      </c>
      <c r="HM16" s="16" t="s">
        <v>1377</v>
      </c>
      <c r="HO16" s="16" t="s">
        <v>359</v>
      </c>
      <c r="HP16" s="16" t="s">
        <v>359</v>
      </c>
      <c r="HQ16" s="16" t="s">
        <v>360</v>
      </c>
      <c r="HR16" s="16" t="s">
        <v>360</v>
      </c>
      <c r="HS16" s="16" t="s">
        <v>360</v>
      </c>
      <c r="HT16" s="16" t="s">
        <v>360</v>
      </c>
      <c r="HV16" s="16" t="s">
        <v>1376</v>
      </c>
      <c r="HW16" s="16" t="s">
        <v>1376</v>
      </c>
      <c r="HX16" s="16" t="s">
        <v>1377</v>
      </c>
      <c r="HY16" s="16" t="s">
        <v>1377</v>
      </c>
      <c r="HZ16" s="16" t="s">
        <v>1377</v>
      </c>
      <c r="IA16" s="16" t="s">
        <v>1378</v>
      </c>
      <c r="IC16" s="16" t="s">
        <v>939</v>
      </c>
      <c r="ID16" s="16" t="s">
        <v>939</v>
      </c>
      <c r="IE16" s="16" t="s">
        <v>939</v>
      </c>
      <c r="IF16" s="16" t="s">
        <v>939</v>
      </c>
      <c r="IG16" s="16" t="s">
        <v>1015</v>
      </c>
      <c r="IH16" s="16" t="s">
        <v>1015</v>
      </c>
      <c r="IJ16" s="16" t="s">
        <v>359</v>
      </c>
      <c r="IK16" s="16" t="s">
        <v>359</v>
      </c>
      <c r="IL16" s="16" t="s">
        <v>360</v>
      </c>
      <c r="IM16" s="16" t="s">
        <v>360</v>
      </c>
      <c r="IN16" s="16" t="s">
        <v>360</v>
      </c>
      <c r="IO16" s="16" t="s">
        <v>360</v>
      </c>
      <c r="IP16" s="16" t="s">
        <v>360</v>
      </c>
      <c r="IQ16" s="16" t="s">
        <v>360</v>
      </c>
      <c r="IR16" s="16" t="s">
        <v>360</v>
      </c>
      <c r="IS16" s="16" t="s">
        <v>399</v>
      </c>
      <c r="IU16" s="16" t="s">
        <v>1376</v>
      </c>
      <c r="IV16" s="16" t="s">
        <v>1376</v>
      </c>
      <c r="IW16" s="16" t="s">
        <v>1490</v>
      </c>
      <c r="IX16" s="16" t="s">
        <v>1490</v>
      </c>
      <c r="IY16" s="16" t="s">
        <v>1490</v>
      </c>
      <c r="IZ16" s="16" t="s">
        <v>1490</v>
      </c>
      <c r="JA16" s="16" t="s">
        <v>1490</v>
      </c>
      <c r="JB16" s="16" t="s">
        <v>1490</v>
      </c>
      <c r="JC16" s="16" t="s">
        <v>1490</v>
      </c>
      <c r="JD16" s="16" t="s">
        <v>1490</v>
      </c>
      <c r="JE16" s="16" t="s">
        <v>1491</v>
      </c>
      <c r="JF16" s="16" t="s">
        <v>1491</v>
      </c>
      <c r="JH16" s="16" t="s">
        <v>359</v>
      </c>
      <c r="JI16" s="16" t="s">
        <v>360</v>
      </c>
      <c r="JJ16" s="16" t="s">
        <v>360</v>
      </c>
      <c r="JK16" s="16" t="s">
        <v>118</v>
      </c>
      <c r="JL16" s="16" t="s">
        <v>360</v>
      </c>
      <c r="JM16" s="16" t="s">
        <v>118</v>
      </c>
      <c r="JN16" s="16" t="s">
        <v>360</v>
      </c>
      <c r="JO16" s="16" t="s">
        <v>399</v>
      </c>
      <c r="JP16" s="16" t="s">
        <v>683</v>
      </c>
      <c r="JR16" s="16" t="s">
        <v>1490</v>
      </c>
      <c r="JS16" s="16" t="s">
        <v>1490</v>
      </c>
      <c r="JT16" s="16" t="s">
        <v>1490</v>
      </c>
      <c r="JU16" s="16" t="s">
        <v>1490</v>
      </c>
      <c r="JV16" s="16" t="s">
        <v>1490</v>
      </c>
      <c r="JW16" s="16" t="s">
        <v>1490</v>
      </c>
      <c r="JX16" s="16" t="s">
        <v>1491</v>
      </c>
      <c r="JY16" s="16" t="s">
        <v>1491</v>
      </c>
      <c r="JZ16" s="16" t="s">
        <v>1521</v>
      </c>
      <c r="KB16" s="16" t="s">
        <v>939</v>
      </c>
      <c r="KC16" s="16" t="s">
        <v>939</v>
      </c>
      <c r="KD16" s="16" t="s">
        <v>1015</v>
      </c>
      <c r="KF16" s="16" t="s">
        <v>801</v>
      </c>
      <c r="KG16" s="16" t="s">
        <v>801</v>
      </c>
      <c r="KI16" s="16" t="s">
        <v>118</v>
      </c>
      <c r="KJ16" s="16" t="s">
        <v>118</v>
      </c>
      <c r="KK16" s="16" t="s">
        <v>958</v>
      </c>
      <c r="KL16" s="16" t="s">
        <v>704</v>
      </c>
    </row>
    <row r="17" spans="1:298" ht="22.5" customHeight="1" x14ac:dyDescent="0.25">
      <c r="A17" s="15" t="s">
        <v>999</v>
      </c>
      <c r="B17" s="2" t="s">
        <v>59</v>
      </c>
      <c r="C17" s="2" t="s">
        <v>59</v>
      </c>
      <c r="E17" s="2" t="s">
        <v>59</v>
      </c>
      <c r="F17" s="2" t="s">
        <v>59</v>
      </c>
      <c r="H17" s="2" t="s">
        <v>59</v>
      </c>
      <c r="I17" s="2" t="s">
        <v>59</v>
      </c>
      <c r="J17" s="2" t="s">
        <v>59</v>
      </c>
      <c r="L17" s="2" t="s">
        <v>59</v>
      </c>
      <c r="N17" s="2" t="s">
        <v>59</v>
      </c>
      <c r="O17" s="2" t="s">
        <v>59</v>
      </c>
      <c r="P17" s="2" t="s">
        <v>59</v>
      </c>
      <c r="R17" s="2" t="s">
        <v>59</v>
      </c>
      <c r="S17" s="2" t="s">
        <v>59</v>
      </c>
      <c r="T17" s="2" t="s">
        <v>59</v>
      </c>
      <c r="U17" s="2" t="s">
        <v>59</v>
      </c>
      <c r="W17" s="2" t="s">
        <v>59</v>
      </c>
      <c r="X17" s="2" t="s">
        <v>59</v>
      </c>
      <c r="Y17" s="2" t="s">
        <v>59</v>
      </c>
      <c r="Z17" s="2" t="s">
        <v>59</v>
      </c>
      <c r="AA17" s="2" t="s">
        <v>59</v>
      </c>
      <c r="AB17" s="2" t="s">
        <v>59</v>
      </c>
      <c r="AD17" s="2" t="s">
        <v>59</v>
      </c>
      <c r="AE17" s="2" t="s">
        <v>59</v>
      </c>
      <c r="AF17" s="2" t="s">
        <v>59</v>
      </c>
      <c r="AG17" s="2" t="s">
        <v>59</v>
      </c>
      <c r="AH17" s="2" t="s">
        <v>59</v>
      </c>
      <c r="AJ17" s="2" t="s">
        <v>59</v>
      </c>
      <c r="AK17" s="2" t="s">
        <v>59</v>
      </c>
      <c r="AL17" s="2" t="s">
        <v>59</v>
      </c>
      <c r="AN17" s="2" t="s">
        <v>59</v>
      </c>
      <c r="AO17" s="2" t="s">
        <v>59</v>
      </c>
      <c r="AP17" s="2" t="s">
        <v>59</v>
      </c>
      <c r="AR17" s="2" t="s">
        <v>59</v>
      </c>
      <c r="AS17" s="2" t="s">
        <v>59</v>
      </c>
      <c r="AU17" s="2" t="s">
        <v>59</v>
      </c>
      <c r="AV17" s="2" t="s">
        <v>59</v>
      </c>
      <c r="AW17" s="2" t="s">
        <v>59</v>
      </c>
      <c r="AY17" s="2" t="s">
        <v>59</v>
      </c>
      <c r="AZ17" s="2" t="s">
        <v>59</v>
      </c>
      <c r="BA17" s="2" t="s">
        <v>59</v>
      </c>
      <c r="BC17" s="2" t="s">
        <v>59</v>
      </c>
      <c r="BE17" s="2" t="s">
        <v>59</v>
      </c>
      <c r="BF17" s="2" t="s">
        <v>59</v>
      </c>
      <c r="BG17" s="2" t="s">
        <v>59</v>
      </c>
      <c r="BI17" s="2" t="s">
        <v>59</v>
      </c>
      <c r="BJ17" s="2" t="s">
        <v>59</v>
      </c>
      <c r="BK17" s="2" t="s">
        <v>59</v>
      </c>
      <c r="BM17" s="2" t="s">
        <v>59</v>
      </c>
      <c r="BN17" s="2" t="s">
        <v>59</v>
      </c>
      <c r="BP17" s="2" t="s">
        <v>59</v>
      </c>
      <c r="BQ17" s="2" t="s">
        <v>59</v>
      </c>
      <c r="BR17" s="2" t="s">
        <v>59</v>
      </c>
      <c r="BT17" s="2" t="s">
        <v>59</v>
      </c>
      <c r="BV17" s="2" t="s">
        <v>59</v>
      </c>
      <c r="BW17" s="2" t="s">
        <v>59</v>
      </c>
      <c r="BX17" s="2" t="s">
        <v>59</v>
      </c>
      <c r="BY17" s="72"/>
      <c r="BZ17" s="2" t="s">
        <v>59</v>
      </c>
      <c r="CA17" s="2" t="s">
        <v>59</v>
      </c>
      <c r="CB17" s="2" t="s">
        <v>59</v>
      </c>
      <c r="CD17" s="32" t="s">
        <v>59</v>
      </c>
      <c r="CE17" s="32" t="s">
        <v>59</v>
      </c>
      <c r="CF17" s="32" t="s">
        <v>59</v>
      </c>
      <c r="CH17" s="2" t="s">
        <v>59</v>
      </c>
      <c r="CI17" s="2" t="s">
        <v>59</v>
      </c>
      <c r="CJ17" s="2" t="s">
        <v>59</v>
      </c>
      <c r="CL17" s="2" t="s">
        <v>59</v>
      </c>
      <c r="CM17" s="2" t="s">
        <v>59</v>
      </c>
      <c r="CN17" s="2" t="s">
        <v>59</v>
      </c>
      <c r="CP17" s="2" t="s">
        <v>59</v>
      </c>
      <c r="CQ17" s="2" t="s">
        <v>59</v>
      </c>
      <c r="CR17" s="2" t="s">
        <v>59</v>
      </c>
      <c r="CT17" s="2" t="s">
        <v>59</v>
      </c>
      <c r="CV17" s="2" t="s">
        <v>59</v>
      </c>
      <c r="CW17" s="2" t="s">
        <v>59</v>
      </c>
      <c r="CX17" s="2" t="s">
        <v>59</v>
      </c>
      <c r="CY17" s="2" t="s">
        <v>59</v>
      </c>
      <c r="CZ17" s="2" t="s">
        <v>59</v>
      </c>
      <c r="DB17" s="2" t="s">
        <v>59</v>
      </c>
      <c r="DD17" s="2" t="s">
        <v>59</v>
      </c>
      <c r="DE17" s="2" t="s">
        <v>59</v>
      </c>
      <c r="DF17" s="2" t="s">
        <v>59</v>
      </c>
      <c r="DG17" s="2" t="s">
        <v>59</v>
      </c>
      <c r="DI17" s="2" t="s">
        <v>59</v>
      </c>
      <c r="DJ17" s="2" t="s">
        <v>59</v>
      </c>
      <c r="DK17" s="2" t="s">
        <v>59</v>
      </c>
      <c r="DL17" s="2" t="s">
        <v>59</v>
      </c>
      <c r="DN17" s="2" t="s">
        <v>59</v>
      </c>
      <c r="DO17" s="2" t="s">
        <v>59</v>
      </c>
      <c r="DP17" s="2" t="s">
        <v>59</v>
      </c>
      <c r="DQ17" s="2" t="s">
        <v>59</v>
      </c>
      <c r="DS17" s="2" t="s">
        <v>59</v>
      </c>
      <c r="DT17" s="2" t="s">
        <v>59</v>
      </c>
      <c r="DU17" s="2" t="s">
        <v>59</v>
      </c>
      <c r="DV17" s="2" t="s">
        <v>59</v>
      </c>
      <c r="DW17" s="2" t="s">
        <v>59</v>
      </c>
      <c r="DX17" s="2" t="s">
        <v>59</v>
      </c>
      <c r="DZ17" s="2" t="s">
        <v>59</v>
      </c>
      <c r="EA17" s="2" t="s">
        <v>59</v>
      </c>
      <c r="EB17" s="2" t="s">
        <v>59</v>
      </c>
      <c r="EC17" s="2" t="s">
        <v>59</v>
      </c>
      <c r="EE17" s="2" t="s">
        <v>59</v>
      </c>
      <c r="EF17" s="2" t="s">
        <v>59</v>
      </c>
      <c r="EG17" s="2" t="s">
        <v>59</v>
      </c>
      <c r="EH17" s="2" t="s">
        <v>59</v>
      </c>
      <c r="EI17" s="2" t="s">
        <v>59</v>
      </c>
      <c r="EJ17" s="2" t="s">
        <v>59</v>
      </c>
      <c r="EL17" s="2" t="s">
        <v>59</v>
      </c>
      <c r="EM17" s="2" t="s">
        <v>59</v>
      </c>
      <c r="EO17" s="2" t="s">
        <v>59</v>
      </c>
      <c r="EP17" s="2" t="s">
        <v>59</v>
      </c>
      <c r="EQ17" s="2" t="s">
        <v>59</v>
      </c>
      <c r="ER17" s="2" t="s">
        <v>59</v>
      </c>
      <c r="ES17" s="2" t="s">
        <v>59</v>
      </c>
      <c r="ET17" s="2" t="s">
        <v>59</v>
      </c>
      <c r="EU17" s="2" t="s">
        <v>59</v>
      </c>
      <c r="EV17" s="2" t="s">
        <v>59</v>
      </c>
      <c r="EX17" s="2" t="s">
        <v>59</v>
      </c>
      <c r="EY17" s="2" t="s">
        <v>59</v>
      </c>
      <c r="EZ17" s="2" t="s">
        <v>59</v>
      </c>
      <c r="FA17" s="2" t="s">
        <v>59</v>
      </c>
      <c r="FB17" s="2" t="s">
        <v>59</v>
      </c>
      <c r="FC17" s="2" t="s">
        <v>59</v>
      </c>
      <c r="FD17" s="2" t="s">
        <v>59</v>
      </c>
      <c r="FE17" s="2" t="s">
        <v>59</v>
      </c>
      <c r="FF17" s="2" t="s">
        <v>59</v>
      </c>
      <c r="FH17" s="2" t="s">
        <v>59</v>
      </c>
      <c r="FI17" s="2" t="s">
        <v>59</v>
      </c>
      <c r="FJ17" s="2" t="s">
        <v>59</v>
      </c>
      <c r="FL17" s="2" t="s">
        <v>59</v>
      </c>
      <c r="FM17" s="2" t="s">
        <v>59</v>
      </c>
      <c r="FN17" s="2" t="s">
        <v>59</v>
      </c>
      <c r="FO17" s="2" t="s">
        <v>59</v>
      </c>
      <c r="FP17" s="2" t="s">
        <v>59</v>
      </c>
      <c r="FQ17" s="2" t="s">
        <v>59</v>
      </c>
      <c r="FR17" s="2" t="s">
        <v>59</v>
      </c>
      <c r="FS17" s="2" t="s">
        <v>59</v>
      </c>
      <c r="FT17" s="2" t="s">
        <v>59</v>
      </c>
      <c r="FV17" s="2" t="s">
        <v>59</v>
      </c>
      <c r="FW17" s="2" t="s">
        <v>59</v>
      </c>
      <c r="FX17" s="2" t="s">
        <v>59</v>
      </c>
      <c r="FY17" s="2" t="s">
        <v>59</v>
      </c>
      <c r="FZ17" s="2" t="s">
        <v>59</v>
      </c>
      <c r="GA17" s="2" t="s">
        <v>59</v>
      </c>
      <c r="GB17" s="2" t="s">
        <v>59</v>
      </c>
      <c r="GC17" s="2" t="s">
        <v>59</v>
      </c>
      <c r="GD17" s="2" t="s">
        <v>59</v>
      </c>
      <c r="GE17" s="2" t="s">
        <v>59</v>
      </c>
      <c r="GG17" s="2" t="s">
        <v>59</v>
      </c>
      <c r="GH17" s="2" t="s">
        <v>59</v>
      </c>
      <c r="GI17" s="2" t="s">
        <v>59</v>
      </c>
      <c r="GJ17" s="2" t="s">
        <v>59</v>
      </c>
      <c r="GK17" s="2" t="s">
        <v>59</v>
      </c>
      <c r="GL17" s="2" t="s">
        <v>59</v>
      </c>
      <c r="GM17" s="2" t="s">
        <v>59</v>
      </c>
      <c r="GO17" s="2" t="s">
        <v>59</v>
      </c>
      <c r="GP17" s="2" t="s">
        <v>59</v>
      </c>
      <c r="GQ17" s="2" t="s">
        <v>59</v>
      </c>
      <c r="GR17" s="2" t="s">
        <v>59</v>
      </c>
      <c r="GS17" s="2" t="s">
        <v>59</v>
      </c>
      <c r="GT17" s="2" t="s">
        <v>59</v>
      </c>
      <c r="GU17" s="2" t="s">
        <v>59</v>
      </c>
      <c r="GV17" s="2" t="s">
        <v>59</v>
      </c>
      <c r="GX17" s="2" t="s">
        <v>108</v>
      </c>
      <c r="GY17" s="2" t="s">
        <v>108</v>
      </c>
      <c r="HA17" s="2" t="s">
        <v>59</v>
      </c>
      <c r="HC17" s="2" t="s">
        <v>59</v>
      </c>
      <c r="HD17" s="2" t="s">
        <v>59</v>
      </c>
      <c r="HE17" s="2" t="s">
        <v>59</v>
      </c>
      <c r="HG17" s="2" t="s">
        <v>59</v>
      </c>
      <c r="HH17" s="2" t="s">
        <v>59</v>
      </c>
      <c r="HI17" s="2" t="s">
        <v>59</v>
      </c>
      <c r="HJ17" s="2" t="s">
        <v>59</v>
      </c>
      <c r="HL17" s="2" t="s">
        <v>59</v>
      </c>
      <c r="HM17" s="2" t="s">
        <v>59</v>
      </c>
      <c r="HO17" s="2" t="s">
        <v>59</v>
      </c>
      <c r="HP17" s="2" t="s">
        <v>59</v>
      </c>
      <c r="HQ17" s="2" t="s">
        <v>59</v>
      </c>
      <c r="HR17" s="2" t="s">
        <v>59</v>
      </c>
      <c r="HS17" s="2" t="s">
        <v>59</v>
      </c>
      <c r="HT17" s="2" t="s">
        <v>59</v>
      </c>
      <c r="HV17" s="2" t="s">
        <v>59</v>
      </c>
      <c r="HW17" s="2" t="s">
        <v>59</v>
      </c>
      <c r="HX17" s="2" t="s">
        <v>59</v>
      </c>
      <c r="HY17" s="2" t="s">
        <v>59</v>
      </c>
      <c r="HZ17" s="2" t="s">
        <v>59</v>
      </c>
      <c r="IA17" s="2" t="s">
        <v>59</v>
      </c>
      <c r="IC17" s="2" t="s">
        <v>59</v>
      </c>
      <c r="ID17" s="2" t="s">
        <v>59</v>
      </c>
      <c r="IE17" s="2" t="s">
        <v>59</v>
      </c>
      <c r="IF17" s="2" t="s">
        <v>59</v>
      </c>
      <c r="IG17" s="2" t="s">
        <v>59</v>
      </c>
      <c r="IH17" s="2" t="s">
        <v>59</v>
      </c>
      <c r="IJ17" s="2" t="s">
        <v>59</v>
      </c>
      <c r="IK17" s="2" t="s">
        <v>59</v>
      </c>
      <c r="IL17" s="2" t="s">
        <v>59</v>
      </c>
      <c r="IM17" s="2" t="s">
        <v>59</v>
      </c>
      <c r="IN17" s="2" t="s">
        <v>59</v>
      </c>
      <c r="IO17" s="2" t="s">
        <v>59</v>
      </c>
      <c r="IP17" s="2" t="s">
        <v>59</v>
      </c>
      <c r="IQ17" s="2" t="s">
        <v>59</v>
      </c>
      <c r="IR17" s="2" t="s">
        <v>59</v>
      </c>
      <c r="IS17" s="2" t="s">
        <v>59</v>
      </c>
      <c r="IU17" s="2" t="s">
        <v>59</v>
      </c>
      <c r="IV17" s="2" t="s">
        <v>59</v>
      </c>
      <c r="IW17" s="2" t="s">
        <v>59</v>
      </c>
      <c r="IX17" s="2" t="s">
        <v>59</v>
      </c>
      <c r="IY17" s="2" t="s">
        <v>59</v>
      </c>
      <c r="IZ17" s="2" t="s">
        <v>59</v>
      </c>
      <c r="JA17" s="2" t="s">
        <v>59</v>
      </c>
      <c r="JB17" s="2" t="s">
        <v>59</v>
      </c>
      <c r="JC17" s="2" t="s">
        <v>59</v>
      </c>
      <c r="JD17" s="2" t="s">
        <v>59</v>
      </c>
      <c r="JE17" s="2" t="s">
        <v>59</v>
      </c>
      <c r="JF17" s="2" t="s">
        <v>59</v>
      </c>
      <c r="JH17" s="2" t="s">
        <v>59</v>
      </c>
      <c r="JI17" s="2" t="s">
        <v>59</v>
      </c>
      <c r="JJ17" s="2" t="s">
        <v>59</v>
      </c>
      <c r="JK17" s="2" t="s">
        <v>59</v>
      </c>
      <c r="JL17" s="2" t="s">
        <v>59</v>
      </c>
      <c r="JM17" s="2" t="s">
        <v>59</v>
      </c>
      <c r="JN17" s="2" t="s">
        <v>59</v>
      </c>
      <c r="JO17" s="2" t="s">
        <v>59</v>
      </c>
      <c r="JP17" s="2" t="s">
        <v>59</v>
      </c>
      <c r="JR17" s="2" t="s">
        <v>59</v>
      </c>
      <c r="JS17" s="2" t="s">
        <v>59</v>
      </c>
      <c r="JT17" s="2" t="s">
        <v>59</v>
      </c>
      <c r="JU17" s="2" t="s">
        <v>59</v>
      </c>
      <c r="JV17" s="2" t="s">
        <v>59</v>
      </c>
      <c r="JW17" s="2" t="s">
        <v>59</v>
      </c>
      <c r="JX17" s="2" t="s">
        <v>59</v>
      </c>
      <c r="JY17" s="2" t="s">
        <v>59</v>
      </c>
      <c r="JZ17" s="2" t="s">
        <v>59</v>
      </c>
      <c r="KB17" s="2" t="s">
        <v>59</v>
      </c>
      <c r="KC17" s="2" t="s">
        <v>59</v>
      </c>
      <c r="KD17" s="2" t="s">
        <v>59</v>
      </c>
      <c r="KF17" s="2" t="s">
        <v>59</v>
      </c>
      <c r="KG17" s="2" t="s">
        <v>59</v>
      </c>
      <c r="KI17" s="2" t="s">
        <v>108</v>
      </c>
      <c r="KJ17" s="2" t="s">
        <v>108</v>
      </c>
      <c r="KK17" s="2" t="s">
        <v>8</v>
      </c>
      <c r="KL17" s="2" t="s">
        <v>108</v>
      </c>
    </row>
    <row r="18" spans="1:298" ht="37.5" customHeight="1" x14ac:dyDescent="0.25">
      <c r="A18" s="15" t="s">
        <v>2</v>
      </c>
      <c r="B18" s="2" t="s">
        <v>84</v>
      </c>
      <c r="C18" s="2" t="s">
        <v>84</v>
      </c>
      <c r="E18" s="2" t="s">
        <v>210</v>
      </c>
      <c r="F18" s="2" t="s">
        <v>210</v>
      </c>
      <c r="H18" s="2" t="s">
        <v>84</v>
      </c>
      <c r="I18" s="2" t="s">
        <v>84</v>
      </c>
      <c r="J18" s="2" t="s">
        <v>84</v>
      </c>
      <c r="L18" s="2" t="s">
        <v>1315</v>
      </c>
      <c r="N18" s="2" t="s">
        <v>3</v>
      </c>
      <c r="O18" s="2" t="s">
        <v>3</v>
      </c>
      <c r="P18" s="2" t="s">
        <v>3</v>
      </c>
      <c r="R18" s="2" t="s">
        <v>3</v>
      </c>
      <c r="S18" s="2" t="s">
        <v>3</v>
      </c>
      <c r="T18" s="2" t="s">
        <v>1332</v>
      </c>
      <c r="U18" s="2" t="s">
        <v>1332</v>
      </c>
      <c r="W18" s="2" t="s">
        <v>3</v>
      </c>
      <c r="X18" s="2" t="s">
        <v>3</v>
      </c>
      <c r="Y18" s="2" t="s">
        <v>3</v>
      </c>
      <c r="Z18" s="2" t="s">
        <v>3</v>
      </c>
      <c r="AA18" s="16" t="s">
        <v>235</v>
      </c>
      <c r="AB18" s="12" t="s">
        <v>121</v>
      </c>
      <c r="AD18" s="2" t="s">
        <v>3</v>
      </c>
      <c r="AE18" s="2" t="s">
        <v>3</v>
      </c>
      <c r="AF18" s="2" t="s">
        <v>1332</v>
      </c>
      <c r="AG18" s="2" t="s">
        <v>868</v>
      </c>
      <c r="AH18" s="12" t="s">
        <v>1640</v>
      </c>
      <c r="AJ18" s="2" t="s">
        <v>84</v>
      </c>
      <c r="AK18" s="2" t="s">
        <v>84</v>
      </c>
      <c r="AL18" s="2" t="s">
        <v>84</v>
      </c>
      <c r="AN18" s="2" t="s">
        <v>84</v>
      </c>
      <c r="AO18" s="2" t="s">
        <v>84</v>
      </c>
      <c r="AP18" s="2" t="s">
        <v>84</v>
      </c>
      <c r="AR18" s="2" t="s">
        <v>868</v>
      </c>
      <c r="AS18" s="2" t="s">
        <v>868</v>
      </c>
      <c r="AU18" s="2" t="s">
        <v>84</v>
      </c>
      <c r="AV18" s="2" t="s">
        <v>84</v>
      </c>
      <c r="AW18" s="2" t="s">
        <v>84</v>
      </c>
      <c r="AY18" s="2" t="s">
        <v>84</v>
      </c>
      <c r="AZ18" s="2" t="s">
        <v>84</v>
      </c>
      <c r="BA18" s="2" t="s">
        <v>84</v>
      </c>
      <c r="BC18" s="2" t="s">
        <v>3</v>
      </c>
      <c r="BE18" s="2" t="s">
        <v>868</v>
      </c>
      <c r="BF18" s="2" t="s">
        <v>868</v>
      </c>
      <c r="BG18" s="2" t="s">
        <v>868</v>
      </c>
      <c r="BI18" s="12" t="s">
        <v>851</v>
      </c>
      <c r="BJ18" s="12" t="s">
        <v>851</v>
      </c>
      <c r="BK18" s="12" t="s">
        <v>851</v>
      </c>
      <c r="BM18" s="2" t="s">
        <v>84</v>
      </c>
      <c r="BN18" s="2" t="s">
        <v>84</v>
      </c>
      <c r="BP18" s="2" t="s">
        <v>868</v>
      </c>
      <c r="BQ18" s="2" t="s">
        <v>868</v>
      </c>
      <c r="BR18" s="2" t="s">
        <v>868</v>
      </c>
      <c r="BT18" s="2" t="s">
        <v>3</v>
      </c>
      <c r="BV18" s="2" t="s">
        <v>868</v>
      </c>
      <c r="BW18" s="2" t="s">
        <v>868</v>
      </c>
      <c r="BX18" s="2" t="s">
        <v>868</v>
      </c>
      <c r="BY18" s="72"/>
      <c r="BZ18" s="2" t="s">
        <v>868</v>
      </c>
      <c r="CA18" s="2" t="s">
        <v>868</v>
      </c>
      <c r="CB18" s="2" t="s">
        <v>868</v>
      </c>
      <c r="CD18" s="2" t="s">
        <v>84</v>
      </c>
      <c r="CE18" s="2" t="s">
        <v>84</v>
      </c>
      <c r="CF18" s="2" t="s">
        <v>84</v>
      </c>
      <c r="CH18" s="2" t="s">
        <v>84</v>
      </c>
      <c r="CI18" s="2" t="s">
        <v>84</v>
      </c>
      <c r="CJ18" s="2" t="s">
        <v>84</v>
      </c>
      <c r="CL18" s="2" t="s">
        <v>868</v>
      </c>
      <c r="CM18" s="2" t="s">
        <v>868</v>
      </c>
      <c r="CN18" s="2" t="s">
        <v>868</v>
      </c>
      <c r="CP18" s="2" t="s">
        <v>84</v>
      </c>
      <c r="CQ18" s="2" t="s">
        <v>84</v>
      </c>
      <c r="CR18" s="2" t="s">
        <v>84</v>
      </c>
      <c r="CT18" s="12" t="s">
        <v>322</v>
      </c>
      <c r="CV18" s="2" t="s">
        <v>868</v>
      </c>
      <c r="CW18" s="2" t="s">
        <v>868</v>
      </c>
      <c r="CX18" s="2" t="s">
        <v>868</v>
      </c>
      <c r="CY18" s="12" t="s">
        <v>996</v>
      </c>
      <c r="CZ18" s="2" t="s">
        <v>868</v>
      </c>
      <c r="DB18" s="2" t="s">
        <v>3</v>
      </c>
      <c r="DD18" s="2" t="s">
        <v>868</v>
      </c>
      <c r="DE18" s="2" t="s">
        <v>868</v>
      </c>
      <c r="DF18" s="2" t="s">
        <v>868</v>
      </c>
      <c r="DG18" s="2" t="s">
        <v>868</v>
      </c>
      <c r="DI18" s="2" t="s">
        <v>868</v>
      </c>
      <c r="DJ18" s="2" t="s">
        <v>868</v>
      </c>
      <c r="DK18" s="2" t="s">
        <v>868</v>
      </c>
      <c r="DL18" s="2" t="s">
        <v>868</v>
      </c>
      <c r="DN18" s="2" t="s">
        <v>84</v>
      </c>
      <c r="DO18" s="2" t="s">
        <v>84</v>
      </c>
      <c r="DP18" s="2" t="s">
        <v>84</v>
      </c>
      <c r="DQ18" s="2" t="s">
        <v>84</v>
      </c>
      <c r="DS18" s="2" t="s">
        <v>3</v>
      </c>
      <c r="DT18" s="2" t="s">
        <v>3</v>
      </c>
      <c r="DU18" s="2" t="s">
        <v>3</v>
      </c>
      <c r="DV18" s="2" t="s">
        <v>3</v>
      </c>
      <c r="DW18" s="2" t="s">
        <v>3</v>
      </c>
      <c r="DX18" s="2" t="s">
        <v>3</v>
      </c>
      <c r="DZ18" s="2" t="s">
        <v>84</v>
      </c>
      <c r="EA18" s="2" t="s">
        <v>84</v>
      </c>
      <c r="EB18" s="2" t="s">
        <v>84</v>
      </c>
      <c r="EC18" s="2" t="s">
        <v>84</v>
      </c>
      <c r="EE18" s="2" t="s">
        <v>3</v>
      </c>
      <c r="EF18" s="2" t="s">
        <v>3</v>
      </c>
      <c r="EG18" s="2" t="s">
        <v>3</v>
      </c>
      <c r="EH18" s="2" t="s">
        <v>3</v>
      </c>
      <c r="EI18" s="2" t="s">
        <v>3</v>
      </c>
      <c r="EJ18" s="2" t="s">
        <v>3</v>
      </c>
      <c r="EL18" s="2" t="s">
        <v>84</v>
      </c>
      <c r="EM18" s="2" t="s">
        <v>84</v>
      </c>
      <c r="EO18" s="2" t="s">
        <v>3</v>
      </c>
      <c r="EP18" s="2" t="s">
        <v>3</v>
      </c>
      <c r="EQ18" s="2" t="s">
        <v>3</v>
      </c>
      <c r="ER18" s="2" t="s">
        <v>3</v>
      </c>
      <c r="ES18" s="2" t="s">
        <v>3</v>
      </c>
      <c r="ET18" s="2" t="s">
        <v>3</v>
      </c>
      <c r="EU18" s="2" t="s">
        <v>3</v>
      </c>
      <c r="EV18" s="12" t="s">
        <v>527</v>
      </c>
      <c r="EX18" s="2" t="s">
        <v>1332</v>
      </c>
      <c r="EY18" s="2" t="s">
        <v>1332</v>
      </c>
      <c r="EZ18" s="2" t="s">
        <v>1332</v>
      </c>
      <c r="FA18" s="2" t="s">
        <v>1332</v>
      </c>
      <c r="FB18" s="2" t="s">
        <v>1332</v>
      </c>
      <c r="FC18" s="2" t="s">
        <v>1332</v>
      </c>
      <c r="FD18" s="16" t="s">
        <v>868</v>
      </c>
      <c r="FE18" s="12" t="s">
        <v>1379</v>
      </c>
      <c r="FF18" s="12" t="s">
        <v>1379</v>
      </c>
      <c r="FH18" s="2" t="s">
        <v>84</v>
      </c>
      <c r="FI18" s="2" t="s">
        <v>84</v>
      </c>
      <c r="FJ18" s="2" t="s">
        <v>84</v>
      </c>
      <c r="FL18" s="2" t="s">
        <v>3</v>
      </c>
      <c r="FM18" s="2" t="s">
        <v>3</v>
      </c>
      <c r="FN18" s="2" t="s">
        <v>3</v>
      </c>
      <c r="FO18" s="2" t="s">
        <v>3</v>
      </c>
      <c r="FP18" s="2" t="s">
        <v>3</v>
      </c>
      <c r="FQ18" s="2" t="s">
        <v>3</v>
      </c>
      <c r="FR18" s="2" t="s">
        <v>3</v>
      </c>
      <c r="FS18" s="2" t="s">
        <v>3</v>
      </c>
      <c r="FT18" s="2" t="s">
        <v>3</v>
      </c>
      <c r="FV18" s="2" t="s">
        <v>868</v>
      </c>
      <c r="FW18" s="2" t="s">
        <v>868</v>
      </c>
      <c r="FX18" s="2" t="s">
        <v>868</v>
      </c>
      <c r="FY18" s="2" t="s">
        <v>868</v>
      </c>
      <c r="FZ18" s="2" t="s">
        <v>868</v>
      </c>
      <c r="GA18" s="2" t="s">
        <v>868</v>
      </c>
      <c r="GB18" s="2" t="s">
        <v>868</v>
      </c>
      <c r="GC18" s="2" t="s">
        <v>868</v>
      </c>
      <c r="GD18" s="2" t="s">
        <v>868</v>
      </c>
      <c r="GE18" s="2" t="s">
        <v>868</v>
      </c>
      <c r="GG18" s="2" t="s">
        <v>3</v>
      </c>
      <c r="GH18" s="2" t="s">
        <v>3</v>
      </c>
      <c r="GI18" s="2" t="s">
        <v>3</v>
      </c>
      <c r="GJ18" s="2" t="s">
        <v>3</v>
      </c>
      <c r="GK18" s="16" t="s">
        <v>559</v>
      </c>
      <c r="GL18" s="16" t="s">
        <v>559</v>
      </c>
      <c r="GM18" s="16" t="s">
        <v>559</v>
      </c>
      <c r="GO18" s="2" t="s">
        <v>1332</v>
      </c>
      <c r="GP18" s="2" t="s">
        <v>1332</v>
      </c>
      <c r="GQ18" s="2" t="s">
        <v>1332</v>
      </c>
      <c r="GR18" s="2" t="s">
        <v>1332</v>
      </c>
      <c r="GS18" s="16" t="s">
        <v>1442</v>
      </c>
      <c r="GT18" s="16" t="s">
        <v>1442</v>
      </c>
      <c r="GU18" s="16" t="s">
        <v>1442</v>
      </c>
      <c r="GV18" s="16" t="s">
        <v>1442</v>
      </c>
      <c r="GX18" s="12" t="s">
        <v>120</v>
      </c>
      <c r="GY18" s="12" t="s">
        <v>120</v>
      </c>
      <c r="HA18" s="2" t="s">
        <v>84</v>
      </c>
      <c r="HC18" s="2" t="s">
        <v>3</v>
      </c>
      <c r="HD18" s="2" t="s">
        <v>3</v>
      </c>
      <c r="HE18" s="2" t="s">
        <v>3</v>
      </c>
      <c r="HG18" s="2" t="s">
        <v>868</v>
      </c>
      <c r="HH18" s="2" t="s">
        <v>868</v>
      </c>
      <c r="HI18" s="2" t="s">
        <v>868</v>
      </c>
      <c r="HJ18" s="2" t="s">
        <v>868</v>
      </c>
      <c r="HL18" s="2" t="s">
        <v>868</v>
      </c>
      <c r="HM18" s="2" t="s">
        <v>868</v>
      </c>
      <c r="HO18" s="2" t="s">
        <v>3</v>
      </c>
      <c r="HP18" s="2" t="s">
        <v>3</v>
      </c>
      <c r="HQ18" s="2" t="s">
        <v>3</v>
      </c>
      <c r="HR18" s="2" t="s">
        <v>3</v>
      </c>
      <c r="HS18" s="2" t="s">
        <v>3</v>
      </c>
      <c r="HT18" s="2" t="s">
        <v>3</v>
      </c>
      <c r="HV18" s="2" t="s">
        <v>868</v>
      </c>
      <c r="HW18" s="2" t="s">
        <v>868</v>
      </c>
      <c r="HX18" s="2" t="s">
        <v>868</v>
      </c>
      <c r="HY18" s="2" t="s">
        <v>868</v>
      </c>
      <c r="HZ18" s="2" t="s">
        <v>868</v>
      </c>
      <c r="IA18" s="2" t="s">
        <v>868</v>
      </c>
      <c r="IC18" s="2" t="s">
        <v>868</v>
      </c>
      <c r="ID18" s="2" t="s">
        <v>868</v>
      </c>
      <c r="IE18" s="2" t="s">
        <v>868</v>
      </c>
      <c r="IF18" s="2" t="s">
        <v>868</v>
      </c>
      <c r="IG18" s="2" t="s">
        <v>868</v>
      </c>
      <c r="IH18" s="2" t="s">
        <v>868</v>
      </c>
      <c r="IJ18" s="2" t="s">
        <v>3</v>
      </c>
      <c r="IK18" s="2" t="s">
        <v>3</v>
      </c>
      <c r="IL18" s="2" t="s">
        <v>3</v>
      </c>
      <c r="IM18" s="2" t="s">
        <v>3</v>
      </c>
      <c r="IN18" s="2" t="s">
        <v>3</v>
      </c>
      <c r="IO18" s="2" t="s">
        <v>3</v>
      </c>
      <c r="IP18" s="2" t="s">
        <v>3</v>
      </c>
      <c r="IQ18" s="2" t="s">
        <v>3</v>
      </c>
      <c r="IR18" s="2" t="s">
        <v>3</v>
      </c>
      <c r="IS18" s="2" t="s">
        <v>3</v>
      </c>
      <c r="IU18" s="2" t="s">
        <v>868</v>
      </c>
      <c r="IV18" s="2" t="s">
        <v>868</v>
      </c>
      <c r="IW18" s="2" t="s">
        <v>868</v>
      </c>
      <c r="IX18" s="2" t="s">
        <v>868</v>
      </c>
      <c r="IY18" s="2" t="s">
        <v>868</v>
      </c>
      <c r="IZ18" s="2" t="s">
        <v>868</v>
      </c>
      <c r="JA18" s="2" t="s">
        <v>868</v>
      </c>
      <c r="JB18" s="2" t="s">
        <v>868</v>
      </c>
      <c r="JC18" s="2" t="s">
        <v>868</v>
      </c>
      <c r="JD18" s="2" t="s">
        <v>868</v>
      </c>
      <c r="JE18" s="2" t="s">
        <v>868</v>
      </c>
      <c r="JF18" s="2" t="s">
        <v>868</v>
      </c>
      <c r="JH18" s="2" t="s">
        <v>3</v>
      </c>
      <c r="JI18" s="2" t="s">
        <v>3</v>
      </c>
      <c r="JJ18" s="2" t="s">
        <v>3</v>
      </c>
      <c r="JK18" s="2" t="s">
        <v>3</v>
      </c>
      <c r="JL18" s="2" t="s">
        <v>3</v>
      </c>
      <c r="JM18" s="2" t="s">
        <v>3</v>
      </c>
      <c r="JN18" s="2" t="s">
        <v>3</v>
      </c>
      <c r="JO18" s="2" t="s">
        <v>3</v>
      </c>
      <c r="JP18" s="2" t="s">
        <v>3</v>
      </c>
      <c r="JR18" s="2" t="s">
        <v>868</v>
      </c>
      <c r="JS18" s="2" t="s">
        <v>868</v>
      </c>
      <c r="JT18" s="2" t="s">
        <v>868</v>
      </c>
      <c r="JU18" s="2" t="s">
        <v>868</v>
      </c>
      <c r="JV18" s="2" t="s">
        <v>868</v>
      </c>
      <c r="JW18" s="2" t="s">
        <v>868</v>
      </c>
      <c r="JX18" s="2" t="s">
        <v>868</v>
      </c>
      <c r="JY18" s="2" t="s">
        <v>868</v>
      </c>
      <c r="JZ18" s="2" t="s">
        <v>868</v>
      </c>
      <c r="KB18" s="2" t="s">
        <v>868</v>
      </c>
      <c r="KC18" s="2" t="s">
        <v>868</v>
      </c>
      <c r="KD18" s="2" t="s">
        <v>868</v>
      </c>
      <c r="KF18" s="2" t="s">
        <v>3</v>
      </c>
      <c r="KG18" s="2" t="s">
        <v>3</v>
      </c>
      <c r="KI18" s="12" t="s">
        <v>705</v>
      </c>
      <c r="KJ18" s="12" t="s">
        <v>705</v>
      </c>
      <c r="KK18" s="12" t="s">
        <v>705</v>
      </c>
      <c r="KL18" s="12" t="s">
        <v>705</v>
      </c>
    </row>
    <row r="19" spans="1:298" ht="52.5" customHeight="1" x14ac:dyDescent="0.25">
      <c r="A19" s="17" t="s">
        <v>6</v>
      </c>
      <c r="B19" s="18" t="s">
        <v>211</v>
      </c>
      <c r="C19" s="18" t="s">
        <v>211</v>
      </c>
      <c r="E19" s="18" t="s">
        <v>211</v>
      </c>
      <c r="F19" s="18" t="s">
        <v>211</v>
      </c>
      <c r="H19" s="18" t="s">
        <v>1295</v>
      </c>
      <c r="I19" s="18" t="s">
        <v>1295</v>
      </c>
      <c r="J19" s="18" t="s">
        <v>1295</v>
      </c>
      <c r="L19" s="18" t="s">
        <v>1080</v>
      </c>
      <c r="N19" s="18" t="s">
        <v>211</v>
      </c>
      <c r="O19" s="18" t="s">
        <v>211</v>
      </c>
      <c r="P19" s="18" t="s">
        <v>211</v>
      </c>
      <c r="R19" s="18" t="s">
        <v>1295</v>
      </c>
      <c r="S19" s="18" t="s">
        <v>1295</v>
      </c>
      <c r="T19" s="18" t="s">
        <v>1295</v>
      </c>
      <c r="U19" s="18" t="s">
        <v>1295</v>
      </c>
      <c r="W19" s="18" t="s">
        <v>899</v>
      </c>
      <c r="X19" s="18" t="s">
        <v>899</v>
      </c>
      <c r="Y19" s="18" t="s">
        <v>899</v>
      </c>
      <c r="Z19" s="18" t="s">
        <v>899</v>
      </c>
      <c r="AA19" s="18" t="s">
        <v>899</v>
      </c>
      <c r="AB19" s="18" t="s">
        <v>899</v>
      </c>
      <c r="AD19" s="18" t="s">
        <v>1641</v>
      </c>
      <c r="AE19" s="18" t="s">
        <v>1641</v>
      </c>
      <c r="AF19" s="18" t="s">
        <v>1641</v>
      </c>
      <c r="AG19" s="18" t="s">
        <v>1641</v>
      </c>
      <c r="AH19" s="18" t="s">
        <v>1641</v>
      </c>
      <c r="AJ19" s="18" t="s">
        <v>900</v>
      </c>
      <c r="AK19" s="18" t="s">
        <v>900</v>
      </c>
      <c r="AL19" s="18" t="s">
        <v>900</v>
      </c>
      <c r="AN19" s="18" t="s">
        <v>1345</v>
      </c>
      <c r="AO19" s="18" t="s">
        <v>1345</v>
      </c>
      <c r="AP19" s="18" t="s">
        <v>1345</v>
      </c>
      <c r="AR19" s="18" t="s">
        <v>900</v>
      </c>
      <c r="AS19" s="18" t="s">
        <v>900</v>
      </c>
      <c r="AU19" s="18" t="s">
        <v>902</v>
      </c>
      <c r="AV19" s="18" t="s">
        <v>902</v>
      </c>
      <c r="AW19" s="18" t="s">
        <v>902</v>
      </c>
      <c r="AY19" s="18" t="s">
        <v>1360</v>
      </c>
      <c r="AZ19" s="18" t="s">
        <v>1360</v>
      </c>
      <c r="BA19" s="18" t="s">
        <v>1360</v>
      </c>
      <c r="BC19" s="18" t="s">
        <v>902</v>
      </c>
      <c r="BE19" s="18" t="s">
        <v>902</v>
      </c>
      <c r="BF19" s="18" t="s">
        <v>902</v>
      </c>
      <c r="BG19" s="18" t="s">
        <v>902</v>
      </c>
      <c r="BI19" s="18" t="s">
        <v>904</v>
      </c>
      <c r="BJ19" s="18" t="s">
        <v>904</v>
      </c>
      <c r="BK19" s="18" t="s">
        <v>905</v>
      </c>
      <c r="BM19" s="18" t="s">
        <v>1660</v>
      </c>
      <c r="BN19" s="18" t="s">
        <v>1660</v>
      </c>
      <c r="BP19" s="18" t="s">
        <v>906</v>
      </c>
      <c r="BQ19" s="18" t="s">
        <v>906</v>
      </c>
      <c r="BR19" s="18" t="s">
        <v>906</v>
      </c>
      <c r="BT19" s="18" t="s">
        <v>907</v>
      </c>
      <c r="BV19" s="18" t="s">
        <v>940</v>
      </c>
      <c r="BW19" s="18" t="s">
        <v>940</v>
      </c>
      <c r="BX19" s="18" t="s">
        <v>940</v>
      </c>
      <c r="BY19" s="72"/>
      <c r="BZ19" s="18" t="s">
        <v>940</v>
      </c>
      <c r="CA19" s="18" t="s">
        <v>940</v>
      </c>
      <c r="CB19" s="18" t="s">
        <v>940</v>
      </c>
      <c r="CD19" s="18" t="s">
        <v>1045</v>
      </c>
      <c r="CE19" s="18" t="s">
        <v>1045</v>
      </c>
      <c r="CF19" s="18" t="s">
        <v>1045</v>
      </c>
      <c r="CH19" s="18" t="s">
        <v>901</v>
      </c>
      <c r="CI19" s="18" t="s">
        <v>901</v>
      </c>
      <c r="CJ19" s="18" t="s">
        <v>901</v>
      </c>
      <c r="CL19" s="18" t="s">
        <v>900</v>
      </c>
      <c r="CM19" s="18" t="s">
        <v>900</v>
      </c>
      <c r="CN19" s="18" t="s">
        <v>900</v>
      </c>
      <c r="CP19" s="18" t="s">
        <v>903</v>
      </c>
      <c r="CQ19" s="18" t="s">
        <v>903</v>
      </c>
      <c r="CR19" s="18" t="s">
        <v>903</v>
      </c>
      <c r="CT19" s="18" t="s">
        <v>903</v>
      </c>
      <c r="CV19" s="18" t="s">
        <v>902</v>
      </c>
      <c r="CW19" s="18" t="s">
        <v>902</v>
      </c>
      <c r="CX19" s="18" t="s">
        <v>902</v>
      </c>
      <c r="CY19" s="18" t="s">
        <v>902</v>
      </c>
      <c r="CZ19" s="18" t="s">
        <v>902</v>
      </c>
      <c r="DB19" s="18" t="s">
        <v>908</v>
      </c>
      <c r="DD19" s="18" t="s">
        <v>908</v>
      </c>
      <c r="DE19" s="18" t="s">
        <v>908</v>
      </c>
      <c r="DF19" s="18" t="s">
        <v>908</v>
      </c>
      <c r="DG19" s="18" t="s">
        <v>908</v>
      </c>
      <c r="DI19" s="18" t="s">
        <v>969</v>
      </c>
      <c r="DJ19" s="18" t="s">
        <v>969</v>
      </c>
      <c r="DK19" s="18" t="s">
        <v>969</v>
      </c>
      <c r="DL19" s="18" t="s">
        <v>969</v>
      </c>
      <c r="DN19" s="18" t="s">
        <v>900</v>
      </c>
      <c r="DO19" s="18" t="s">
        <v>900</v>
      </c>
      <c r="DP19" s="18" t="s">
        <v>900</v>
      </c>
      <c r="DQ19" s="18" t="s">
        <v>900</v>
      </c>
      <c r="DS19" s="18" t="s">
        <v>909</v>
      </c>
      <c r="DT19" s="18" t="s">
        <v>909</v>
      </c>
      <c r="DU19" s="18" t="s">
        <v>909</v>
      </c>
      <c r="DV19" s="18" t="s">
        <v>909</v>
      </c>
      <c r="DW19" s="18" t="s">
        <v>909</v>
      </c>
      <c r="DX19" s="18" t="s">
        <v>909</v>
      </c>
      <c r="DZ19" s="18" t="s">
        <v>902</v>
      </c>
      <c r="EA19" s="18" t="s">
        <v>902</v>
      </c>
      <c r="EB19" s="18" t="s">
        <v>902</v>
      </c>
      <c r="EC19" s="18" t="s">
        <v>902</v>
      </c>
      <c r="EE19" s="18" t="s">
        <v>902</v>
      </c>
      <c r="EF19" s="18" t="s">
        <v>902</v>
      </c>
      <c r="EG19" s="18" t="s">
        <v>902</v>
      </c>
      <c r="EH19" s="18" t="s">
        <v>903</v>
      </c>
      <c r="EI19" s="18" t="s">
        <v>902</v>
      </c>
      <c r="EJ19" s="18" t="s">
        <v>902</v>
      </c>
      <c r="EL19" s="18" t="s">
        <v>910</v>
      </c>
      <c r="EM19" s="18" t="s">
        <v>910</v>
      </c>
      <c r="EO19" s="18" t="s">
        <v>911</v>
      </c>
      <c r="EP19" s="18" t="s">
        <v>911</v>
      </c>
      <c r="EQ19" s="18" t="s">
        <v>912</v>
      </c>
      <c r="ER19" s="18" t="s">
        <v>911</v>
      </c>
      <c r="ES19" s="18" t="s">
        <v>911</v>
      </c>
      <c r="ET19" s="18" t="s">
        <v>912</v>
      </c>
      <c r="EU19" s="18" t="s">
        <v>911</v>
      </c>
      <c r="EV19" s="18" t="s">
        <v>913</v>
      </c>
      <c r="EX19" s="18" t="s">
        <v>910</v>
      </c>
      <c r="EY19" s="18" t="s">
        <v>910</v>
      </c>
      <c r="EZ19" s="18" t="s">
        <v>910</v>
      </c>
      <c r="FA19" s="18" t="s">
        <v>910</v>
      </c>
      <c r="FB19" s="18" t="s">
        <v>1380</v>
      </c>
      <c r="FC19" s="18" t="s">
        <v>910</v>
      </c>
      <c r="FD19" s="18" t="s">
        <v>910</v>
      </c>
      <c r="FE19" s="18" t="s">
        <v>1381</v>
      </c>
      <c r="FF19" s="18" t="s">
        <v>1381</v>
      </c>
      <c r="FH19" s="18" t="s">
        <v>914</v>
      </c>
      <c r="FI19" s="18" t="s">
        <v>914</v>
      </c>
      <c r="FJ19" s="18" t="s">
        <v>914</v>
      </c>
      <c r="FL19" s="18" t="s">
        <v>910</v>
      </c>
      <c r="FM19" s="18" t="s">
        <v>910</v>
      </c>
      <c r="FN19" s="18" t="s">
        <v>910</v>
      </c>
      <c r="FO19" s="18" t="s">
        <v>910</v>
      </c>
      <c r="FP19" s="18" t="s">
        <v>912</v>
      </c>
      <c r="FQ19" s="18" t="s">
        <v>910</v>
      </c>
      <c r="FR19" s="18" t="s">
        <v>912</v>
      </c>
      <c r="FS19" s="18" t="s">
        <v>910</v>
      </c>
      <c r="FT19" s="18" t="s">
        <v>913</v>
      </c>
      <c r="FV19" s="18" t="s">
        <v>910</v>
      </c>
      <c r="FW19" s="18" t="s">
        <v>910</v>
      </c>
      <c r="FX19" s="18" t="s">
        <v>910</v>
      </c>
      <c r="FY19" s="18" t="s">
        <v>910</v>
      </c>
      <c r="FZ19" s="18" t="s">
        <v>910</v>
      </c>
      <c r="GA19" s="18" t="s">
        <v>1415</v>
      </c>
      <c r="GB19" s="18" t="s">
        <v>910</v>
      </c>
      <c r="GC19" s="18" t="s">
        <v>910</v>
      </c>
      <c r="GD19" s="18" t="s">
        <v>1537</v>
      </c>
      <c r="GE19" s="18" t="s">
        <v>1537</v>
      </c>
      <c r="GG19" s="18" t="s">
        <v>902</v>
      </c>
      <c r="GH19" s="18" t="s">
        <v>902</v>
      </c>
      <c r="GI19" s="18" t="s">
        <v>902</v>
      </c>
      <c r="GJ19" s="18" t="s">
        <v>902</v>
      </c>
      <c r="GK19" s="18" t="s">
        <v>902</v>
      </c>
      <c r="GL19" s="18" t="s">
        <v>902</v>
      </c>
      <c r="GM19" s="18" t="s">
        <v>915</v>
      </c>
      <c r="GO19" s="18" t="s">
        <v>1360</v>
      </c>
      <c r="GP19" s="18" t="s">
        <v>1360</v>
      </c>
      <c r="GQ19" s="18" t="s">
        <v>1360</v>
      </c>
      <c r="GR19" s="18" t="s">
        <v>1360</v>
      </c>
      <c r="GS19" s="18" t="s">
        <v>1360</v>
      </c>
      <c r="GT19" s="18" t="s">
        <v>1360</v>
      </c>
      <c r="GU19" s="18" t="s">
        <v>1443</v>
      </c>
      <c r="GV19" s="18" t="s">
        <v>1443</v>
      </c>
      <c r="GX19" s="18" t="s">
        <v>916</v>
      </c>
      <c r="GY19" s="18" t="s">
        <v>916</v>
      </c>
      <c r="HA19" s="18" t="s">
        <v>917</v>
      </c>
      <c r="HC19" s="18" t="s">
        <v>917</v>
      </c>
      <c r="HD19" s="18" t="s">
        <v>917</v>
      </c>
      <c r="HE19" s="18" t="s">
        <v>917</v>
      </c>
      <c r="HG19" s="18" t="s">
        <v>1463</v>
      </c>
      <c r="HH19" s="18" t="s">
        <v>1463</v>
      </c>
      <c r="HI19" s="18" t="s">
        <v>1463</v>
      </c>
      <c r="HJ19" s="18" t="s">
        <v>1463</v>
      </c>
      <c r="HL19" s="18" t="s">
        <v>1463</v>
      </c>
      <c r="HM19" s="18" t="s">
        <v>1463</v>
      </c>
      <c r="HO19" s="18" t="s">
        <v>918</v>
      </c>
      <c r="HP19" s="18" t="s">
        <v>918</v>
      </c>
      <c r="HQ19" s="18" t="s">
        <v>918</v>
      </c>
      <c r="HR19" s="18" t="s">
        <v>918</v>
      </c>
      <c r="HS19" s="18" t="s">
        <v>918</v>
      </c>
      <c r="HT19" s="18" t="s">
        <v>671</v>
      </c>
      <c r="HV19" s="18" t="s">
        <v>1573</v>
      </c>
      <c r="HW19" s="18" t="s">
        <v>1573</v>
      </c>
      <c r="HX19" s="18" t="s">
        <v>1573</v>
      </c>
      <c r="HY19" s="18" t="s">
        <v>1573</v>
      </c>
      <c r="HZ19" s="18" t="s">
        <v>1573</v>
      </c>
      <c r="IA19" s="18" t="s">
        <v>1574</v>
      </c>
      <c r="IC19" s="18" t="s">
        <v>1016</v>
      </c>
      <c r="ID19" s="18" t="s">
        <v>1016</v>
      </c>
      <c r="IE19" s="18" t="s">
        <v>1246</v>
      </c>
      <c r="IF19" s="18" t="s">
        <v>1016</v>
      </c>
      <c r="IG19" s="18" t="s">
        <v>1016</v>
      </c>
      <c r="IH19" s="18" t="s">
        <v>1016</v>
      </c>
      <c r="IJ19" s="18" t="s">
        <v>920</v>
      </c>
      <c r="IK19" s="18" t="s">
        <v>920</v>
      </c>
      <c r="IL19" s="18" t="s">
        <v>920</v>
      </c>
      <c r="IM19" s="18" t="s">
        <v>912</v>
      </c>
      <c r="IN19" s="18" t="s">
        <v>920</v>
      </c>
      <c r="IO19" s="18" t="s">
        <v>920</v>
      </c>
      <c r="IP19" s="18" t="s">
        <v>920</v>
      </c>
      <c r="IQ19" s="18" t="s">
        <v>912</v>
      </c>
      <c r="IR19" s="18" t="s">
        <v>919</v>
      </c>
      <c r="IS19" s="18" t="s">
        <v>919</v>
      </c>
      <c r="IU19" s="18" t="s">
        <v>1492</v>
      </c>
      <c r="IV19" s="18" t="s">
        <v>1492</v>
      </c>
      <c r="IW19" s="18" t="s">
        <v>1492</v>
      </c>
      <c r="IX19" s="18" t="s">
        <v>1492</v>
      </c>
      <c r="IY19" s="18" t="s">
        <v>1493</v>
      </c>
      <c r="IZ19" s="18" t="s">
        <v>1492</v>
      </c>
      <c r="JA19" s="18" t="s">
        <v>1492</v>
      </c>
      <c r="JB19" s="18" t="s">
        <v>1492</v>
      </c>
      <c r="JC19" s="18" t="s">
        <v>1493</v>
      </c>
      <c r="JD19" s="18" t="s">
        <v>1494</v>
      </c>
      <c r="JE19" s="18" t="s">
        <v>1494</v>
      </c>
      <c r="JF19" s="18" t="s">
        <v>1494</v>
      </c>
      <c r="JH19" s="18" t="s">
        <v>922</v>
      </c>
      <c r="JI19" s="18" t="s">
        <v>922</v>
      </c>
      <c r="JJ19" s="18" t="s">
        <v>922</v>
      </c>
      <c r="JK19" s="18" t="s">
        <v>923</v>
      </c>
      <c r="JL19" s="18" t="s">
        <v>922</v>
      </c>
      <c r="JM19" s="18" t="s">
        <v>923</v>
      </c>
      <c r="JN19" s="18" t="s">
        <v>921</v>
      </c>
      <c r="JO19" s="18" t="s">
        <v>921</v>
      </c>
      <c r="JP19" s="18" t="s">
        <v>921</v>
      </c>
      <c r="JR19" s="18" t="s">
        <v>1522</v>
      </c>
      <c r="JS19" s="18" t="s">
        <v>1522</v>
      </c>
      <c r="JT19" s="18" t="s">
        <v>1522</v>
      </c>
      <c r="JU19" s="18" t="s">
        <v>1522</v>
      </c>
      <c r="JV19" s="18" t="s">
        <v>1523</v>
      </c>
      <c r="JW19" s="18" t="s">
        <v>1524</v>
      </c>
      <c r="JX19" s="18" t="s">
        <v>1524</v>
      </c>
      <c r="JY19" s="18" t="s">
        <v>1524</v>
      </c>
      <c r="JZ19" s="18" t="s">
        <v>1524</v>
      </c>
      <c r="KB19" s="18" t="s">
        <v>1134</v>
      </c>
      <c r="KC19" s="18" t="s">
        <v>1134</v>
      </c>
      <c r="KD19" s="18" t="s">
        <v>1134</v>
      </c>
      <c r="KF19" s="18" t="s">
        <v>802</v>
      </c>
      <c r="KG19" s="18" t="s">
        <v>802</v>
      </c>
      <c r="KI19" s="18" t="s">
        <v>924</v>
      </c>
      <c r="KJ19" s="18" t="s">
        <v>924</v>
      </c>
      <c r="KK19" s="18" t="s">
        <v>997</v>
      </c>
      <c r="KL19" s="18" t="s">
        <v>997</v>
      </c>
    </row>
    <row r="20" spans="1:298" ht="22.5" customHeight="1" x14ac:dyDescent="0.25">
      <c r="A20" s="15" t="s">
        <v>7</v>
      </c>
      <c r="B20" s="2" t="s">
        <v>8</v>
      </c>
      <c r="C20" s="2" t="s">
        <v>8</v>
      </c>
      <c r="E20" s="2" t="s">
        <v>8</v>
      </c>
      <c r="F20" s="2" t="s">
        <v>8</v>
      </c>
      <c r="H20" s="2" t="s">
        <v>8</v>
      </c>
      <c r="I20" s="2" t="s">
        <v>8</v>
      </c>
      <c r="J20" s="2" t="s">
        <v>8</v>
      </c>
      <c r="L20" s="2" t="s">
        <v>8</v>
      </c>
      <c r="N20" s="2" t="s">
        <v>8</v>
      </c>
      <c r="O20" s="2" t="s">
        <v>8</v>
      </c>
      <c r="P20" s="2" t="s">
        <v>8</v>
      </c>
      <c r="R20" s="2" t="s">
        <v>8</v>
      </c>
      <c r="S20" s="2" t="s">
        <v>8</v>
      </c>
      <c r="T20" s="2" t="s">
        <v>8</v>
      </c>
      <c r="U20" s="2" t="s">
        <v>8</v>
      </c>
      <c r="W20" s="2" t="s">
        <v>8</v>
      </c>
      <c r="X20" s="2" t="s">
        <v>8</v>
      </c>
      <c r="Y20" s="2" t="s">
        <v>8</v>
      </c>
      <c r="Z20" s="2" t="s">
        <v>8</v>
      </c>
      <c r="AA20" s="2" t="s">
        <v>8</v>
      </c>
      <c r="AB20" s="2" t="s">
        <v>8</v>
      </c>
      <c r="AD20" s="2" t="s">
        <v>8</v>
      </c>
      <c r="AE20" s="2" t="s">
        <v>8</v>
      </c>
      <c r="AF20" s="2" t="s">
        <v>8</v>
      </c>
      <c r="AG20" s="2" t="s">
        <v>8</v>
      </c>
      <c r="AH20" s="2" t="s">
        <v>8</v>
      </c>
      <c r="AJ20" s="2" t="s">
        <v>8</v>
      </c>
      <c r="AK20" s="2" t="s">
        <v>8</v>
      </c>
      <c r="AL20" s="2" t="s">
        <v>8</v>
      </c>
      <c r="AN20" s="2" t="s">
        <v>8</v>
      </c>
      <c r="AO20" s="2" t="s">
        <v>8</v>
      </c>
      <c r="AP20" s="2" t="s">
        <v>8</v>
      </c>
      <c r="AR20" s="2" t="s">
        <v>8</v>
      </c>
      <c r="AS20" s="2" t="s">
        <v>8</v>
      </c>
      <c r="AU20" s="2" t="s">
        <v>8</v>
      </c>
      <c r="AV20" s="2" t="s">
        <v>8</v>
      </c>
      <c r="AW20" s="2" t="s">
        <v>8</v>
      </c>
      <c r="AY20" s="2" t="s">
        <v>8</v>
      </c>
      <c r="AZ20" s="2" t="s">
        <v>8</v>
      </c>
      <c r="BA20" s="2" t="s">
        <v>8</v>
      </c>
      <c r="BC20" s="2" t="s">
        <v>8</v>
      </c>
      <c r="BE20" s="2" t="s">
        <v>8</v>
      </c>
      <c r="BF20" s="2" t="s">
        <v>8</v>
      </c>
      <c r="BG20" s="2" t="s">
        <v>8</v>
      </c>
      <c r="BI20" s="2" t="s">
        <v>8</v>
      </c>
      <c r="BJ20" s="2" t="s">
        <v>8</v>
      </c>
      <c r="BK20" s="2" t="s">
        <v>8</v>
      </c>
      <c r="BM20" s="2" t="s">
        <v>8</v>
      </c>
      <c r="BN20" s="2" t="s">
        <v>8</v>
      </c>
      <c r="BP20" s="2" t="s">
        <v>8</v>
      </c>
      <c r="BQ20" s="2" t="s">
        <v>8</v>
      </c>
      <c r="BR20" s="2" t="s">
        <v>8</v>
      </c>
      <c r="BT20" s="12" t="s">
        <v>263</v>
      </c>
      <c r="BV20" s="12" t="s">
        <v>127</v>
      </c>
      <c r="BW20" s="12" t="s">
        <v>127</v>
      </c>
      <c r="BX20" s="12" t="s">
        <v>127</v>
      </c>
      <c r="BY20" s="72"/>
      <c r="BZ20" s="12" t="s">
        <v>127</v>
      </c>
      <c r="CA20" s="12" t="s">
        <v>127</v>
      </c>
      <c r="CB20" s="12" t="s">
        <v>127</v>
      </c>
      <c r="CD20" s="12" t="s">
        <v>127</v>
      </c>
      <c r="CE20" s="12" t="s">
        <v>127</v>
      </c>
      <c r="CF20" s="12" t="s">
        <v>127</v>
      </c>
      <c r="CH20" s="2" t="s">
        <v>8</v>
      </c>
      <c r="CI20" s="2" t="s">
        <v>8</v>
      </c>
      <c r="CJ20" s="2" t="s">
        <v>8</v>
      </c>
      <c r="CL20" s="2" t="s">
        <v>8</v>
      </c>
      <c r="CM20" s="2" t="s">
        <v>8</v>
      </c>
      <c r="CN20" s="2" t="s">
        <v>8</v>
      </c>
      <c r="CP20" s="2" t="s">
        <v>8</v>
      </c>
      <c r="CQ20" s="2" t="s">
        <v>8</v>
      </c>
      <c r="CR20" s="2" t="s">
        <v>8</v>
      </c>
      <c r="CT20" s="2" t="s">
        <v>8</v>
      </c>
      <c r="CV20" s="2" t="s">
        <v>8</v>
      </c>
      <c r="CW20" s="2" t="s">
        <v>8</v>
      </c>
      <c r="CX20" s="2" t="s">
        <v>8</v>
      </c>
      <c r="CY20" s="2" t="s">
        <v>8</v>
      </c>
      <c r="CZ20" s="2" t="s">
        <v>8</v>
      </c>
      <c r="DB20" s="2" t="s">
        <v>8</v>
      </c>
      <c r="DD20" s="2" t="s">
        <v>8</v>
      </c>
      <c r="DE20" s="2" t="s">
        <v>8</v>
      </c>
      <c r="DF20" s="2" t="s">
        <v>8</v>
      </c>
      <c r="DG20" s="2" t="s">
        <v>8</v>
      </c>
      <c r="DI20" s="12" t="s">
        <v>127</v>
      </c>
      <c r="DJ20" s="12" t="s">
        <v>127</v>
      </c>
      <c r="DK20" s="12" t="s">
        <v>127</v>
      </c>
      <c r="DL20" s="12" t="s">
        <v>127</v>
      </c>
      <c r="DN20" s="2" t="s">
        <v>8</v>
      </c>
      <c r="DO20" s="2" t="s">
        <v>8</v>
      </c>
      <c r="DP20" s="2" t="s">
        <v>8</v>
      </c>
      <c r="DQ20" s="2" t="s">
        <v>8</v>
      </c>
      <c r="DS20" s="2" t="s">
        <v>8</v>
      </c>
      <c r="DT20" s="2" t="s">
        <v>8</v>
      </c>
      <c r="DU20" s="2" t="s">
        <v>8</v>
      </c>
      <c r="DV20" s="2" t="s">
        <v>8</v>
      </c>
      <c r="DW20" s="2" t="s">
        <v>8</v>
      </c>
      <c r="DX20" s="2" t="s">
        <v>8</v>
      </c>
      <c r="DZ20" s="2" t="s">
        <v>8</v>
      </c>
      <c r="EA20" s="2" t="s">
        <v>8</v>
      </c>
      <c r="EB20" s="2" t="s">
        <v>8</v>
      </c>
      <c r="EC20" s="2" t="s">
        <v>8</v>
      </c>
      <c r="EE20" s="2" t="s">
        <v>8</v>
      </c>
      <c r="EF20" s="2" t="s">
        <v>8</v>
      </c>
      <c r="EG20" s="2" t="s">
        <v>8</v>
      </c>
      <c r="EH20" s="2" t="s">
        <v>8</v>
      </c>
      <c r="EI20" s="2" t="s">
        <v>8</v>
      </c>
      <c r="EJ20" s="2" t="s">
        <v>8</v>
      </c>
      <c r="EL20" s="2" t="s">
        <v>8</v>
      </c>
      <c r="EM20" s="2" t="s">
        <v>8</v>
      </c>
      <c r="EO20" s="2" t="s">
        <v>8</v>
      </c>
      <c r="EP20" s="2" t="s">
        <v>8</v>
      </c>
      <c r="EQ20" s="12" t="s">
        <v>127</v>
      </c>
      <c r="ER20" s="2" t="s">
        <v>8</v>
      </c>
      <c r="ES20" s="2" t="s">
        <v>8</v>
      </c>
      <c r="ET20" s="12" t="s">
        <v>127</v>
      </c>
      <c r="EU20" s="2" t="s">
        <v>8</v>
      </c>
      <c r="EV20" s="2" t="s">
        <v>8</v>
      </c>
      <c r="EX20" s="2" t="s">
        <v>8</v>
      </c>
      <c r="EY20" s="2" t="s">
        <v>8</v>
      </c>
      <c r="EZ20" s="2" t="s">
        <v>8</v>
      </c>
      <c r="FA20" s="2" t="s">
        <v>8</v>
      </c>
      <c r="FB20" s="12" t="s">
        <v>127</v>
      </c>
      <c r="FC20" s="2" t="s">
        <v>8</v>
      </c>
      <c r="FD20" s="2" t="s">
        <v>8</v>
      </c>
      <c r="FE20" s="2" t="s">
        <v>8</v>
      </c>
      <c r="FF20" s="2" t="s">
        <v>8</v>
      </c>
      <c r="FH20" s="2" t="s">
        <v>8</v>
      </c>
      <c r="FI20" s="2" t="s">
        <v>8</v>
      </c>
      <c r="FJ20" s="2" t="s">
        <v>8</v>
      </c>
      <c r="FL20" s="2" t="s">
        <v>8</v>
      </c>
      <c r="FM20" s="2" t="s">
        <v>8</v>
      </c>
      <c r="FN20" s="2" t="s">
        <v>8</v>
      </c>
      <c r="FO20" s="2" t="s">
        <v>8</v>
      </c>
      <c r="FP20" s="12" t="s">
        <v>127</v>
      </c>
      <c r="FQ20" s="2" t="s">
        <v>8</v>
      </c>
      <c r="FR20" s="12" t="s">
        <v>127</v>
      </c>
      <c r="FS20" s="2" t="s">
        <v>8</v>
      </c>
      <c r="FT20" s="2" t="s">
        <v>8</v>
      </c>
      <c r="FV20" s="2" t="s">
        <v>8</v>
      </c>
      <c r="FW20" s="2" t="s">
        <v>8</v>
      </c>
      <c r="FX20" s="2" t="s">
        <v>8</v>
      </c>
      <c r="FY20" s="2" t="s">
        <v>8</v>
      </c>
      <c r="FZ20" s="2" t="s">
        <v>8</v>
      </c>
      <c r="GA20" s="12" t="s">
        <v>127</v>
      </c>
      <c r="GB20" s="2" t="s">
        <v>8</v>
      </c>
      <c r="GC20" s="2" t="s">
        <v>8</v>
      </c>
      <c r="GD20" s="2" t="s">
        <v>8</v>
      </c>
      <c r="GE20" s="2" t="s">
        <v>8</v>
      </c>
      <c r="GG20" s="2" t="s">
        <v>8</v>
      </c>
      <c r="GH20" s="2" t="s">
        <v>8</v>
      </c>
      <c r="GI20" s="2" t="s">
        <v>8</v>
      </c>
      <c r="GJ20" s="2" t="s">
        <v>8</v>
      </c>
      <c r="GK20" s="2" t="s">
        <v>8</v>
      </c>
      <c r="GL20" s="2" t="s">
        <v>8</v>
      </c>
      <c r="GM20" s="2" t="s">
        <v>8</v>
      </c>
      <c r="GO20" s="2" t="s">
        <v>8</v>
      </c>
      <c r="GP20" s="2" t="s">
        <v>8</v>
      </c>
      <c r="GQ20" s="2" t="s">
        <v>8</v>
      </c>
      <c r="GR20" s="2" t="s">
        <v>8</v>
      </c>
      <c r="GS20" s="2" t="s">
        <v>8</v>
      </c>
      <c r="GT20" s="2" t="s">
        <v>8</v>
      </c>
      <c r="GU20" s="2" t="s">
        <v>8</v>
      </c>
      <c r="GV20" s="2" t="s">
        <v>8</v>
      </c>
      <c r="GX20" s="2" t="s">
        <v>8</v>
      </c>
      <c r="GY20" s="2" t="s">
        <v>8</v>
      </c>
      <c r="HA20" s="2" t="s">
        <v>8</v>
      </c>
      <c r="HC20" s="2" t="s">
        <v>8</v>
      </c>
      <c r="HD20" s="2" t="s">
        <v>8</v>
      </c>
      <c r="HE20" s="2" t="s">
        <v>8</v>
      </c>
      <c r="HG20" s="2" t="s">
        <v>8</v>
      </c>
      <c r="HH20" s="2" t="s">
        <v>8</v>
      </c>
      <c r="HI20" s="2" t="s">
        <v>8</v>
      </c>
      <c r="HJ20" s="2" t="s">
        <v>8</v>
      </c>
      <c r="HL20" s="2" t="s">
        <v>8</v>
      </c>
      <c r="HM20" s="2" t="s">
        <v>8</v>
      </c>
      <c r="HO20" s="64" t="s">
        <v>127</v>
      </c>
      <c r="HP20" s="64" t="s">
        <v>127</v>
      </c>
      <c r="HQ20" s="64" t="s">
        <v>127</v>
      </c>
      <c r="HR20" s="64" t="s">
        <v>127</v>
      </c>
      <c r="HS20" s="64" t="s">
        <v>127</v>
      </c>
      <c r="HT20" s="64" t="s">
        <v>127</v>
      </c>
      <c r="HV20" s="64" t="s">
        <v>127</v>
      </c>
      <c r="HW20" s="64" t="s">
        <v>127</v>
      </c>
      <c r="HX20" s="64" t="s">
        <v>127</v>
      </c>
      <c r="HY20" s="64" t="s">
        <v>127</v>
      </c>
      <c r="HZ20" s="64" t="s">
        <v>127</v>
      </c>
      <c r="IA20" s="64" t="s">
        <v>127</v>
      </c>
      <c r="IC20" s="2" t="s">
        <v>8</v>
      </c>
      <c r="ID20" s="2" t="s">
        <v>8</v>
      </c>
      <c r="IE20" s="2" t="s">
        <v>8</v>
      </c>
      <c r="IF20" s="2" t="s">
        <v>8</v>
      </c>
      <c r="IG20" s="2" t="s">
        <v>8</v>
      </c>
      <c r="IH20" s="2" t="s">
        <v>8</v>
      </c>
      <c r="IJ20" s="2" t="s">
        <v>8</v>
      </c>
      <c r="IK20" s="2" t="s">
        <v>8</v>
      </c>
      <c r="IL20" s="2" t="s">
        <v>8</v>
      </c>
      <c r="IM20" s="64" t="s">
        <v>127</v>
      </c>
      <c r="IN20" s="2" t="s">
        <v>8</v>
      </c>
      <c r="IO20" s="2" t="s">
        <v>8</v>
      </c>
      <c r="IP20" s="2" t="s">
        <v>8</v>
      </c>
      <c r="IQ20" s="64" t="s">
        <v>127</v>
      </c>
      <c r="IR20" s="2" t="s">
        <v>8</v>
      </c>
      <c r="IS20" s="2" t="s">
        <v>8</v>
      </c>
      <c r="IU20" s="2" t="s">
        <v>8</v>
      </c>
      <c r="IV20" s="2" t="s">
        <v>8</v>
      </c>
      <c r="IW20" s="2" t="s">
        <v>8</v>
      </c>
      <c r="IX20" s="2" t="s">
        <v>8</v>
      </c>
      <c r="IY20" s="64" t="s">
        <v>127</v>
      </c>
      <c r="IZ20" s="2" t="s">
        <v>8</v>
      </c>
      <c r="JA20" s="2" t="s">
        <v>8</v>
      </c>
      <c r="JB20" s="2" t="s">
        <v>8</v>
      </c>
      <c r="JC20" s="64" t="s">
        <v>127</v>
      </c>
      <c r="JD20" s="2" t="s">
        <v>8</v>
      </c>
      <c r="JE20" s="2" t="s">
        <v>8</v>
      </c>
      <c r="JF20" s="2" t="s">
        <v>8</v>
      </c>
      <c r="JH20" s="12" t="s">
        <v>127</v>
      </c>
      <c r="JI20" s="12" t="s">
        <v>127</v>
      </c>
      <c r="JJ20" s="12" t="s">
        <v>127</v>
      </c>
      <c r="JK20" s="12" t="s">
        <v>127</v>
      </c>
      <c r="JL20" s="12" t="s">
        <v>127</v>
      </c>
      <c r="JM20" s="12" t="s">
        <v>127</v>
      </c>
      <c r="JN20" s="12" t="s">
        <v>127</v>
      </c>
      <c r="JO20" s="12" t="s">
        <v>127</v>
      </c>
      <c r="JP20" s="12" t="s">
        <v>127</v>
      </c>
      <c r="JR20" s="64" t="s">
        <v>127</v>
      </c>
      <c r="JS20" s="64" t="s">
        <v>127</v>
      </c>
      <c r="JT20" s="64" t="s">
        <v>127</v>
      </c>
      <c r="JU20" s="64" t="s">
        <v>127</v>
      </c>
      <c r="JV20" s="64" t="s">
        <v>127</v>
      </c>
      <c r="JW20" s="64" t="s">
        <v>127</v>
      </c>
      <c r="JX20" s="64" t="s">
        <v>127</v>
      </c>
      <c r="JY20" s="64" t="s">
        <v>127</v>
      </c>
      <c r="JZ20" s="64" t="s">
        <v>127</v>
      </c>
      <c r="KB20" s="12" t="s">
        <v>127</v>
      </c>
      <c r="KC20" s="12" t="s">
        <v>127</v>
      </c>
      <c r="KD20" s="12" t="s">
        <v>127</v>
      </c>
      <c r="KF20" s="12" t="s">
        <v>127</v>
      </c>
      <c r="KG20" s="12" t="s">
        <v>127</v>
      </c>
      <c r="KI20" s="2" t="s">
        <v>8</v>
      </c>
      <c r="KJ20" s="2" t="s">
        <v>8</v>
      </c>
      <c r="KK20" s="12" t="s">
        <v>127</v>
      </c>
      <c r="KL20" s="12" t="s">
        <v>127</v>
      </c>
    </row>
    <row r="21" spans="1:298" ht="37.5" customHeight="1" x14ac:dyDescent="0.25">
      <c r="A21" s="15" t="s">
        <v>139</v>
      </c>
      <c r="B21" s="2" t="s">
        <v>59</v>
      </c>
      <c r="C21" s="2" t="s">
        <v>59</v>
      </c>
      <c r="E21" s="2" t="s">
        <v>59</v>
      </c>
      <c r="F21" s="2" t="s">
        <v>59</v>
      </c>
      <c r="H21" s="2" t="s">
        <v>59</v>
      </c>
      <c r="I21" s="2" t="s">
        <v>59</v>
      </c>
      <c r="J21" s="2" t="s">
        <v>59</v>
      </c>
      <c r="L21" s="2" t="s">
        <v>59</v>
      </c>
      <c r="N21" s="2" t="s">
        <v>59</v>
      </c>
      <c r="O21" s="2" t="s">
        <v>59</v>
      </c>
      <c r="P21" s="2" t="s">
        <v>59</v>
      </c>
      <c r="R21" s="2" t="s">
        <v>59</v>
      </c>
      <c r="S21" s="2" t="s">
        <v>59</v>
      </c>
      <c r="T21" s="2" t="s">
        <v>59</v>
      </c>
      <c r="U21" s="2" t="s">
        <v>59</v>
      </c>
      <c r="W21" s="2" t="s">
        <v>59</v>
      </c>
      <c r="X21" s="2" t="s">
        <v>59</v>
      </c>
      <c r="Y21" s="2" t="s">
        <v>59</v>
      </c>
      <c r="Z21" s="2" t="s">
        <v>59</v>
      </c>
      <c r="AA21" s="2" t="s">
        <v>59</v>
      </c>
      <c r="AB21" s="2" t="s">
        <v>59</v>
      </c>
      <c r="AD21" s="2" t="s">
        <v>59</v>
      </c>
      <c r="AE21" s="2" t="s">
        <v>59</v>
      </c>
      <c r="AF21" s="2" t="s">
        <v>59</v>
      </c>
      <c r="AG21" s="2" t="s">
        <v>59</v>
      </c>
      <c r="AH21" s="2" t="s">
        <v>59</v>
      </c>
      <c r="AJ21" s="2" t="s">
        <v>59</v>
      </c>
      <c r="AK21" s="2" t="s">
        <v>59</v>
      </c>
      <c r="AL21" s="2" t="s">
        <v>59</v>
      </c>
      <c r="AN21" s="2" t="s">
        <v>59</v>
      </c>
      <c r="AO21" s="2" t="s">
        <v>59</v>
      </c>
      <c r="AP21" s="2" t="s">
        <v>59</v>
      </c>
      <c r="AR21" s="2" t="s">
        <v>59</v>
      </c>
      <c r="AS21" s="2" t="s">
        <v>59</v>
      </c>
      <c r="AU21" s="2" t="s">
        <v>59</v>
      </c>
      <c r="AV21" s="2" t="s">
        <v>59</v>
      </c>
      <c r="AW21" s="2" t="s">
        <v>59</v>
      </c>
      <c r="AY21" s="2" t="s">
        <v>59</v>
      </c>
      <c r="AZ21" s="2" t="s">
        <v>59</v>
      </c>
      <c r="BA21" s="2" t="s">
        <v>59</v>
      </c>
      <c r="BC21" s="2" t="s">
        <v>59</v>
      </c>
      <c r="BE21" s="2" t="s">
        <v>59</v>
      </c>
      <c r="BF21" s="2" t="s">
        <v>59</v>
      </c>
      <c r="BG21" s="2" t="s">
        <v>59</v>
      </c>
      <c r="BI21" s="2" t="s">
        <v>59</v>
      </c>
      <c r="BJ21" s="2" t="s">
        <v>59</v>
      </c>
      <c r="BK21" s="2" t="s">
        <v>59</v>
      </c>
      <c r="BM21" s="2" t="s">
        <v>59</v>
      </c>
      <c r="BN21" s="2" t="s">
        <v>59</v>
      </c>
      <c r="BP21" s="2" t="s">
        <v>59</v>
      </c>
      <c r="BQ21" s="2" t="s">
        <v>59</v>
      </c>
      <c r="BR21" s="2" t="s">
        <v>59</v>
      </c>
      <c r="BT21" s="16" t="s">
        <v>264</v>
      </c>
      <c r="BV21" s="16" t="s">
        <v>941</v>
      </c>
      <c r="BW21" s="16" t="s">
        <v>941</v>
      </c>
      <c r="BX21" s="16" t="s">
        <v>941</v>
      </c>
      <c r="BY21" s="72"/>
      <c r="BZ21" s="16" t="s">
        <v>941</v>
      </c>
      <c r="CA21" s="16" t="s">
        <v>941</v>
      </c>
      <c r="CB21" s="16" t="s">
        <v>941</v>
      </c>
      <c r="CD21" s="16" t="s">
        <v>1046</v>
      </c>
      <c r="CE21" s="16" t="s">
        <v>1046</v>
      </c>
      <c r="CF21" s="16" t="s">
        <v>1046</v>
      </c>
      <c r="CH21" s="2" t="s">
        <v>59</v>
      </c>
      <c r="CI21" s="2" t="s">
        <v>59</v>
      </c>
      <c r="CJ21" s="2" t="s">
        <v>59</v>
      </c>
      <c r="CL21" s="2" t="s">
        <v>59</v>
      </c>
      <c r="CM21" s="2" t="s">
        <v>59</v>
      </c>
      <c r="CN21" s="2" t="s">
        <v>59</v>
      </c>
      <c r="CP21" s="2" t="s">
        <v>59</v>
      </c>
      <c r="CQ21" s="2" t="s">
        <v>59</v>
      </c>
      <c r="CR21" s="2" t="s">
        <v>59</v>
      </c>
      <c r="CT21" s="2" t="s">
        <v>59</v>
      </c>
      <c r="CV21" s="2" t="s">
        <v>59</v>
      </c>
      <c r="CW21" s="2" t="s">
        <v>59</v>
      </c>
      <c r="CX21" s="2" t="s">
        <v>59</v>
      </c>
      <c r="CY21" s="2" t="s">
        <v>59</v>
      </c>
      <c r="CZ21" s="2" t="s">
        <v>59</v>
      </c>
      <c r="DB21" s="2" t="s">
        <v>59</v>
      </c>
      <c r="DD21" s="2" t="s">
        <v>59</v>
      </c>
      <c r="DE21" s="2" t="s">
        <v>59</v>
      </c>
      <c r="DF21" s="2" t="s">
        <v>59</v>
      </c>
      <c r="DG21" s="2" t="s">
        <v>59</v>
      </c>
      <c r="DI21" s="16" t="s">
        <v>140</v>
      </c>
      <c r="DJ21" s="16" t="s">
        <v>140</v>
      </c>
      <c r="DK21" s="16" t="s">
        <v>140</v>
      </c>
      <c r="DL21" s="16" t="s">
        <v>140</v>
      </c>
      <c r="DN21" s="2" t="s">
        <v>59</v>
      </c>
      <c r="DO21" s="2" t="s">
        <v>59</v>
      </c>
      <c r="DP21" s="2" t="s">
        <v>59</v>
      </c>
      <c r="DQ21" s="2" t="s">
        <v>59</v>
      </c>
      <c r="DS21" s="2" t="s">
        <v>59</v>
      </c>
      <c r="DT21" s="2" t="s">
        <v>59</v>
      </c>
      <c r="DU21" s="2" t="s">
        <v>59</v>
      </c>
      <c r="DV21" s="2" t="s">
        <v>59</v>
      </c>
      <c r="DW21" s="2" t="s">
        <v>59</v>
      </c>
      <c r="DX21" s="2" t="s">
        <v>59</v>
      </c>
      <c r="DZ21" s="2" t="s">
        <v>59</v>
      </c>
      <c r="EA21" s="2" t="s">
        <v>59</v>
      </c>
      <c r="EB21" s="2" t="s">
        <v>59</v>
      </c>
      <c r="EC21" s="2" t="s">
        <v>59</v>
      </c>
      <c r="EE21" s="2" t="s">
        <v>59</v>
      </c>
      <c r="EF21" s="2" t="s">
        <v>59</v>
      </c>
      <c r="EG21" s="2" t="s">
        <v>59</v>
      </c>
      <c r="EH21" s="2" t="s">
        <v>59</v>
      </c>
      <c r="EI21" s="2" t="s">
        <v>59</v>
      </c>
      <c r="EJ21" s="2" t="s">
        <v>59</v>
      </c>
      <c r="EL21" s="2" t="s">
        <v>59</v>
      </c>
      <c r="EM21" s="2" t="s">
        <v>59</v>
      </c>
      <c r="EO21" s="2" t="s">
        <v>59</v>
      </c>
      <c r="EP21" s="2" t="s">
        <v>59</v>
      </c>
      <c r="EQ21" s="2" t="s">
        <v>59</v>
      </c>
      <c r="ER21" s="2" t="s">
        <v>59</v>
      </c>
      <c r="ES21" s="2" t="s">
        <v>59</v>
      </c>
      <c r="ET21" s="2" t="s">
        <v>59</v>
      </c>
      <c r="EU21" s="2" t="s">
        <v>59</v>
      </c>
      <c r="EV21" s="2" t="s">
        <v>59</v>
      </c>
      <c r="EX21" s="2" t="s">
        <v>59</v>
      </c>
      <c r="EY21" s="2" t="s">
        <v>59</v>
      </c>
      <c r="EZ21" s="2" t="s">
        <v>59</v>
      </c>
      <c r="FA21" s="2" t="s">
        <v>59</v>
      </c>
      <c r="FB21" s="2" t="s">
        <v>59</v>
      </c>
      <c r="FC21" s="2" t="s">
        <v>59</v>
      </c>
      <c r="FD21" s="2" t="s">
        <v>59</v>
      </c>
      <c r="FE21" s="2" t="s">
        <v>59</v>
      </c>
      <c r="FF21" s="2" t="s">
        <v>59</v>
      </c>
      <c r="FH21" s="2" t="s">
        <v>59</v>
      </c>
      <c r="FI21" s="2" t="s">
        <v>59</v>
      </c>
      <c r="FJ21" s="2" t="s">
        <v>59</v>
      </c>
      <c r="FL21" s="2" t="s">
        <v>59</v>
      </c>
      <c r="FM21" s="2" t="s">
        <v>59</v>
      </c>
      <c r="FN21" s="2" t="s">
        <v>59</v>
      </c>
      <c r="FO21" s="2" t="s">
        <v>59</v>
      </c>
      <c r="FP21" s="2" t="s">
        <v>59</v>
      </c>
      <c r="FQ21" s="2" t="s">
        <v>59</v>
      </c>
      <c r="FR21" s="2" t="s">
        <v>59</v>
      </c>
      <c r="FS21" s="2" t="s">
        <v>59</v>
      </c>
      <c r="FT21" s="2" t="s">
        <v>59</v>
      </c>
      <c r="FV21" s="2" t="s">
        <v>59</v>
      </c>
      <c r="FW21" s="2" t="s">
        <v>59</v>
      </c>
      <c r="FX21" s="2" t="s">
        <v>59</v>
      </c>
      <c r="FY21" s="2" t="s">
        <v>59</v>
      </c>
      <c r="FZ21" s="2" t="s">
        <v>59</v>
      </c>
      <c r="GA21" s="2" t="s">
        <v>59</v>
      </c>
      <c r="GB21" s="2" t="s">
        <v>59</v>
      </c>
      <c r="GC21" s="2" t="s">
        <v>59</v>
      </c>
      <c r="GD21" s="2" t="s">
        <v>59</v>
      </c>
      <c r="GE21" s="2" t="s">
        <v>59</v>
      </c>
      <c r="GG21" s="2" t="s">
        <v>59</v>
      </c>
      <c r="GH21" s="2" t="s">
        <v>59</v>
      </c>
      <c r="GI21" s="2" t="s">
        <v>59</v>
      </c>
      <c r="GJ21" s="2" t="s">
        <v>59</v>
      </c>
      <c r="GK21" s="2" t="s">
        <v>59</v>
      </c>
      <c r="GL21" s="2" t="s">
        <v>59</v>
      </c>
      <c r="GM21" s="2" t="s">
        <v>59</v>
      </c>
      <c r="GO21" s="2" t="s">
        <v>59</v>
      </c>
      <c r="GP21" s="2" t="s">
        <v>59</v>
      </c>
      <c r="GQ21" s="2" t="s">
        <v>59</v>
      </c>
      <c r="GR21" s="2" t="s">
        <v>59</v>
      </c>
      <c r="GS21" s="2" t="s">
        <v>59</v>
      </c>
      <c r="GT21" s="2" t="s">
        <v>59</v>
      </c>
      <c r="GU21" s="2" t="s">
        <v>59</v>
      </c>
      <c r="GV21" s="2" t="s">
        <v>59</v>
      </c>
      <c r="GX21" s="2" t="s">
        <v>59</v>
      </c>
      <c r="GY21" s="2" t="s">
        <v>59</v>
      </c>
      <c r="HA21" s="2" t="s">
        <v>59</v>
      </c>
      <c r="HC21" s="2" t="s">
        <v>59</v>
      </c>
      <c r="HD21" s="2" t="s">
        <v>59</v>
      </c>
      <c r="HE21" s="2" t="s">
        <v>59</v>
      </c>
      <c r="HG21" s="16" t="s">
        <v>59</v>
      </c>
      <c r="HH21" s="16" t="s">
        <v>59</v>
      </c>
      <c r="HI21" s="16" t="s">
        <v>59</v>
      </c>
      <c r="HJ21" s="16" t="s">
        <v>59</v>
      </c>
      <c r="HL21" s="16" t="s">
        <v>59</v>
      </c>
      <c r="HM21" s="16" t="s">
        <v>59</v>
      </c>
      <c r="HO21" s="16" t="s">
        <v>140</v>
      </c>
      <c r="HP21" s="16" t="s">
        <v>140</v>
      </c>
      <c r="HQ21" s="16" t="s">
        <v>140</v>
      </c>
      <c r="HR21" s="16" t="s">
        <v>140</v>
      </c>
      <c r="HS21" s="16" t="s">
        <v>140</v>
      </c>
      <c r="HT21" s="16" t="s">
        <v>140</v>
      </c>
      <c r="HV21" s="16" t="s">
        <v>1525</v>
      </c>
      <c r="HW21" s="16" t="s">
        <v>1525</v>
      </c>
      <c r="HX21" s="16" t="s">
        <v>1525</v>
      </c>
      <c r="HY21" s="16" t="s">
        <v>1525</v>
      </c>
      <c r="HZ21" s="16" t="s">
        <v>1525</v>
      </c>
      <c r="IA21" s="16" t="s">
        <v>1525</v>
      </c>
      <c r="IC21" s="16" t="s">
        <v>59</v>
      </c>
      <c r="ID21" s="16" t="s">
        <v>59</v>
      </c>
      <c r="IE21" s="16" t="s">
        <v>59</v>
      </c>
      <c r="IF21" s="16" t="s">
        <v>59</v>
      </c>
      <c r="IG21" s="16" t="s">
        <v>59</v>
      </c>
      <c r="IH21" s="16" t="s">
        <v>59</v>
      </c>
      <c r="IJ21" s="16" t="s">
        <v>59</v>
      </c>
      <c r="IK21" s="16" t="s">
        <v>59</v>
      </c>
      <c r="IL21" s="16" t="s">
        <v>59</v>
      </c>
      <c r="IM21" s="16" t="s">
        <v>59</v>
      </c>
      <c r="IN21" s="16" t="s">
        <v>59</v>
      </c>
      <c r="IO21" s="16" t="s">
        <v>59</v>
      </c>
      <c r="IP21" s="16" t="s">
        <v>59</v>
      </c>
      <c r="IQ21" s="16" t="s">
        <v>59</v>
      </c>
      <c r="IR21" s="16" t="s">
        <v>59</v>
      </c>
      <c r="IS21" s="16" t="s">
        <v>59</v>
      </c>
      <c r="IU21" s="16" t="s">
        <v>59</v>
      </c>
      <c r="IV21" s="16" t="s">
        <v>59</v>
      </c>
      <c r="IW21" s="16" t="s">
        <v>59</v>
      </c>
      <c r="IX21" s="16" t="s">
        <v>59</v>
      </c>
      <c r="IY21" s="16" t="s">
        <v>59</v>
      </c>
      <c r="IZ21" s="16" t="s">
        <v>59</v>
      </c>
      <c r="JA21" s="16" t="s">
        <v>59</v>
      </c>
      <c r="JB21" s="16" t="s">
        <v>59</v>
      </c>
      <c r="JC21" s="16" t="s">
        <v>59</v>
      </c>
      <c r="JD21" s="16" t="s">
        <v>59</v>
      </c>
      <c r="JE21" s="16" t="s">
        <v>59</v>
      </c>
      <c r="JF21" s="16" t="s">
        <v>59</v>
      </c>
      <c r="JH21" s="16" t="s">
        <v>140</v>
      </c>
      <c r="JI21" s="16" t="s">
        <v>140</v>
      </c>
      <c r="JJ21" s="16" t="s">
        <v>140</v>
      </c>
      <c r="JK21" s="16" t="s">
        <v>140</v>
      </c>
      <c r="JL21" s="16" t="s">
        <v>140</v>
      </c>
      <c r="JM21" s="16" t="s">
        <v>140</v>
      </c>
      <c r="JN21" s="16" t="s">
        <v>140</v>
      </c>
      <c r="JO21" s="16" t="s">
        <v>140</v>
      </c>
      <c r="JP21" s="16" t="s">
        <v>140</v>
      </c>
      <c r="JR21" s="16" t="s">
        <v>1525</v>
      </c>
      <c r="JS21" s="16" t="s">
        <v>1525</v>
      </c>
      <c r="JT21" s="16" t="s">
        <v>1525</v>
      </c>
      <c r="JU21" s="16" t="s">
        <v>1525</v>
      </c>
      <c r="JV21" s="16" t="s">
        <v>1525</v>
      </c>
      <c r="JW21" s="16" t="s">
        <v>1525</v>
      </c>
      <c r="JX21" s="16" t="s">
        <v>1525</v>
      </c>
      <c r="JY21" s="16" t="s">
        <v>1525</v>
      </c>
      <c r="JZ21" s="16" t="s">
        <v>1525</v>
      </c>
      <c r="KB21" s="2" t="s">
        <v>998</v>
      </c>
      <c r="KC21" s="2" t="s">
        <v>998</v>
      </c>
      <c r="KD21" s="2" t="s">
        <v>998</v>
      </c>
      <c r="KF21" s="16" t="s">
        <v>795</v>
      </c>
      <c r="KG21" s="16" t="s">
        <v>795</v>
      </c>
      <c r="KI21" s="2" t="s">
        <v>8</v>
      </c>
      <c r="KJ21" s="2" t="s">
        <v>8</v>
      </c>
      <c r="KK21" s="2" t="s">
        <v>998</v>
      </c>
      <c r="KL21" s="2" t="s">
        <v>998</v>
      </c>
    </row>
    <row r="22" spans="1:298" ht="22.5" customHeight="1" thickBot="1" x14ac:dyDescent="0.3">
      <c r="A22" s="15" t="s">
        <v>9</v>
      </c>
      <c r="B22" s="2" t="s">
        <v>8</v>
      </c>
      <c r="C22" s="2" t="s">
        <v>8</v>
      </c>
      <c r="E22" s="2" t="s">
        <v>8</v>
      </c>
      <c r="F22" s="2" t="s">
        <v>8</v>
      </c>
      <c r="H22" s="2" t="s">
        <v>8</v>
      </c>
      <c r="I22" s="2" t="s">
        <v>8</v>
      </c>
      <c r="J22" s="2" t="s">
        <v>8</v>
      </c>
      <c r="L22" s="2" t="s">
        <v>8</v>
      </c>
      <c r="N22" s="2" t="s">
        <v>8</v>
      </c>
      <c r="O22" s="2" t="s">
        <v>8</v>
      </c>
      <c r="P22" s="2" t="s">
        <v>8</v>
      </c>
      <c r="R22" s="2" t="s">
        <v>8</v>
      </c>
      <c r="S22" s="2" t="s">
        <v>8</v>
      </c>
      <c r="T22" s="2" t="s">
        <v>8</v>
      </c>
      <c r="U22" s="2" t="s">
        <v>8</v>
      </c>
      <c r="W22" s="2" t="s">
        <v>8</v>
      </c>
      <c r="X22" s="2" t="s">
        <v>8</v>
      </c>
      <c r="Y22" s="2" t="s">
        <v>8</v>
      </c>
      <c r="Z22" s="2" t="s">
        <v>8</v>
      </c>
      <c r="AA22" s="2" t="s">
        <v>8</v>
      </c>
      <c r="AB22" s="2" t="s">
        <v>8</v>
      </c>
      <c r="AD22" s="2" t="s">
        <v>8</v>
      </c>
      <c r="AE22" s="2" t="s">
        <v>8</v>
      </c>
      <c r="AF22" s="2" t="s">
        <v>8</v>
      </c>
      <c r="AG22" s="2" t="s">
        <v>8</v>
      </c>
      <c r="AH22" s="2" t="s">
        <v>8</v>
      </c>
      <c r="AJ22" s="2" t="s">
        <v>8</v>
      </c>
      <c r="AK22" s="2" t="s">
        <v>8</v>
      </c>
      <c r="AL22" s="2" t="s">
        <v>8</v>
      </c>
      <c r="AN22" s="2" t="s">
        <v>8</v>
      </c>
      <c r="AO22" s="2" t="s">
        <v>8</v>
      </c>
      <c r="AP22" s="2" t="s">
        <v>8</v>
      </c>
      <c r="AR22" s="2" t="s">
        <v>8</v>
      </c>
      <c r="AS22" s="2" t="s">
        <v>8</v>
      </c>
      <c r="AU22" s="2" t="s">
        <v>8</v>
      </c>
      <c r="AV22" s="2" t="s">
        <v>8</v>
      </c>
      <c r="AW22" s="2" t="s">
        <v>8</v>
      </c>
      <c r="AY22" s="2" t="s">
        <v>8</v>
      </c>
      <c r="AZ22" s="2" t="s">
        <v>8</v>
      </c>
      <c r="BA22" s="2" t="s">
        <v>8</v>
      </c>
      <c r="BC22" s="2" t="s">
        <v>8</v>
      </c>
      <c r="BE22" s="2" t="s">
        <v>8</v>
      </c>
      <c r="BF22" s="2" t="s">
        <v>8</v>
      </c>
      <c r="BG22" s="2" t="s">
        <v>8</v>
      </c>
      <c r="BI22" s="2" t="s">
        <v>8</v>
      </c>
      <c r="BJ22" s="2" t="s">
        <v>8</v>
      </c>
      <c r="BK22" s="2" t="s">
        <v>8</v>
      </c>
      <c r="BM22" s="2" t="s">
        <v>8</v>
      </c>
      <c r="BN22" s="2" t="s">
        <v>8</v>
      </c>
      <c r="BP22" s="2" t="s">
        <v>8</v>
      </c>
      <c r="BQ22" s="2" t="s">
        <v>8</v>
      </c>
      <c r="BR22" s="2" t="s">
        <v>8</v>
      </c>
      <c r="BT22" s="2" t="s">
        <v>8</v>
      </c>
      <c r="BV22" s="2" t="s">
        <v>8</v>
      </c>
      <c r="BW22" s="2" t="s">
        <v>8</v>
      </c>
      <c r="BX22" s="2" t="s">
        <v>8</v>
      </c>
      <c r="BY22" s="72"/>
      <c r="BZ22" s="2" t="s">
        <v>8</v>
      </c>
      <c r="CA22" s="2" t="s">
        <v>8</v>
      </c>
      <c r="CB22" s="2" t="s">
        <v>8</v>
      </c>
      <c r="CD22" s="2" t="s">
        <v>8</v>
      </c>
      <c r="CE22" s="2" t="s">
        <v>8</v>
      </c>
      <c r="CF22" s="2" t="s">
        <v>8</v>
      </c>
      <c r="CH22" s="2" t="s">
        <v>8</v>
      </c>
      <c r="CI22" s="2" t="s">
        <v>8</v>
      </c>
      <c r="CJ22" s="2" t="s">
        <v>8</v>
      </c>
      <c r="CL22" s="2" t="s">
        <v>8</v>
      </c>
      <c r="CM22" s="2" t="s">
        <v>8</v>
      </c>
      <c r="CN22" s="2" t="s">
        <v>8</v>
      </c>
      <c r="CP22" s="2" t="s">
        <v>8</v>
      </c>
      <c r="CQ22" s="2" t="s">
        <v>8</v>
      </c>
      <c r="CR22" s="2" t="s">
        <v>8</v>
      </c>
      <c r="CT22" s="2" t="s">
        <v>8</v>
      </c>
      <c r="CV22" s="2" t="s">
        <v>8</v>
      </c>
      <c r="CW22" s="2" t="s">
        <v>8</v>
      </c>
      <c r="CX22" s="2" t="s">
        <v>8</v>
      </c>
      <c r="CY22" s="2" t="s">
        <v>8</v>
      </c>
      <c r="CZ22" s="2" t="s">
        <v>8</v>
      </c>
      <c r="DB22" s="2" t="s">
        <v>8</v>
      </c>
      <c r="DD22" s="2" t="s">
        <v>8</v>
      </c>
      <c r="DE22" s="2" t="s">
        <v>8</v>
      </c>
      <c r="DF22" s="2" t="s">
        <v>8</v>
      </c>
      <c r="DG22" s="2" t="s">
        <v>8</v>
      </c>
      <c r="DI22" s="2" t="s">
        <v>8</v>
      </c>
      <c r="DJ22" s="2" t="s">
        <v>8</v>
      </c>
      <c r="DK22" s="2" t="s">
        <v>8</v>
      </c>
      <c r="DL22" s="2" t="s">
        <v>8</v>
      </c>
      <c r="DN22" s="2" t="s">
        <v>8</v>
      </c>
      <c r="DO22" s="2" t="s">
        <v>8</v>
      </c>
      <c r="DP22" s="2" t="s">
        <v>8</v>
      </c>
      <c r="DQ22" s="2" t="s">
        <v>8</v>
      </c>
      <c r="DS22" s="2" t="s">
        <v>8</v>
      </c>
      <c r="DT22" s="2" t="s">
        <v>8</v>
      </c>
      <c r="DU22" s="2" t="s">
        <v>8</v>
      </c>
      <c r="DV22" s="2" t="s">
        <v>8</v>
      </c>
      <c r="DW22" s="2" t="s">
        <v>8</v>
      </c>
      <c r="DX22" s="2" t="s">
        <v>8</v>
      </c>
      <c r="DZ22" s="2" t="s">
        <v>8</v>
      </c>
      <c r="EA22" s="2" t="s">
        <v>8</v>
      </c>
      <c r="EB22" s="2" t="s">
        <v>8</v>
      </c>
      <c r="EC22" s="2" t="s">
        <v>8</v>
      </c>
      <c r="EE22" s="2" t="s">
        <v>8</v>
      </c>
      <c r="EF22" s="2" t="s">
        <v>8</v>
      </c>
      <c r="EG22" s="2" t="s">
        <v>8</v>
      </c>
      <c r="EH22" s="2" t="s">
        <v>8</v>
      </c>
      <c r="EI22" s="2" t="s">
        <v>8</v>
      </c>
      <c r="EJ22" s="2" t="s">
        <v>8</v>
      </c>
      <c r="EL22" s="2" t="s">
        <v>8</v>
      </c>
      <c r="EM22" s="2" t="s">
        <v>8</v>
      </c>
      <c r="EO22" s="2" t="s">
        <v>8</v>
      </c>
      <c r="EP22" s="2" t="s">
        <v>8</v>
      </c>
      <c r="EQ22" s="2" t="s">
        <v>8</v>
      </c>
      <c r="ER22" s="2" t="s">
        <v>8</v>
      </c>
      <c r="ES22" s="2" t="s">
        <v>8</v>
      </c>
      <c r="ET22" s="2" t="s">
        <v>8</v>
      </c>
      <c r="EU22" s="2" t="s">
        <v>8</v>
      </c>
      <c r="EV22" s="2" t="s">
        <v>8</v>
      </c>
      <c r="EX22" s="2" t="s">
        <v>8</v>
      </c>
      <c r="EY22" s="2" t="s">
        <v>8</v>
      </c>
      <c r="EZ22" s="2" t="s">
        <v>8</v>
      </c>
      <c r="FA22" s="2" t="s">
        <v>8</v>
      </c>
      <c r="FB22" s="2" t="s">
        <v>8</v>
      </c>
      <c r="FC22" s="2" t="s">
        <v>8</v>
      </c>
      <c r="FD22" s="2" t="s">
        <v>8</v>
      </c>
      <c r="FE22" s="2" t="s">
        <v>8</v>
      </c>
      <c r="FF22" s="2" t="s">
        <v>8</v>
      </c>
      <c r="FH22" s="2" t="s">
        <v>8</v>
      </c>
      <c r="FI22" s="2" t="s">
        <v>8</v>
      </c>
      <c r="FJ22" s="2" t="s">
        <v>8</v>
      </c>
      <c r="FL22" s="2" t="s">
        <v>8</v>
      </c>
      <c r="FM22" s="2" t="s">
        <v>8</v>
      </c>
      <c r="FN22" s="2" t="s">
        <v>8</v>
      </c>
      <c r="FO22" s="2" t="s">
        <v>8</v>
      </c>
      <c r="FP22" s="2" t="s">
        <v>8</v>
      </c>
      <c r="FQ22" s="2" t="s">
        <v>8</v>
      </c>
      <c r="FR22" s="2" t="s">
        <v>8</v>
      </c>
      <c r="FS22" s="2" t="s">
        <v>8</v>
      </c>
      <c r="FT22" s="2" t="s">
        <v>8</v>
      </c>
      <c r="FV22" s="2" t="s">
        <v>8</v>
      </c>
      <c r="FW22" s="2" t="s">
        <v>8</v>
      </c>
      <c r="FX22" s="2" t="s">
        <v>8</v>
      </c>
      <c r="FY22" s="2" t="s">
        <v>8</v>
      </c>
      <c r="FZ22" s="2" t="s">
        <v>8</v>
      </c>
      <c r="GA22" s="2" t="s">
        <v>8</v>
      </c>
      <c r="GB22" s="2" t="s">
        <v>8</v>
      </c>
      <c r="GC22" s="2" t="s">
        <v>8</v>
      </c>
      <c r="GD22" s="2" t="s">
        <v>8</v>
      </c>
      <c r="GE22" s="2" t="s">
        <v>8</v>
      </c>
      <c r="GG22" s="2" t="s">
        <v>8</v>
      </c>
      <c r="GH22" s="2" t="s">
        <v>8</v>
      </c>
      <c r="GI22" s="2" t="s">
        <v>8</v>
      </c>
      <c r="GJ22" s="2" t="s">
        <v>8</v>
      </c>
      <c r="GK22" s="2" t="s">
        <v>8</v>
      </c>
      <c r="GL22" s="2" t="s">
        <v>8</v>
      </c>
      <c r="GM22" s="2" t="s">
        <v>8</v>
      </c>
      <c r="GO22" s="2" t="s">
        <v>8</v>
      </c>
      <c r="GP22" s="2" t="s">
        <v>8</v>
      </c>
      <c r="GQ22" s="2" t="s">
        <v>8</v>
      </c>
      <c r="GR22" s="2" t="s">
        <v>8</v>
      </c>
      <c r="GS22" s="2" t="s">
        <v>8</v>
      </c>
      <c r="GT22" s="2" t="s">
        <v>8</v>
      </c>
      <c r="GU22" s="2" t="s">
        <v>8</v>
      </c>
      <c r="GV22" s="2" t="s">
        <v>8</v>
      </c>
      <c r="GX22" s="2" t="s">
        <v>8</v>
      </c>
      <c r="GY22" s="2" t="s">
        <v>8</v>
      </c>
      <c r="HA22" s="2" t="s">
        <v>8</v>
      </c>
      <c r="HC22" s="2" t="s">
        <v>8</v>
      </c>
      <c r="HD22" s="2" t="s">
        <v>8</v>
      </c>
      <c r="HE22" s="2" t="s">
        <v>8</v>
      </c>
      <c r="HG22" s="2" t="s">
        <v>8</v>
      </c>
      <c r="HH22" s="2" t="s">
        <v>8</v>
      </c>
      <c r="HI22" s="2" t="s">
        <v>8</v>
      </c>
      <c r="HJ22" s="2" t="s">
        <v>8</v>
      </c>
      <c r="HL22" s="2" t="s">
        <v>8</v>
      </c>
      <c r="HM22" s="2" t="s">
        <v>8</v>
      </c>
      <c r="HO22" s="2" t="s">
        <v>8</v>
      </c>
      <c r="HP22" s="2" t="s">
        <v>8</v>
      </c>
      <c r="HQ22" s="2" t="s">
        <v>8</v>
      </c>
      <c r="HR22" s="2" t="s">
        <v>8</v>
      </c>
      <c r="HS22" s="2" t="s">
        <v>8</v>
      </c>
      <c r="HT22" s="2" t="s">
        <v>8</v>
      </c>
      <c r="HV22" s="2" t="s">
        <v>8</v>
      </c>
      <c r="HW22" s="2" t="s">
        <v>8</v>
      </c>
      <c r="HX22" s="2" t="s">
        <v>8</v>
      </c>
      <c r="HY22" s="2" t="s">
        <v>8</v>
      </c>
      <c r="HZ22" s="2" t="s">
        <v>8</v>
      </c>
      <c r="IA22" s="2" t="s">
        <v>8</v>
      </c>
      <c r="IC22" s="2" t="s">
        <v>8</v>
      </c>
      <c r="ID22" s="2" t="s">
        <v>8</v>
      </c>
      <c r="IE22" s="2" t="s">
        <v>8</v>
      </c>
      <c r="IF22" s="2" t="s">
        <v>8</v>
      </c>
      <c r="IG22" s="2" t="s">
        <v>8</v>
      </c>
      <c r="IH22" s="2" t="s">
        <v>8</v>
      </c>
      <c r="IJ22" s="2" t="s">
        <v>8</v>
      </c>
      <c r="IK22" s="2" t="s">
        <v>8</v>
      </c>
      <c r="IL22" s="2" t="s">
        <v>8</v>
      </c>
      <c r="IM22" s="2" t="s">
        <v>8</v>
      </c>
      <c r="IN22" s="2" t="s">
        <v>8</v>
      </c>
      <c r="IO22" s="2" t="s">
        <v>8</v>
      </c>
      <c r="IP22" s="2" t="s">
        <v>8</v>
      </c>
      <c r="IQ22" s="2" t="s">
        <v>8</v>
      </c>
      <c r="IR22" s="2" t="s">
        <v>8</v>
      </c>
      <c r="IS22" s="2" t="s">
        <v>8</v>
      </c>
      <c r="IU22" s="2" t="s">
        <v>8</v>
      </c>
      <c r="IV22" s="2" t="s">
        <v>8</v>
      </c>
      <c r="IW22" s="2" t="s">
        <v>8</v>
      </c>
      <c r="IX22" s="2" t="s">
        <v>8</v>
      </c>
      <c r="IY22" s="2" t="s">
        <v>8</v>
      </c>
      <c r="IZ22" s="2" t="s">
        <v>8</v>
      </c>
      <c r="JA22" s="2" t="s">
        <v>8</v>
      </c>
      <c r="JB22" s="2" t="s">
        <v>8</v>
      </c>
      <c r="JC22" s="2" t="s">
        <v>8</v>
      </c>
      <c r="JD22" s="2" t="s">
        <v>8</v>
      </c>
      <c r="JE22" s="2" t="s">
        <v>8</v>
      </c>
      <c r="JF22" s="2" t="s">
        <v>8</v>
      </c>
      <c r="JH22" s="2" t="s">
        <v>8</v>
      </c>
      <c r="JI22" s="2" t="s">
        <v>8</v>
      </c>
      <c r="JJ22" s="2" t="s">
        <v>8</v>
      </c>
      <c r="JK22" s="2" t="s">
        <v>8</v>
      </c>
      <c r="JL22" s="2" t="s">
        <v>8</v>
      </c>
      <c r="JM22" s="2" t="s">
        <v>8</v>
      </c>
      <c r="JN22" s="2" t="s">
        <v>8</v>
      </c>
      <c r="JO22" s="2" t="s">
        <v>8</v>
      </c>
      <c r="JP22" s="2" t="s">
        <v>8</v>
      </c>
      <c r="JR22" s="2" t="s">
        <v>8</v>
      </c>
      <c r="JS22" s="2" t="s">
        <v>8</v>
      </c>
      <c r="JT22" s="2" t="s">
        <v>8</v>
      </c>
      <c r="JU22" s="2" t="s">
        <v>8</v>
      </c>
      <c r="JV22" s="2" t="s">
        <v>8</v>
      </c>
      <c r="JW22" s="2" t="s">
        <v>8</v>
      </c>
      <c r="JX22" s="2" t="s">
        <v>8</v>
      </c>
      <c r="JY22" s="2" t="s">
        <v>8</v>
      </c>
      <c r="JZ22" s="2" t="s">
        <v>8</v>
      </c>
      <c r="KB22" s="2" t="s">
        <v>8</v>
      </c>
      <c r="KC22" s="2" t="s">
        <v>8</v>
      </c>
      <c r="KD22" s="2" t="s">
        <v>8</v>
      </c>
      <c r="KF22" s="2" t="s">
        <v>8</v>
      </c>
      <c r="KG22" s="2" t="s">
        <v>8</v>
      </c>
      <c r="KI22" s="2" t="s">
        <v>8</v>
      </c>
      <c r="KJ22" s="2" t="s">
        <v>8</v>
      </c>
      <c r="KK22" s="2" t="s">
        <v>8</v>
      </c>
      <c r="KL22" s="2" t="s">
        <v>8</v>
      </c>
    </row>
    <row r="23" spans="1:298" ht="37.5" customHeight="1" thickBot="1" x14ac:dyDescent="0.3">
      <c r="A23" s="19" t="s">
        <v>33</v>
      </c>
      <c r="B23" s="20" t="s">
        <v>34</v>
      </c>
      <c r="C23" s="20" t="s">
        <v>34</v>
      </c>
      <c r="E23" s="20" t="s">
        <v>34</v>
      </c>
      <c r="F23" s="20" t="s">
        <v>34</v>
      </c>
      <c r="H23" s="20" t="s">
        <v>34</v>
      </c>
      <c r="I23" s="20" t="s">
        <v>34</v>
      </c>
      <c r="J23" s="20" t="s">
        <v>34</v>
      </c>
      <c r="L23" s="20" t="s">
        <v>34</v>
      </c>
      <c r="N23" s="20" t="s">
        <v>34</v>
      </c>
      <c r="O23" s="20" t="s">
        <v>34</v>
      </c>
      <c r="P23" s="20" t="s">
        <v>34</v>
      </c>
      <c r="R23" s="20" t="s">
        <v>34</v>
      </c>
      <c r="S23" s="20" t="s">
        <v>34</v>
      </c>
      <c r="T23" s="20" t="s">
        <v>34</v>
      </c>
      <c r="U23" s="20" t="s">
        <v>34</v>
      </c>
      <c r="W23" s="20" t="s">
        <v>34</v>
      </c>
      <c r="X23" s="20" t="s">
        <v>34</v>
      </c>
      <c r="Y23" s="20" t="s">
        <v>34</v>
      </c>
      <c r="Z23" s="20" t="s">
        <v>34</v>
      </c>
      <c r="AA23" s="20" t="s">
        <v>34</v>
      </c>
      <c r="AB23" s="20" t="s">
        <v>34</v>
      </c>
      <c r="AD23" s="20" t="s">
        <v>34</v>
      </c>
      <c r="AE23" s="20" t="s">
        <v>34</v>
      </c>
      <c r="AF23" s="20" t="s">
        <v>34</v>
      </c>
      <c r="AG23" s="20" t="s">
        <v>34</v>
      </c>
      <c r="AH23" s="20" t="s">
        <v>34</v>
      </c>
      <c r="AJ23" s="20" t="s">
        <v>34</v>
      </c>
      <c r="AK23" s="20" t="s">
        <v>34</v>
      </c>
      <c r="AL23" s="20" t="s">
        <v>34</v>
      </c>
      <c r="AN23" s="20" t="s">
        <v>34</v>
      </c>
      <c r="AO23" s="20" t="s">
        <v>34</v>
      </c>
      <c r="AP23" s="20" t="s">
        <v>34</v>
      </c>
      <c r="AR23" s="20" t="s">
        <v>34</v>
      </c>
      <c r="AS23" s="20" t="s">
        <v>34</v>
      </c>
      <c r="AU23" s="20" t="s">
        <v>34</v>
      </c>
      <c r="AV23" s="20" t="s">
        <v>34</v>
      </c>
      <c r="AW23" s="20" t="s">
        <v>34</v>
      </c>
      <c r="AY23" s="20" t="s">
        <v>34</v>
      </c>
      <c r="AZ23" s="20" t="s">
        <v>34</v>
      </c>
      <c r="BA23" s="20" t="s">
        <v>34</v>
      </c>
      <c r="BC23" s="20" t="s">
        <v>34</v>
      </c>
      <c r="BE23" s="20" t="s">
        <v>34</v>
      </c>
      <c r="BF23" s="20" t="s">
        <v>34</v>
      </c>
      <c r="BG23" s="20" t="s">
        <v>34</v>
      </c>
      <c r="BI23" s="20" t="s">
        <v>34</v>
      </c>
      <c r="BJ23" s="20" t="s">
        <v>34</v>
      </c>
      <c r="BK23" s="20" t="s">
        <v>34</v>
      </c>
      <c r="BM23" s="20" t="s">
        <v>34</v>
      </c>
      <c r="BN23" s="20" t="s">
        <v>34</v>
      </c>
      <c r="BP23" s="20" t="s">
        <v>34</v>
      </c>
      <c r="BQ23" s="20" t="s">
        <v>34</v>
      </c>
      <c r="BR23" s="20" t="s">
        <v>34</v>
      </c>
      <c r="BT23" s="20" t="s">
        <v>34</v>
      </c>
      <c r="BV23" s="20" t="s">
        <v>34</v>
      </c>
      <c r="BW23" s="20" t="s">
        <v>34</v>
      </c>
      <c r="BX23" s="20" t="s">
        <v>34</v>
      </c>
      <c r="BY23" s="72"/>
      <c r="BZ23" s="20" t="s">
        <v>34</v>
      </c>
      <c r="CA23" s="20" t="s">
        <v>34</v>
      </c>
      <c r="CB23" s="20" t="s">
        <v>34</v>
      </c>
      <c r="CD23" s="103" t="s">
        <v>1047</v>
      </c>
      <c r="CE23" s="104" t="s">
        <v>1047</v>
      </c>
      <c r="CF23" s="105" t="s">
        <v>1047</v>
      </c>
      <c r="CH23" s="20" t="s">
        <v>34</v>
      </c>
      <c r="CI23" s="20" t="s">
        <v>34</v>
      </c>
      <c r="CJ23" s="20" t="s">
        <v>34</v>
      </c>
      <c r="CL23" s="20" t="s">
        <v>34</v>
      </c>
      <c r="CM23" s="20" t="s">
        <v>34</v>
      </c>
      <c r="CN23" s="20" t="s">
        <v>34</v>
      </c>
      <c r="CP23" s="20" t="s">
        <v>34</v>
      </c>
      <c r="CQ23" s="20" t="s">
        <v>34</v>
      </c>
      <c r="CR23" s="20" t="s">
        <v>34</v>
      </c>
      <c r="CT23" s="20" t="s">
        <v>34</v>
      </c>
      <c r="CV23" s="20" t="s">
        <v>34</v>
      </c>
      <c r="CW23" s="20" t="s">
        <v>34</v>
      </c>
      <c r="CX23" s="20" t="s">
        <v>34</v>
      </c>
      <c r="CY23" s="20" t="s">
        <v>34</v>
      </c>
      <c r="CZ23" s="20" t="s">
        <v>34</v>
      </c>
      <c r="DB23" s="20" t="s">
        <v>34</v>
      </c>
      <c r="DD23" s="20" t="s">
        <v>34</v>
      </c>
      <c r="DE23" s="20" t="s">
        <v>34</v>
      </c>
      <c r="DF23" s="20" t="s">
        <v>34</v>
      </c>
      <c r="DG23" s="20" t="s">
        <v>34</v>
      </c>
      <c r="DI23" s="20" t="s">
        <v>34</v>
      </c>
      <c r="DJ23" s="20" t="s">
        <v>34</v>
      </c>
      <c r="DK23" s="20" t="s">
        <v>34</v>
      </c>
      <c r="DL23" s="20" t="s">
        <v>34</v>
      </c>
      <c r="DN23" s="20" t="s">
        <v>34</v>
      </c>
      <c r="DO23" s="20" t="s">
        <v>34</v>
      </c>
      <c r="DP23" s="20" t="s">
        <v>34</v>
      </c>
      <c r="DQ23" s="20" t="s">
        <v>34</v>
      </c>
      <c r="DS23" s="20" t="s">
        <v>34</v>
      </c>
      <c r="DT23" s="20" t="s">
        <v>34</v>
      </c>
      <c r="DU23" s="20" t="s">
        <v>34</v>
      </c>
      <c r="DV23" s="20" t="s">
        <v>34</v>
      </c>
      <c r="DW23" s="20" t="s">
        <v>34</v>
      </c>
      <c r="DX23" s="20" t="s">
        <v>34</v>
      </c>
      <c r="DZ23" s="20" t="s">
        <v>34</v>
      </c>
      <c r="EA23" s="20" t="s">
        <v>34</v>
      </c>
      <c r="EB23" s="20" t="s">
        <v>34</v>
      </c>
      <c r="EC23" s="20" t="s">
        <v>34</v>
      </c>
      <c r="EE23" s="20" t="s">
        <v>34</v>
      </c>
      <c r="EF23" s="20" t="s">
        <v>34</v>
      </c>
      <c r="EG23" s="20" t="s">
        <v>34</v>
      </c>
      <c r="EH23" s="20" t="s">
        <v>34</v>
      </c>
      <c r="EI23" s="20" t="s">
        <v>34</v>
      </c>
      <c r="EJ23" s="20" t="s">
        <v>34</v>
      </c>
      <c r="EL23" s="20" t="s">
        <v>34</v>
      </c>
      <c r="EM23" s="20" t="s">
        <v>34</v>
      </c>
      <c r="EO23" s="20" t="s">
        <v>34</v>
      </c>
      <c r="EP23" s="20" t="s">
        <v>34</v>
      </c>
      <c r="EQ23" s="20" t="s">
        <v>34</v>
      </c>
      <c r="ER23" s="20" t="s">
        <v>34</v>
      </c>
      <c r="ES23" s="20" t="s">
        <v>34</v>
      </c>
      <c r="ET23" s="20" t="s">
        <v>34</v>
      </c>
      <c r="EU23" s="20" t="s">
        <v>34</v>
      </c>
      <c r="EV23" s="20" t="s">
        <v>34</v>
      </c>
      <c r="EX23" s="20" t="s">
        <v>34</v>
      </c>
      <c r="EY23" s="20" t="s">
        <v>34</v>
      </c>
      <c r="EZ23" s="20" t="s">
        <v>34</v>
      </c>
      <c r="FA23" s="20" t="s">
        <v>34</v>
      </c>
      <c r="FB23" s="20" t="s">
        <v>34</v>
      </c>
      <c r="FC23" s="20" t="s">
        <v>34</v>
      </c>
      <c r="FD23" s="20" t="s">
        <v>34</v>
      </c>
      <c r="FE23" s="20" t="s">
        <v>34</v>
      </c>
      <c r="FF23" s="20" t="s">
        <v>34</v>
      </c>
      <c r="FH23" s="20" t="s">
        <v>34</v>
      </c>
      <c r="FI23" s="20" t="s">
        <v>34</v>
      </c>
      <c r="FJ23" s="20" t="s">
        <v>34</v>
      </c>
      <c r="FL23" s="20" t="s">
        <v>34</v>
      </c>
      <c r="FM23" s="20" t="s">
        <v>34</v>
      </c>
      <c r="FN23" s="20" t="s">
        <v>34</v>
      </c>
      <c r="FO23" s="20" t="s">
        <v>34</v>
      </c>
      <c r="FP23" s="20" t="s">
        <v>34</v>
      </c>
      <c r="FQ23" s="20" t="s">
        <v>34</v>
      </c>
      <c r="FR23" s="20" t="s">
        <v>34</v>
      </c>
      <c r="FS23" s="20" t="s">
        <v>34</v>
      </c>
      <c r="FT23" s="20" t="s">
        <v>34</v>
      </c>
      <c r="FV23" s="20" t="s">
        <v>34</v>
      </c>
      <c r="FW23" s="20" t="s">
        <v>34</v>
      </c>
      <c r="FX23" s="20" t="s">
        <v>34</v>
      </c>
      <c r="FY23" s="20" t="s">
        <v>34</v>
      </c>
      <c r="FZ23" s="20" t="s">
        <v>34</v>
      </c>
      <c r="GA23" s="20" t="s">
        <v>34</v>
      </c>
      <c r="GB23" s="20" t="s">
        <v>34</v>
      </c>
      <c r="GC23" s="20" t="s">
        <v>34</v>
      </c>
      <c r="GD23" s="20" t="s">
        <v>34</v>
      </c>
      <c r="GE23" s="20" t="s">
        <v>34</v>
      </c>
      <c r="GG23" s="20" t="s">
        <v>34</v>
      </c>
      <c r="GH23" s="20" t="s">
        <v>34</v>
      </c>
      <c r="GI23" s="20" t="s">
        <v>34</v>
      </c>
      <c r="GJ23" s="20" t="s">
        <v>34</v>
      </c>
      <c r="GK23" s="20" t="s">
        <v>34</v>
      </c>
      <c r="GL23" s="20" t="s">
        <v>34</v>
      </c>
      <c r="GM23" s="20" t="s">
        <v>34</v>
      </c>
      <c r="GO23" s="20" t="s">
        <v>34</v>
      </c>
      <c r="GP23" s="20" t="s">
        <v>34</v>
      </c>
      <c r="GQ23" s="20" t="s">
        <v>34</v>
      </c>
      <c r="GR23" s="20" t="s">
        <v>34</v>
      </c>
      <c r="GS23" s="20" t="s">
        <v>34</v>
      </c>
      <c r="GT23" s="20" t="s">
        <v>34</v>
      </c>
      <c r="GU23" s="20" t="s">
        <v>34</v>
      </c>
      <c r="GV23" s="20" t="s">
        <v>34</v>
      </c>
      <c r="GX23" s="20" t="s">
        <v>34</v>
      </c>
      <c r="GY23" s="20" t="s">
        <v>34</v>
      </c>
      <c r="HA23" s="20" t="s">
        <v>34</v>
      </c>
      <c r="HC23" s="20" t="s">
        <v>34</v>
      </c>
      <c r="HD23" s="20" t="s">
        <v>34</v>
      </c>
      <c r="HE23" s="20" t="s">
        <v>34</v>
      </c>
      <c r="HG23" s="20" t="s">
        <v>34</v>
      </c>
      <c r="HH23" s="20" t="s">
        <v>34</v>
      </c>
      <c r="HI23" s="20" t="s">
        <v>34</v>
      </c>
      <c r="HJ23" s="20" t="s">
        <v>34</v>
      </c>
      <c r="HL23" s="20" t="s">
        <v>34</v>
      </c>
      <c r="HM23" s="20" t="s">
        <v>34</v>
      </c>
      <c r="HO23" s="20" t="s">
        <v>34</v>
      </c>
      <c r="HP23" s="20" t="s">
        <v>34</v>
      </c>
      <c r="HQ23" s="20" t="s">
        <v>34</v>
      </c>
      <c r="HR23" s="20" t="s">
        <v>34</v>
      </c>
      <c r="HS23" s="20" t="s">
        <v>34</v>
      </c>
      <c r="HT23" s="20" t="s">
        <v>34</v>
      </c>
      <c r="HV23" s="20" t="s">
        <v>34</v>
      </c>
      <c r="HW23" s="20" t="s">
        <v>34</v>
      </c>
      <c r="HX23" s="20" t="s">
        <v>34</v>
      </c>
      <c r="HY23" s="20" t="s">
        <v>34</v>
      </c>
      <c r="HZ23" s="20" t="s">
        <v>34</v>
      </c>
      <c r="IA23" s="20" t="s">
        <v>34</v>
      </c>
      <c r="IC23" s="20" t="s">
        <v>34</v>
      </c>
      <c r="ID23" s="20" t="s">
        <v>34</v>
      </c>
      <c r="IE23" s="20" t="s">
        <v>34</v>
      </c>
      <c r="IF23" s="20" t="s">
        <v>34</v>
      </c>
      <c r="IG23" s="20" t="s">
        <v>34</v>
      </c>
      <c r="IH23" s="20" t="s">
        <v>34</v>
      </c>
      <c r="IJ23" s="20" t="s">
        <v>34</v>
      </c>
      <c r="IK23" s="20" t="s">
        <v>34</v>
      </c>
      <c r="IL23" s="20" t="s">
        <v>34</v>
      </c>
      <c r="IM23" s="20" t="s">
        <v>34</v>
      </c>
      <c r="IN23" s="20" t="s">
        <v>34</v>
      </c>
      <c r="IO23" s="20" t="s">
        <v>34</v>
      </c>
      <c r="IP23" s="20" t="s">
        <v>34</v>
      </c>
      <c r="IQ23" s="20" t="s">
        <v>34</v>
      </c>
      <c r="IR23" s="20" t="s">
        <v>34</v>
      </c>
      <c r="IS23" s="20" t="s">
        <v>34</v>
      </c>
      <c r="IU23" s="20" t="s">
        <v>34</v>
      </c>
      <c r="IV23" s="20" t="s">
        <v>34</v>
      </c>
      <c r="IW23" s="20" t="s">
        <v>34</v>
      </c>
      <c r="IX23" s="20" t="s">
        <v>34</v>
      </c>
      <c r="IY23" s="20" t="s">
        <v>34</v>
      </c>
      <c r="IZ23" s="20" t="s">
        <v>34</v>
      </c>
      <c r="JA23" s="20" t="s">
        <v>34</v>
      </c>
      <c r="JB23" s="20" t="s">
        <v>34</v>
      </c>
      <c r="JC23" s="20" t="s">
        <v>34</v>
      </c>
      <c r="JD23" s="20" t="s">
        <v>34</v>
      </c>
      <c r="JE23" s="20" t="s">
        <v>34</v>
      </c>
      <c r="JF23" s="20" t="s">
        <v>34</v>
      </c>
      <c r="JH23" s="20" t="s">
        <v>34</v>
      </c>
      <c r="JI23" s="20" t="s">
        <v>34</v>
      </c>
      <c r="JJ23" s="20" t="s">
        <v>34</v>
      </c>
      <c r="JK23" s="20" t="s">
        <v>34</v>
      </c>
      <c r="JL23" s="20" t="s">
        <v>34</v>
      </c>
      <c r="JM23" s="20" t="s">
        <v>34</v>
      </c>
      <c r="JN23" s="20" t="s">
        <v>34</v>
      </c>
      <c r="JO23" s="20" t="s">
        <v>34</v>
      </c>
      <c r="JP23" s="20" t="s">
        <v>34</v>
      </c>
      <c r="JR23" s="20" t="s">
        <v>34</v>
      </c>
      <c r="JS23" s="20" t="s">
        <v>34</v>
      </c>
      <c r="JT23" s="20" t="s">
        <v>34</v>
      </c>
      <c r="JU23" s="20" t="s">
        <v>34</v>
      </c>
      <c r="JV23" s="20" t="s">
        <v>34</v>
      </c>
      <c r="JW23" s="20" t="s">
        <v>34</v>
      </c>
      <c r="JX23" s="20" t="s">
        <v>34</v>
      </c>
      <c r="JY23" s="20" t="s">
        <v>34</v>
      </c>
      <c r="JZ23" s="20" t="s">
        <v>34</v>
      </c>
      <c r="KB23" s="20" t="s">
        <v>34</v>
      </c>
      <c r="KC23" s="20" t="s">
        <v>34</v>
      </c>
      <c r="KD23" s="20" t="s">
        <v>34</v>
      </c>
      <c r="KF23" s="20" t="s">
        <v>34</v>
      </c>
      <c r="KG23" s="20" t="s">
        <v>34</v>
      </c>
      <c r="KI23" s="20" t="s">
        <v>34</v>
      </c>
      <c r="KJ23" s="20" t="s">
        <v>34</v>
      </c>
      <c r="KK23" s="20" t="s">
        <v>34</v>
      </c>
      <c r="KL23" s="20" t="s">
        <v>34</v>
      </c>
    </row>
    <row r="24" spans="1:298" ht="22.5" customHeight="1" x14ac:dyDescent="0.25">
      <c r="A24" s="15" t="s">
        <v>1000</v>
      </c>
      <c r="B24" s="16" t="s">
        <v>10</v>
      </c>
      <c r="C24" s="16" t="s">
        <v>10</v>
      </c>
      <c r="E24" s="16" t="s">
        <v>10</v>
      </c>
      <c r="F24" s="16" t="s">
        <v>10</v>
      </c>
      <c r="H24" s="16" t="s">
        <v>8</v>
      </c>
      <c r="I24" s="16" t="s">
        <v>8</v>
      </c>
      <c r="J24" s="16" t="s">
        <v>8</v>
      </c>
      <c r="L24" s="16" t="s">
        <v>10</v>
      </c>
      <c r="N24" s="16" t="s">
        <v>10</v>
      </c>
      <c r="O24" s="16" t="s">
        <v>10</v>
      </c>
      <c r="P24" s="16" t="s">
        <v>10</v>
      </c>
      <c r="R24" s="16" t="s">
        <v>8</v>
      </c>
      <c r="S24" s="16" t="s">
        <v>8</v>
      </c>
      <c r="T24" s="16" t="s">
        <v>8</v>
      </c>
      <c r="U24" s="16" t="s">
        <v>8</v>
      </c>
      <c r="W24" s="16" t="s">
        <v>10</v>
      </c>
      <c r="X24" s="16" t="s">
        <v>10</v>
      </c>
      <c r="Y24" s="16" t="s">
        <v>10</v>
      </c>
      <c r="Z24" s="16" t="s">
        <v>10</v>
      </c>
      <c r="AA24" s="16" t="s">
        <v>10</v>
      </c>
      <c r="AB24" s="16" t="s">
        <v>10</v>
      </c>
      <c r="AD24" s="16" t="s">
        <v>10</v>
      </c>
      <c r="AE24" s="16" t="s">
        <v>10</v>
      </c>
      <c r="AF24" s="16" t="s">
        <v>10</v>
      </c>
      <c r="AG24" s="16" t="s">
        <v>10</v>
      </c>
      <c r="AH24" s="16" t="s">
        <v>10</v>
      </c>
      <c r="AJ24" s="16" t="s">
        <v>10</v>
      </c>
      <c r="AK24" s="16" t="s">
        <v>10</v>
      </c>
      <c r="AL24" s="16" t="s">
        <v>10</v>
      </c>
      <c r="AN24" s="16" t="s">
        <v>10</v>
      </c>
      <c r="AO24" s="16" t="s">
        <v>10</v>
      </c>
      <c r="AP24" s="16" t="s">
        <v>10</v>
      </c>
      <c r="AR24" s="16" t="s">
        <v>10</v>
      </c>
      <c r="AS24" s="16" t="s">
        <v>10</v>
      </c>
      <c r="AU24" s="16" t="s">
        <v>10</v>
      </c>
      <c r="AV24" s="16" t="s">
        <v>10</v>
      </c>
      <c r="AW24" s="16" t="s">
        <v>10</v>
      </c>
      <c r="AY24" s="16" t="s">
        <v>10</v>
      </c>
      <c r="AZ24" s="16" t="s">
        <v>10</v>
      </c>
      <c r="BA24" s="16" t="s">
        <v>10</v>
      </c>
      <c r="BC24" s="16" t="s">
        <v>10</v>
      </c>
      <c r="BE24" s="16" t="s">
        <v>10</v>
      </c>
      <c r="BF24" s="16" t="s">
        <v>10</v>
      </c>
      <c r="BG24" s="16" t="s">
        <v>10</v>
      </c>
      <c r="BI24" s="16" t="s">
        <v>10</v>
      </c>
      <c r="BJ24" s="16" t="s">
        <v>10</v>
      </c>
      <c r="BK24" s="16" t="s">
        <v>10</v>
      </c>
      <c r="BM24" s="2" t="s">
        <v>8</v>
      </c>
      <c r="BN24" s="2" t="s">
        <v>8</v>
      </c>
      <c r="BP24" s="2" t="s">
        <v>8</v>
      </c>
      <c r="BQ24" s="2" t="s">
        <v>8</v>
      </c>
      <c r="BR24" s="2" t="s">
        <v>8</v>
      </c>
      <c r="BT24" s="2" t="s">
        <v>8</v>
      </c>
      <c r="BV24" s="2" t="s">
        <v>942</v>
      </c>
      <c r="BW24" s="2" t="s">
        <v>942</v>
      </c>
      <c r="BX24" s="2" t="s">
        <v>942</v>
      </c>
      <c r="BY24" s="72"/>
      <c r="BZ24" s="2" t="s">
        <v>942</v>
      </c>
      <c r="CA24" s="2" t="s">
        <v>942</v>
      </c>
      <c r="CB24" s="2" t="s">
        <v>942</v>
      </c>
      <c r="CD24" s="2" t="s">
        <v>85</v>
      </c>
      <c r="CE24" s="2" t="s">
        <v>85</v>
      </c>
      <c r="CF24" s="2" t="s">
        <v>85</v>
      </c>
      <c r="CH24" s="2" t="s">
        <v>59</v>
      </c>
      <c r="CI24" s="2" t="s">
        <v>59</v>
      </c>
      <c r="CJ24" s="2" t="s">
        <v>59</v>
      </c>
      <c r="CL24" s="2" t="s">
        <v>59</v>
      </c>
      <c r="CM24" s="2" t="s">
        <v>59</v>
      </c>
      <c r="CN24" s="2" t="s">
        <v>59</v>
      </c>
      <c r="CP24" s="2" t="s">
        <v>59</v>
      </c>
      <c r="CQ24" s="2" t="s">
        <v>59</v>
      </c>
      <c r="CR24" s="2" t="s">
        <v>59</v>
      </c>
      <c r="CT24" s="2" t="s">
        <v>59</v>
      </c>
      <c r="CV24" s="2" t="s">
        <v>59</v>
      </c>
      <c r="CW24" s="2" t="s">
        <v>59</v>
      </c>
      <c r="CX24" s="2" t="s">
        <v>59</v>
      </c>
      <c r="CY24" s="2" t="s">
        <v>59</v>
      </c>
      <c r="CZ24" s="2" t="s">
        <v>59</v>
      </c>
      <c r="DB24" s="16" t="s">
        <v>85</v>
      </c>
      <c r="DD24" s="16" t="s">
        <v>85</v>
      </c>
      <c r="DE24" s="16" t="s">
        <v>85</v>
      </c>
      <c r="DF24" s="16" t="s">
        <v>85</v>
      </c>
      <c r="DG24" s="16" t="s">
        <v>85</v>
      </c>
      <c r="DI24" s="16" t="s">
        <v>85</v>
      </c>
      <c r="DJ24" s="16" t="s">
        <v>85</v>
      </c>
      <c r="DK24" s="16" t="s">
        <v>85</v>
      </c>
      <c r="DL24" s="16" t="s">
        <v>85</v>
      </c>
      <c r="DN24" s="16" t="s">
        <v>85</v>
      </c>
      <c r="DO24" s="16" t="s">
        <v>85</v>
      </c>
      <c r="DP24" s="16" t="s">
        <v>85</v>
      </c>
      <c r="DQ24" s="16" t="s">
        <v>85</v>
      </c>
      <c r="DS24" s="16" t="s">
        <v>85</v>
      </c>
      <c r="DT24" s="16" t="s">
        <v>85</v>
      </c>
      <c r="DU24" s="16" t="s">
        <v>85</v>
      </c>
      <c r="DV24" s="16" t="s">
        <v>85</v>
      </c>
      <c r="DW24" s="16" t="s">
        <v>85</v>
      </c>
      <c r="DX24" s="16" t="s">
        <v>85</v>
      </c>
      <c r="DZ24" s="16" t="s">
        <v>85</v>
      </c>
      <c r="EA24" s="16" t="s">
        <v>85</v>
      </c>
      <c r="EB24" s="16" t="s">
        <v>85</v>
      </c>
      <c r="EC24" s="16" t="s">
        <v>85</v>
      </c>
      <c r="EE24" s="16" t="s">
        <v>85</v>
      </c>
      <c r="EF24" s="16" t="s">
        <v>85</v>
      </c>
      <c r="EG24" s="16" t="s">
        <v>85</v>
      </c>
      <c r="EH24" s="16" t="s">
        <v>85</v>
      </c>
      <c r="EI24" s="16" t="s">
        <v>85</v>
      </c>
      <c r="EJ24" s="16" t="s">
        <v>85</v>
      </c>
      <c r="EL24" s="16" t="s">
        <v>85</v>
      </c>
      <c r="EM24" s="16" t="s">
        <v>85</v>
      </c>
      <c r="EO24" s="16" t="s">
        <v>85</v>
      </c>
      <c r="EP24" s="16" t="s">
        <v>85</v>
      </c>
      <c r="EQ24" s="16" t="s">
        <v>85</v>
      </c>
      <c r="ER24" s="16" t="s">
        <v>85</v>
      </c>
      <c r="ES24" s="16" t="s">
        <v>85</v>
      </c>
      <c r="ET24" s="16" t="s">
        <v>85</v>
      </c>
      <c r="EU24" s="16" t="s">
        <v>85</v>
      </c>
      <c r="EV24" s="16" t="s">
        <v>85</v>
      </c>
      <c r="EX24" s="16" t="s">
        <v>85</v>
      </c>
      <c r="EY24" s="16" t="s">
        <v>85</v>
      </c>
      <c r="EZ24" s="16" t="s">
        <v>85</v>
      </c>
      <c r="FA24" s="16" t="s">
        <v>85</v>
      </c>
      <c r="FB24" s="16" t="s">
        <v>85</v>
      </c>
      <c r="FC24" s="16" t="s">
        <v>85</v>
      </c>
      <c r="FD24" s="16" t="s">
        <v>85</v>
      </c>
      <c r="FE24" s="16" t="s">
        <v>85</v>
      </c>
      <c r="FF24" s="16" t="s">
        <v>85</v>
      </c>
      <c r="FH24" s="16" t="s">
        <v>85</v>
      </c>
      <c r="FI24" s="16" t="s">
        <v>85</v>
      </c>
      <c r="FJ24" s="16" t="s">
        <v>85</v>
      </c>
      <c r="FL24" s="16" t="s">
        <v>85</v>
      </c>
      <c r="FM24" s="16" t="s">
        <v>85</v>
      </c>
      <c r="FN24" s="16" t="s">
        <v>85</v>
      </c>
      <c r="FO24" s="16" t="s">
        <v>85</v>
      </c>
      <c r="FP24" s="16" t="s">
        <v>85</v>
      </c>
      <c r="FQ24" s="16" t="s">
        <v>85</v>
      </c>
      <c r="FR24" s="16" t="s">
        <v>85</v>
      </c>
      <c r="FS24" s="16" t="s">
        <v>85</v>
      </c>
      <c r="FT24" s="16" t="s">
        <v>85</v>
      </c>
      <c r="FV24" s="16" t="s">
        <v>59</v>
      </c>
      <c r="FW24" s="16" t="s">
        <v>59</v>
      </c>
      <c r="FX24" s="16" t="s">
        <v>59</v>
      </c>
      <c r="FY24" s="16" t="s">
        <v>59</v>
      </c>
      <c r="FZ24" s="16" t="s">
        <v>59</v>
      </c>
      <c r="GA24" s="16" t="s">
        <v>59</v>
      </c>
      <c r="GB24" s="16" t="s">
        <v>59</v>
      </c>
      <c r="GC24" s="16" t="s">
        <v>59</v>
      </c>
      <c r="GD24" s="16" t="s">
        <v>59</v>
      </c>
      <c r="GE24" s="16" t="s">
        <v>59</v>
      </c>
      <c r="GG24" s="16" t="s">
        <v>85</v>
      </c>
      <c r="GH24" s="16" t="s">
        <v>85</v>
      </c>
      <c r="GI24" s="16" t="s">
        <v>85</v>
      </c>
      <c r="GJ24" s="16" t="s">
        <v>85</v>
      </c>
      <c r="GK24" s="16" t="s">
        <v>85</v>
      </c>
      <c r="GL24" s="16" t="s">
        <v>85</v>
      </c>
      <c r="GM24" s="16" t="s">
        <v>85</v>
      </c>
      <c r="GO24" s="16" t="s">
        <v>85</v>
      </c>
      <c r="GP24" s="16" t="s">
        <v>85</v>
      </c>
      <c r="GQ24" s="16" t="s">
        <v>85</v>
      </c>
      <c r="GR24" s="16" t="s">
        <v>85</v>
      </c>
      <c r="GS24" s="16" t="s">
        <v>85</v>
      </c>
      <c r="GT24" s="16" t="s">
        <v>85</v>
      </c>
      <c r="GU24" s="16" t="s">
        <v>85</v>
      </c>
      <c r="GV24" s="16" t="s">
        <v>85</v>
      </c>
      <c r="GX24" s="16" t="s">
        <v>109</v>
      </c>
      <c r="GY24" s="16" t="s">
        <v>109</v>
      </c>
      <c r="HA24" s="16" t="s">
        <v>85</v>
      </c>
      <c r="HC24" s="16" t="s">
        <v>85</v>
      </c>
      <c r="HD24" s="16" t="s">
        <v>85</v>
      </c>
      <c r="HE24" s="16" t="s">
        <v>85</v>
      </c>
      <c r="HG24" s="16" t="s">
        <v>59</v>
      </c>
      <c r="HH24" s="16" t="s">
        <v>59</v>
      </c>
      <c r="HI24" s="16" t="s">
        <v>59</v>
      </c>
      <c r="HJ24" s="16" t="s">
        <v>59</v>
      </c>
      <c r="HL24" s="16" t="s">
        <v>59</v>
      </c>
      <c r="HM24" s="16" t="s">
        <v>59</v>
      </c>
      <c r="HO24" s="16" t="s">
        <v>85</v>
      </c>
      <c r="HP24" s="16" t="s">
        <v>85</v>
      </c>
      <c r="HQ24" s="16" t="s">
        <v>85</v>
      </c>
      <c r="HR24" s="16" t="s">
        <v>85</v>
      </c>
      <c r="HS24" s="16" t="s">
        <v>85</v>
      </c>
      <c r="HT24" s="16" t="s">
        <v>85</v>
      </c>
      <c r="HV24" s="16" t="s">
        <v>59</v>
      </c>
      <c r="HW24" s="16" t="s">
        <v>59</v>
      </c>
      <c r="HX24" s="16" t="s">
        <v>59</v>
      </c>
      <c r="HY24" s="16" t="s">
        <v>59</v>
      </c>
      <c r="HZ24" s="16" t="s">
        <v>59</v>
      </c>
      <c r="IA24" s="16" t="s">
        <v>59</v>
      </c>
      <c r="IC24" s="16" t="s">
        <v>59</v>
      </c>
      <c r="ID24" s="16" t="s">
        <v>59</v>
      </c>
      <c r="IE24" s="16" t="s">
        <v>59</v>
      </c>
      <c r="IF24" s="16" t="s">
        <v>59</v>
      </c>
      <c r="IG24" s="16" t="s">
        <v>59</v>
      </c>
      <c r="IH24" s="16" t="s">
        <v>59</v>
      </c>
      <c r="IJ24" s="16" t="s">
        <v>59</v>
      </c>
      <c r="IK24" s="16" t="s">
        <v>59</v>
      </c>
      <c r="IL24" s="16" t="s">
        <v>59</v>
      </c>
      <c r="IM24" s="16" t="s">
        <v>59</v>
      </c>
      <c r="IN24" s="16" t="s">
        <v>59</v>
      </c>
      <c r="IO24" s="16" t="s">
        <v>59</v>
      </c>
      <c r="IP24" s="16" t="s">
        <v>59</v>
      </c>
      <c r="IQ24" s="16" t="s">
        <v>59</v>
      </c>
      <c r="IR24" s="16" t="s">
        <v>59</v>
      </c>
      <c r="IS24" s="16" t="s">
        <v>59</v>
      </c>
      <c r="IU24" s="16" t="s">
        <v>59</v>
      </c>
      <c r="IV24" s="16" t="s">
        <v>59</v>
      </c>
      <c r="IW24" s="16" t="s">
        <v>59</v>
      </c>
      <c r="IX24" s="16" t="s">
        <v>59</v>
      </c>
      <c r="IY24" s="16" t="s">
        <v>59</v>
      </c>
      <c r="IZ24" s="16" t="s">
        <v>59</v>
      </c>
      <c r="JA24" s="16" t="s">
        <v>59</v>
      </c>
      <c r="JB24" s="16" t="s">
        <v>59</v>
      </c>
      <c r="JC24" s="16" t="s">
        <v>59</v>
      </c>
      <c r="JD24" s="16" t="s">
        <v>59</v>
      </c>
      <c r="JE24" s="16" t="s">
        <v>59</v>
      </c>
      <c r="JF24" s="16" t="s">
        <v>59</v>
      </c>
      <c r="JH24" s="2" t="s">
        <v>59</v>
      </c>
      <c r="JI24" s="2" t="s">
        <v>59</v>
      </c>
      <c r="JJ24" s="2" t="s">
        <v>59</v>
      </c>
      <c r="JK24" s="2" t="s">
        <v>59</v>
      </c>
      <c r="JL24" s="2" t="s">
        <v>59</v>
      </c>
      <c r="JM24" s="2" t="s">
        <v>59</v>
      </c>
      <c r="JN24" s="2" t="s">
        <v>59</v>
      </c>
      <c r="JO24" s="2" t="s">
        <v>59</v>
      </c>
      <c r="JP24" s="2" t="s">
        <v>59</v>
      </c>
      <c r="JR24" s="16" t="s">
        <v>59</v>
      </c>
      <c r="JS24" s="16" t="s">
        <v>59</v>
      </c>
      <c r="JT24" s="16" t="s">
        <v>59</v>
      </c>
      <c r="JU24" s="16" t="s">
        <v>59</v>
      </c>
      <c r="JV24" s="16" t="s">
        <v>59</v>
      </c>
      <c r="JW24" s="16" t="s">
        <v>59</v>
      </c>
      <c r="JX24" s="16" t="s">
        <v>59</v>
      </c>
      <c r="JY24" s="16" t="s">
        <v>59</v>
      </c>
      <c r="JZ24" s="16" t="s">
        <v>59</v>
      </c>
      <c r="KB24" s="16" t="s">
        <v>59</v>
      </c>
      <c r="KC24" s="16" t="s">
        <v>59</v>
      </c>
      <c r="KD24" s="16" t="s">
        <v>59</v>
      </c>
      <c r="KF24" s="2" t="s">
        <v>59</v>
      </c>
      <c r="KG24" s="2" t="s">
        <v>59</v>
      </c>
      <c r="KI24" s="16" t="s">
        <v>687</v>
      </c>
      <c r="KJ24" s="16" t="s">
        <v>687</v>
      </c>
      <c r="KK24" s="16" t="s">
        <v>687</v>
      </c>
      <c r="KL24" s="16" t="s">
        <v>687</v>
      </c>
    </row>
    <row r="25" spans="1:298" ht="22.5" customHeight="1" x14ac:dyDescent="0.25">
      <c r="A25" s="15" t="s">
        <v>11</v>
      </c>
      <c r="B25" s="2" t="s">
        <v>8</v>
      </c>
      <c r="C25" s="2" t="s">
        <v>8</v>
      </c>
      <c r="E25" s="2" t="s">
        <v>8</v>
      </c>
      <c r="F25" s="2" t="s">
        <v>8</v>
      </c>
      <c r="H25" s="2" t="s">
        <v>110</v>
      </c>
      <c r="I25" s="2" t="s">
        <v>110</v>
      </c>
      <c r="J25" s="2" t="s">
        <v>110</v>
      </c>
      <c r="L25" s="2" t="s">
        <v>8</v>
      </c>
      <c r="N25" s="2" t="s">
        <v>8</v>
      </c>
      <c r="O25" s="2" t="s">
        <v>8</v>
      </c>
      <c r="P25" s="2" t="s">
        <v>8</v>
      </c>
      <c r="R25" s="2" t="s">
        <v>110</v>
      </c>
      <c r="S25" s="2" t="s">
        <v>110</v>
      </c>
      <c r="T25" s="2" t="s">
        <v>110</v>
      </c>
      <c r="U25" s="2" t="s">
        <v>110</v>
      </c>
      <c r="W25" s="2" t="s">
        <v>8</v>
      </c>
      <c r="X25" s="2" t="s">
        <v>8</v>
      </c>
      <c r="Y25" s="2" t="s">
        <v>8</v>
      </c>
      <c r="Z25" s="2" t="s">
        <v>8</v>
      </c>
      <c r="AA25" s="2" t="s">
        <v>8</v>
      </c>
      <c r="AB25" s="2" t="s">
        <v>8</v>
      </c>
      <c r="AD25" s="2" t="s">
        <v>8</v>
      </c>
      <c r="AE25" s="2" t="s">
        <v>8</v>
      </c>
      <c r="AF25" s="2" t="s">
        <v>8</v>
      </c>
      <c r="AG25" s="2" t="s">
        <v>8</v>
      </c>
      <c r="AH25" s="2" t="s">
        <v>8</v>
      </c>
      <c r="AJ25" s="2" t="s">
        <v>110</v>
      </c>
      <c r="AK25" s="2" t="s">
        <v>110</v>
      </c>
      <c r="AL25" s="2" t="s">
        <v>110</v>
      </c>
      <c r="AN25" s="2" t="s">
        <v>110</v>
      </c>
      <c r="AO25" s="2" t="s">
        <v>110</v>
      </c>
      <c r="AP25" s="2" t="s">
        <v>110</v>
      </c>
      <c r="AR25" s="2" t="s">
        <v>110</v>
      </c>
      <c r="AS25" s="2" t="s">
        <v>110</v>
      </c>
      <c r="AU25" s="2" t="s">
        <v>110</v>
      </c>
      <c r="AV25" s="2" t="s">
        <v>110</v>
      </c>
      <c r="AW25" s="2" t="s">
        <v>110</v>
      </c>
      <c r="AY25" s="2" t="s">
        <v>110</v>
      </c>
      <c r="AZ25" s="2" t="s">
        <v>110</v>
      </c>
      <c r="BA25" s="2" t="s">
        <v>110</v>
      </c>
      <c r="BC25" s="2" t="s">
        <v>110</v>
      </c>
      <c r="BE25" s="2" t="s">
        <v>110</v>
      </c>
      <c r="BF25" s="2" t="s">
        <v>110</v>
      </c>
      <c r="BG25" s="2" t="s">
        <v>110</v>
      </c>
      <c r="BI25" s="2" t="s">
        <v>110</v>
      </c>
      <c r="BJ25" s="2" t="s">
        <v>110</v>
      </c>
      <c r="BK25" s="2" t="s">
        <v>110</v>
      </c>
      <c r="BM25" s="2" t="s">
        <v>8</v>
      </c>
      <c r="BN25" s="2" t="s">
        <v>8</v>
      </c>
      <c r="BP25" s="2" t="s">
        <v>8</v>
      </c>
      <c r="BQ25" s="2" t="s">
        <v>8</v>
      </c>
      <c r="BR25" s="2" t="s">
        <v>8</v>
      </c>
      <c r="BT25" s="2" t="s">
        <v>8</v>
      </c>
      <c r="BV25" s="2" t="s">
        <v>8</v>
      </c>
      <c r="BW25" s="2" t="s">
        <v>8</v>
      </c>
      <c r="BX25" s="2" t="s">
        <v>8</v>
      </c>
      <c r="BY25" s="72"/>
      <c r="BZ25" s="2" t="s">
        <v>8</v>
      </c>
      <c r="CA25" s="2" t="s">
        <v>8</v>
      </c>
      <c r="CB25" s="2" t="s">
        <v>8</v>
      </c>
      <c r="CD25" s="2" t="s">
        <v>59</v>
      </c>
      <c r="CE25" s="2" t="s">
        <v>59</v>
      </c>
      <c r="CF25" s="2" t="s">
        <v>59</v>
      </c>
      <c r="CH25" s="2" t="s">
        <v>110</v>
      </c>
      <c r="CI25" s="2" t="s">
        <v>110</v>
      </c>
      <c r="CJ25" s="2" t="s">
        <v>110</v>
      </c>
      <c r="CL25" s="2" t="s">
        <v>110</v>
      </c>
      <c r="CM25" s="2" t="s">
        <v>110</v>
      </c>
      <c r="CN25" s="2" t="s">
        <v>110</v>
      </c>
      <c r="CP25" s="2" t="s">
        <v>110</v>
      </c>
      <c r="CQ25" s="2" t="s">
        <v>110</v>
      </c>
      <c r="CR25" s="2" t="s">
        <v>110</v>
      </c>
      <c r="CT25" s="2" t="s">
        <v>110</v>
      </c>
      <c r="CV25" s="2" t="s">
        <v>110</v>
      </c>
      <c r="CW25" s="2" t="s">
        <v>110</v>
      </c>
      <c r="CX25" s="2" t="s">
        <v>110</v>
      </c>
      <c r="CY25" s="2" t="s">
        <v>110</v>
      </c>
      <c r="CZ25" s="2" t="s">
        <v>110</v>
      </c>
      <c r="DB25" s="2" t="s">
        <v>86</v>
      </c>
      <c r="DD25" s="2" t="s">
        <v>86</v>
      </c>
      <c r="DE25" s="2" t="s">
        <v>86</v>
      </c>
      <c r="DF25" s="2" t="s">
        <v>86</v>
      </c>
      <c r="DG25" s="2" t="s">
        <v>86</v>
      </c>
      <c r="DI25" s="2" t="s">
        <v>86</v>
      </c>
      <c r="DJ25" s="2" t="s">
        <v>86</v>
      </c>
      <c r="DK25" s="2" t="s">
        <v>86</v>
      </c>
      <c r="DL25" s="2" t="s">
        <v>86</v>
      </c>
      <c r="DN25" s="2" t="s">
        <v>110</v>
      </c>
      <c r="DO25" s="2" t="s">
        <v>110</v>
      </c>
      <c r="DP25" s="2" t="s">
        <v>110</v>
      </c>
      <c r="DQ25" s="2" t="s">
        <v>110</v>
      </c>
      <c r="DS25" s="2" t="s">
        <v>110</v>
      </c>
      <c r="DT25" s="2" t="s">
        <v>110</v>
      </c>
      <c r="DU25" s="2" t="s">
        <v>110</v>
      </c>
      <c r="DV25" s="2" t="s">
        <v>110</v>
      </c>
      <c r="DW25" s="2" t="s">
        <v>110</v>
      </c>
      <c r="DX25" s="2" t="s">
        <v>110</v>
      </c>
      <c r="DZ25" s="2" t="s">
        <v>110</v>
      </c>
      <c r="EA25" s="2" t="s">
        <v>110</v>
      </c>
      <c r="EB25" s="2" t="s">
        <v>110</v>
      </c>
      <c r="EC25" s="2" t="s">
        <v>110</v>
      </c>
      <c r="EE25" s="2" t="s">
        <v>110</v>
      </c>
      <c r="EF25" s="2" t="s">
        <v>110</v>
      </c>
      <c r="EG25" s="2" t="s">
        <v>110</v>
      </c>
      <c r="EH25" s="2" t="s">
        <v>110</v>
      </c>
      <c r="EI25" s="2" t="s">
        <v>110</v>
      </c>
      <c r="EJ25" s="2" t="s">
        <v>110</v>
      </c>
      <c r="EL25" s="2" t="s">
        <v>110</v>
      </c>
      <c r="EM25" s="2" t="s">
        <v>110</v>
      </c>
      <c r="EO25" s="2" t="s">
        <v>110</v>
      </c>
      <c r="EP25" s="2" t="s">
        <v>110</v>
      </c>
      <c r="EQ25" s="2" t="s">
        <v>110</v>
      </c>
      <c r="ER25" s="2" t="s">
        <v>110</v>
      </c>
      <c r="ES25" s="2" t="s">
        <v>110</v>
      </c>
      <c r="ET25" s="2" t="s">
        <v>110</v>
      </c>
      <c r="EU25" s="2" t="s">
        <v>110</v>
      </c>
      <c r="EV25" s="2" t="s">
        <v>110</v>
      </c>
      <c r="EX25" s="2" t="s">
        <v>110</v>
      </c>
      <c r="EY25" s="2" t="s">
        <v>110</v>
      </c>
      <c r="EZ25" s="2" t="s">
        <v>110</v>
      </c>
      <c r="FA25" s="2" t="s">
        <v>110</v>
      </c>
      <c r="FB25" s="2" t="s">
        <v>110</v>
      </c>
      <c r="FC25" s="2" t="s">
        <v>110</v>
      </c>
      <c r="FD25" s="2" t="s">
        <v>110</v>
      </c>
      <c r="FE25" s="2" t="s">
        <v>110</v>
      </c>
      <c r="FF25" s="2" t="s">
        <v>110</v>
      </c>
      <c r="FH25" s="2" t="s">
        <v>86</v>
      </c>
      <c r="FI25" s="2" t="s">
        <v>86</v>
      </c>
      <c r="FJ25" s="2" t="s">
        <v>86</v>
      </c>
      <c r="FL25" s="2" t="s">
        <v>86</v>
      </c>
      <c r="FM25" s="2" t="s">
        <v>86</v>
      </c>
      <c r="FN25" s="2" t="s">
        <v>86</v>
      </c>
      <c r="FO25" s="2" t="s">
        <v>86</v>
      </c>
      <c r="FP25" s="2" t="s">
        <v>86</v>
      </c>
      <c r="FQ25" s="2" t="s">
        <v>86</v>
      </c>
      <c r="FR25" s="2" t="s">
        <v>86</v>
      </c>
      <c r="FS25" s="2" t="s">
        <v>86</v>
      </c>
      <c r="FT25" s="2" t="s">
        <v>86</v>
      </c>
      <c r="FV25" s="2" t="s">
        <v>86</v>
      </c>
      <c r="FW25" s="2" t="s">
        <v>86</v>
      </c>
      <c r="FX25" s="2" t="s">
        <v>86</v>
      </c>
      <c r="FY25" s="2" t="s">
        <v>86</v>
      </c>
      <c r="FZ25" s="2" t="s">
        <v>86</v>
      </c>
      <c r="GA25" s="2" t="s">
        <v>86</v>
      </c>
      <c r="GB25" s="2" t="s">
        <v>86</v>
      </c>
      <c r="GC25" s="2" t="s">
        <v>86</v>
      </c>
      <c r="GD25" s="2" t="s">
        <v>86</v>
      </c>
      <c r="GE25" s="2" t="s">
        <v>86</v>
      </c>
      <c r="GG25" s="2" t="s">
        <v>110</v>
      </c>
      <c r="GH25" s="2" t="s">
        <v>110</v>
      </c>
      <c r="GI25" s="2" t="s">
        <v>110</v>
      </c>
      <c r="GJ25" s="2" t="s">
        <v>110</v>
      </c>
      <c r="GK25" s="2" t="s">
        <v>110</v>
      </c>
      <c r="GL25" s="2" t="s">
        <v>110</v>
      </c>
      <c r="GM25" s="2" t="s">
        <v>110</v>
      </c>
      <c r="GO25" s="2" t="s">
        <v>110</v>
      </c>
      <c r="GP25" s="2" t="s">
        <v>110</v>
      </c>
      <c r="GQ25" s="2" t="s">
        <v>110</v>
      </c>
      <c r="GR25" s="2" t="s">
        <v>110</v>
      </c>
      <c r="GS25" s="2" t="s">
        <v>110</v>
      </c>
      <c r="GT25" s="2" t="s">
        <v>110</v>
      </c>
      <c r="GU25" s="2" t="s">
        <v>110</v>
      </c>
      <c r="GV25" s="2" t="s">
        <v>110</v>
      </c>
      <c r="GX25" s="16" t="s">
        <v>110</v>
      </c>
      <c r="GY25" s="16" t="s">
        <v>110</v>
      </c>
      <c r="HA25" s="2" t="s">
        <v>86</v>
      </c>
      <c r="HC25" s="2" t="s">
        <v>86</v>
      </c>
      <c r="HD25" s="2" t="s">
        <v>86</v>
      </c>
      <c r="HE25" s="2" t="s">
        <v>86</v>
      </c>
      <c r="HG25" s="2" t="s">
        <v>86</v>
      </c>
      <c r="HH25" s="2" t="s">
        <v>86</v>
      </c>
      <c r="HI25" s="2" t="s">
        <v>86</v>
      </c>
      <c r="HJ25" s="2" t="s">
        <v>86</v>
      </c>
      <c r="HL25" s="2" t="s">
        <v>86</v>
      </c>
      <c r="HM25" s="2" t="s">
        <v>86</v>
      </c>
      <c r="HO25" s="2" t="s">
        <v>86</v>
      </c>
      <c r="HP25" s="2" t="s">
        <v>86</v>
      </c>
      <c r="HQ25" s="2" t="s">
        <v>86</v>
      </c>
      <c r="HR25" s="2" t="s">
        <v>86</v>
      </c>
      <c r="HS25" s="2" t="s">
        <v>86</v>
      </c>
      <c r="HT25" s="2" t="s">
        <v>86</v>
      </c>
      <c r="HV25" s="2" t="s">
        <v>86</v>
      </c>
      <c r="HW25" s="2" t="s">
        <v>86</v>
      </c>
      <c r="HX25" s="2" t="s">
        <v>86</v>
      </c>
      <c r="HY25" s="2" t="s">
        <v>86</v>
      </c>
      <c r="HZ25" s="2" t="s">
        <v>86</v>
      </c>
      <c r="IA25" s="2" t="s">
        <v>86</v>
      </c>
      <c r="IC25" s="2" t="s">
        <v>86</v>
      </c>
      <c r="ID25" s="2" t="s">
        <v>86</v>
      </c>
      <c r="IE25" s="2" t="s">
        <v>86</v>
      </c>
      <c r="IF25" s="2" t="s">
        <v>86</v>
      </c>
      <c r="IG25" s="2" t="s">
        <v>86</v>
      </c>
      <c r="IH25" s="2" t="s">
        <v>86</v>
      </c>
      <c r="IJ25" s="2" t="s">
        <v>86</v>
      </c>
      <c r="IK25" s="2" t="s">
        <v>86</v>
      </c>
      <c r="IL25" s="2" t="s">
        <v>86</v>
      </c>
      <c r="IM25" s="2" t="s">
        <v>86</v>
      </c>
      <c r="IN25" s="2" t="s">
        <v>86</v>
      </c>
      <c r="IO25" s="2" t="s">
        <v>86</v>
      </c>
      <c r="IP25" s="2" t="s">
        <v>86</v>
      </c>
      <c r="IQ25" s="2" t="s">
        <v>86</v>
      </c>
      <c r="IR25" s="2" t="s">
        <v>86</v>
      </c>
      <c r="IS25" s="2" t="s">
        <v>86</v>
      </c>
      <c r="IU25" s="2" t="s">
        <v>86</v>
      </c>
      <c r="IV25" s="2" t="s">
        <v>86</v>
      </c>
      <c r="IW25" s="2" t="s">
        <v>86</v>
      </c>
      <c r="IX25" s="2" t="s">
        <v>86</v>
      </c>
      <c r="IY25" s="2" t="s">
        <v>86</v>
      </c>
      <c r="IZ25" s="2" t="s">
        <v>86</v>
      </c>
      <c r="JA25" s="2" t="s">
        <v>86</v>
      </c>
      <c r="JB25" s="2" t="s">
        <v>86</v>
      </c>
      <c r="JC25" s="2" t="s">
        <v>86</v>
      </c>
      <c r="JD25" s="2" t="s">
        <v>86</v>
      </c>
      <c r="JE25" s="2" t="s">
        <v>86</v>
      </c>
      <c r="JF25" s="2" t="s">
        <v>86</v>
      </c>
      <c r="JH25" s="2" t="s">
        <v>86</v>
      </c>
      <c r="JI25" s="2" t="s">
        <v>86</v>
      </c>
      <c r="JJ25" s="2" t="s">
        <v>86</v>
      </c>
      <c r="JK25" s="2" t="s">
        <v>86</v>
      </c>
      <c r="JL25" s="2" t="s">
        <v>86</v>
      </c>
      <c r="JM25" s="2" t="s">
        <v>86</v>
      </c>
      <c r="JN25" s="2" t="s">
        <v>86</v>
      </c>
      <c r="JO25" s="2" t="s">
        <v>86</v>
      </c>
      <c r="JP25" s="2" t="s">
        <v>86</v>
      </c>
      <c r="JR25" s="2" t="s">
        <v>86</v>
      </c>
      <c r="JS25" s="2" t="s">
        <v>86</v>
      </c>
      <c r="JT25" s="2" t="s">
        <v>86</v>
      </c>
      <c r="JU25" s="2" t="s">
        <v>86</v>
      </c>
      <c r="JV25" s="2" t="s">
        <v>86</v>
      </c>
      <c r="JW25" s="2" t="s">
        <v>86</v>
      </c>
      <c r="JX25" s="2" t="s">
        <v>86</v>
      </c>
      <c r="JY25" s="2" t="s">
        <v>86</v>
      </c>
      <c r="JZ25" s="2" t="s">
        <v>86</v>
      </c>
      <c r="KB25" s="2" t="s">
        <v>86</v>
      </c>
      <c r="KC25" s="2" t="s">
        <v>86</v>
      </c>
      <c r="KD25" s="2" t="s">
        <v>86</v>
      </c>
      <c r="KF25" s="2" t="s">
        <v>86</v>
      </c>
      <c r="KG25" s="2" t="s">
        <v>86</v>
      </c>
      <c r="KI25" s="2" t="s">
        <v>86</v>
      </c>
      <c r="KJ25" s="2" t="s">
        <v>86</v>
      </c>
      <c r="KK25" s="2" t="s">
        <v>86</v>
      </c>
      <c r="KL25" s="2" t="s">
        <v>86</v>
      </c>
    </row>
    <row r="26" spans="1:298" ht="22.5" customHeight="1" x14ac:dyDescent="0.25">
      <c r="A26" s="15" t="s">
        <v>12</v>
      </c>
      <c r="B26" s="2" t="s">
        <v>207</v>
      </c>
      <c r="C26" s="2" t="s">
        <v>207</v>
      </c>
      <c r="E26" s="2" t="s">
        <v>207</v>
      </c>
      <c r="F26" s="2" t="s">
        <v>207</v>
      </c>
      <c r="H26" s="2" t="s">
        <v>207</v>
      </c>
      <c r="I26" s="2" t="s">
        <v>207</v>
      </c>
      <c r="J26" s="2" t="s">
        <v>207</v>
      </c>
      <c r="L26" s="2" t="s">
        <v>207</v>
      </c>
      <c r="N26" s="2" t="s">
        <v>224</v>
      </c>
      <c r="O26" s="2" t="s">
        <v>224</v>
      </c>
      <c r="P26" s="2" t="s">
        <v>224</v>
      </c>
      <c r="R26" s="2" t="s">
        <v>207</v>
      </c>
      <c r="S26" s="2" t="s">
        <v>207</v>
      </c>
      <c r="T26" s="2" t="s">
        <v>207</v>
      </c>
      <c r="U26" s="2" t="s">
        <v>207</v>
      </c>
      <c r="W26" s="2" t="s">
        <v>13</v>
      </c>
      <c r="X26" s="2" t="s">
        <v>13</v>
      </c>
      <c r="Y26" s="2" t="s">
        <v>13</v>
      </c>
      <c r="Z26" s="2" t="s">
        <v>13</v>
      </c>
      <c r="AA26" s="2" t="s">
        <v>13</v>
      </c>
      <c r="AB26" s="2" t="s">
        <v>13</v>
      </c>
      <c r="AD26" s="2" t="s">
        <v>1346</v>
      </c>
      <c r="AE26" s="2" t="s">
        <v>1346</v>
      </c>
      <c r="AF26" s="2" t="s">
        <v>1346</v>
      </c>
      <c r="AG26" s="2" t="s">
        <v>1346</v>
      </c>
      <c r="AH26" s="2" t="s">
        <v>1346</v>
      </c>
      <c r="AJ26" s="2" t="s">
        <v>279</v>
      </c>
      <c r="AK26" s="2" t="s">
        <v>279</v>
      </c>
      <c r="AL26" s="2" t="s">
        <v>279</v>
      </c>
      <c r="AN26" s="2" t="s">
        <v>1346</v>
      </c>
      <c r="AO26" s="2" t="s">
        <v>1346</v>
      </c>
      <c r="AP26" s="2" t="s">
        <v>1346</v>
      </c>
      <c r="AR26" s="2" t="s">
        <v>128</v>
      </c>
      <c r="AS26" s="2" t="s">
        <v>128</v>
      </c>
      <c r="AU26" s="2" t="s">
        <v>279</v>
      </c>
      <c r="AV26" s="2" t="s">
        <v>279</v>
      </c>
      <c r="AW26" s="2" t="s">
        <v>279</v>
      </c>
      <c r="AY26" s="2" t="s">
        <v>1346</v>
      </c>
      <c r="AZ26" s="2" t="s">
        <v>1346</v>
      </c>
      <c r="BA26" s="2" t="s">
        <v>1346</v>
      </c>
      <c r="BC26" s="2" t="s">
        <v>13</v>
      </c>
      <c r="BE26" s="2" t="s">
        <v>128</v>
      </c>
      <c r="BF26" s="2" t="s">
        <v>128</v>
      </c>
      <c r="BG26" s="2" t="s">
        <v>128</v>
      </c>
      <c r="BI26" s="2" t="s">
        <v>128</v>
      </c>
      <c r="BJ26" s="2" t="s">
        <v>128</v>
      </c>
      <c r="BK26" s="2" t="s">
        <v>128</v>
      </c>
      <c r="BM26" s="2" t="s">
        <v>1661</v>
      </c>
      <c r="BN26" s="2" t="s">
        <v>1661</v>
      </c>
      <c r="BP26" s="2" t="s">
        <v>111</v>
      </c>
      <c r="BQ26" s="2" t="s">
        <v>111</v>
      </c>
      <c r="BR26" s="2" t="s">
        <v>111</v>
      </c>
      <c r="BT26" s="2" t="s">
        <v>13</v>
      </c>
      <c r="BV26" s="2" t="s">
        <v>111</v>
      </c>
      <c r="BW26" s="2" t="s">
        <v>111</v>
      </c>
      <c r="BX26" s="2" t="s">
        <v>111</v>
      </c>
      <c r="BY26" s="72"/>
      <c r="BZ26" s="2" t="s">
        <v>111</v>
      </c>
      <c r="CA26" s="2" t="s">
        <v>111</v>
      </c>
      <c r="CB26" s="2" t="s">
        <v>111</v>
      </c>
      <c r="CD26" s="2" t="s">
        <v>87</v>
      </c>
      <c r="CE26" s="2" t="s">
        <v>87</v>
      </c>
      <c r="CF26" s="2" t="s">
        <v>87</v>
      </c>
      <c r="CH26" s="2" t="s">
        <v>279</v>
      </c>
      <c r="CI26" s="2" t="s">
        <v>279</v>
      </c>
      <c r="CJ26" s="2" t="s">
        <v>279</v>
      </c>
      <c r="CL26" s="2" t="s">
        <v>111</v>
      </c>
      <c r="CM26" s="2" t="s">
        <v>111</v>
      </c>
      <c r="CN26" s="2" t="s">
        <v>111</v>
      </c>
      <c r="CP26" s="2" t="s">
        <v>279</v>
      </c>
      <c r="CQ26" s="2" t="s">
        <v>279</v>
      </c>
      <c r="CR26" s="2" t="s">
        <v>279</v>
      </c>
      <c r="CT26" s="2" t="s">
        <v>128</v>
      </c>
      <c r="CV26" s="2" t="s">
        <v>111</v>
      </c>
      <c r="CW26" s="2" t="s">
        <v>111</v>
      </c>
      <c r="CX26" s="2" t="s">
        <v>111</v>
      </c>
      <c r="CY26" s="2" t="s">
        <v>111</v>
      </c>
      <c r="CZ26" s="2" t="s">
        <v>111</v>
      </c>
      <c r="DB26" s="2" t="s">
        <v>338</v>
      </c>
      <c r="DD26" s="2" t="s">
        <v>111</v>
      </c>
      <c r="DE26" s="2" t="s">
        <v>111</v>
      </c>
      <c r="DF26" s="2" t="s">
        <v>111</v>
      </c>
      <c r="DG26" s="2" t="s">
        <v>111</v>
      </c>
      <c r="DI26" s="2" t="s">
        <v>111</v>
      </c>
      <c r="DJ26" s="2" t="s">
        <v>111</v>
      </c>
      <c r="DK26" s="2" t="s">
        <v>111</v>
      </c>
      <c r="DL26" s="2" t="s">
        <v>111</v>
      </c>
      <c r="DN26" s="2" t="s">
        <v>87</v>
      </c>
      <c r="DO26" s="2" t="s">
        <v>87</v>
      </c>
      <c r="DP26" s="2" t="s">
        <v>87</v>
      </c>
      <c r="DQ26" s="2" t="s">
        <v>87</v>
      </c>
      <c r="DS26" s="2" t="s">
        <v>279</v>
      </c>
      <c r="DT26" s="2" t="s">
        <v>279</v>
      </c>
      <c r="DU26" s="2" t="s">
        <v>279</v>
      </c>
      <c r="DV26" s="2" t="s">
        <v>279</v>
      </c>
      <c r="DW26" s="2" t="s">
        <v>279</v>
      </c>
      <c r="DX26" s="2" t="s">
        <v>279</v>
      </c>
      <c r="DZ26" s="2" t="s">
        <v>87</v>
      </c>
      <c r="EA26" s="2" t="s">
        <v>87</v>
      </c>
      <c r="EB26" s="2" t="s">
        <v>87</v>
      </c>
      <c r="EC26" s="2" t="s">
        <v>87</v>
      </c>
      <c r="EE26" s="2" t="s">
        <v>279</v>
      </c>
      <c r="EF26" s="2" t="s">
        <v>279</v>
      </c>
      <c r="EG26" s="2" t="s">
        <v>279</v>
      </c>
      <c r="EH26" s="2" t="s">
        <v>279</v>
      </c>
      <c r="EI26" s="2" t="s">
        <v>279</v>
      </c>
      <c r="EJ26" s="2" t="s">
        <v>279</v>
      </c>
      <c r="EL26" s="2" t="s">
        <v>87</v>
      </c>
      <c r="EM26" s="2" t="s">
        <v>87</v>
      </c>
      <c r="EO26" s="2" t="s">
        <v>128</v>
      </c>
      <c r="EP26" s="2" t="s">
        <v>128</v>
      </c>
      <c r="EQ26" s="2" t="s">
        <v>128</v>
      </c>
      <c r="ER26" s="2" t="s">
        <v>128</v>
      </c>
      <c r="ES26" s="2" t="s">
        <v>128</v>
      </c>
      <c r="ET26" s="2" t="s">
        <v>128</v>
      </c>
      <c r="EU26" s="2" t="s">
        <v>128</v>
      </c>
      <c r="EV26" s="2" t="s">
        <v>128</v>
      </c>
      <c r="EX26" s="2" t="s">
        <v>1382</v>
      </c>
      <c r="EY26" s="2" t="s">
        <v>1382</v>
      </c>
      <c r="EZ26" s="2" t="s">
        <v>1382</v>
      </c>
      <c r="FA26" s="2" t="s">
        <v>1382</v>
      </c>
      <c r="FB26" s="2" t="s">
        <v>1382</v>
      </c>
      <c r="FC26" s="2" t="s">
        <v>1382</v>
      </c>
      <c r="FD26" s="2" t="s">
        <v>1382</v>
      </c>
      <c r="FE26" s="2" t="s">
        <v>1382</v>
      </c>
      <c r="FF26" s="2" t="s">
        <v>1382</v>
      </c>
      <c r="FH26" s="2" t="s">
        <v>87</v>
      </c>
      <c r="FI26" s="2" t="s">
        <v>87</v>
      </c>
      <c r="FJ26" s="2" t="s">
        <v>87</v>
      </c>
      <c r="FL26" s="2" t="s">
        <v>128</v>
      </c>
      <c r="FM26" s="2" t="s">
        <v>128</v>
      </c>
      <c r="FN26" s="2" t="s">
        <v>128</v>
      </c>
      <c r="FO26" s="2" t="s">
        <v>128</v>
      </c>
      <c r="FP26" s="2" t="s">
        <v>128</v>
      </c>
      <c r="FQ26" s="2" t="s">
        <v>128</v>
      </c>
      <c r="FR26" s="2" t="s">
        <v>128</v>
      </c>
      <c r="FS26" s="2" t="s">
        <v>128</v>
      </c>
      <c r="FT26" s="2" t="s">
        <v>128</v>
      </c>
      <c r="FV26" s="2" t="s">
        <v>1382</v>
      </c>
      <c r="FW26" s="2" t="s">
        <v>1382</v>
      </c>
      <c r="FX26" s="2" t="s">
        <v>1382</v>
      </c>
      <c r="FY26" s="2" t="s">
        <v>1382</v>
      </c>
      <c r="FZ26" s="2" t="s">
        <v>1382</v>
      </c>
      <c r="GA26" s="2" t="s">
        <v>1382</v>
      </c>
      <c r="GB26" s="2" t="s">
        <v>1382</v>
      </c>
      <c r="GC26" s="2" t="s">
        <v>1382</v>
      </c>
      <c r="GD26" s="2" t="s">
        <v>1382</v>
      </c>
      <c r="GE26" s="2" t="s">
        <v>1382</v>
      </c>
      <c r="GG26" s="2" t="s">
        <v>128</v>
      </c>
      <c r="GH26" s="2" t="s">
        <v>128</v>
      </c>
      <c r="GI26" s="2" t="s">
        <v>128</v>
      </c>
      <c r="GJ26" s="2" t="s">
        <v>128</v>
      </c>
      <c r="GK26" s="2" t="s">
        <v>128</v>
      </c>
      <c r="GL26" s="2" t="s">
        <v>128</v>
      </c>
      <c r="GM26" s="2" t="s">
        <v>128</v>
      </c>
      <c r="GO26" s="2" t="s">
        <v>1382</v>
      </c>
      <c r="GP26" s="2" t="s">
        <v>1382</v>
      </c>
      <c r="GQ26" s="2" t="s">
        <v>1382</v>
      </c>
      <c r="GR26" s="2" t="s">
        <v>1382</v>
      </c>
      <c r="GS26" s="2" t="s">
        <v>1382</v>
      </c>
      <c r="GT26" s="2" t="s">
        <v>1382</v>
      </c>
      <c r="GU26" s="2" t="s">
        <v>1382</v>
      </c>
      <c r="GV26" s="2" t="s">
        <v>1382</v>
      </c>
      <c r="GX26" s="2" t="s">
        <v>111</v>
      </c>
      <c r="GY26" s="2" t="s">
        <v>111</v>
      </c>
      <c r="HA26" s="2" t="s">
        <v>87</v>
      </c>
      <c r="HC26" s="2" t="s">
        <v>128</v>
      </c>
      <c r="HD26" s="2" t="s">
        <v>128</v>
      </c>
      <c r="HE26" s="2" t="s">
        <v>128</v>
      </c>
      <c r="HG26" s="2" t="s">
        <v>1382</v>
      </c>
      <c r="HH26" s="2" t="s">
        <v>1382</v>
      </c>
      <c r="HI26" s="2" t="s">
        <v>1382</v>
      </c>
      <c r="HJ26" s="2" t="s">
        <v>1382</v>
      </c>
      <c r="HL26" s="2" t="s">
        <v>1382</v>
      </c>
      <c r="HM26" s="2" t="s">
        <v>1382</v>
      </c>
      <c r="HO26" s="2" t="s">
        <v>128</v>
      </c>
      <c r="HP26" s="2" t="s">
        <v>128</v>
      </c>
      <c r="HQ26" s="2" t="s">
        <v>128</v>
      </c>
      <c r="HR26" s="2" t="s">
        <v>128</v>
      </c>
      <c r="HS26" s="2" t="s">
        <v>128</v>
      </c>
      <c r="HT26" s="2" t="s">
        <v>128</v>
      </c>
      <c r="HV26" s="2" t="s">
        <v>1247</v>
      </c>
      <c r="HW26" s="2" t="s">
        <v>1247</v>
      </c>
      <c r="HX26" s="2" t="s">
        <v>1247</v>
      </c>
      <c r="HY26" s="2" t="s">
        <v>1247</v>
      </c>
      <c r="HZ26" s="2" t="s">
        <v>1247</v>
      </c>
      <c r="IA26" s="2" t="s">
        <v>1247</v>
      </c>
      <c r="IC26" s="2" t="s">
        <v>111</v>
      </c>
      <c r="ID26" s="2" t="s">
        <v>111</v>
      </c>
      <c r="IE26" s="2" t="s">
        <v>1247</v>
      </c>
      <c r="IF26" s="2" t="s">
        <v>111</v>
      </c>
      <c r="IG26" s="2" t="s">
        <v>111</v>
      </c>
      <c r="IH26" s="2" t="s">
        <v>1247</v>
      </c>
      <c r="IJ26" s="2" t="s">
        <v>128</v>
      </c>
      <c r="IK26" s="2" t="s">
        <v>128</v>
      </c>
      <c r="IL26" s="2" t="s">
        <v>128</v>
      </c>
      <c r="IM26" s="2" t="s">
        <v>128</v>
      </c>
      <c r="IN26" s="2" t="s">
        <v>128</v>
      </c>
      <c r="IO26" s="2" t="s">
        <v>128</v>
      </c>
      <c r="IP26" s="2" t="s">
        <v>128</v>
      </c>
      <c r="IQ26" s="2" t="s">
        <v>128</v>
      </c>
      <c r="IR26" s="2" t="s">
        <v>128</v>
      </c>
      <c r="IS26" s="2" t="s">
        <v>128</v>
      </c>
      <c r="IU26" s="2" t="s">
        <v>1247</v>
      </c>
      <c r="IV26" s="2" t="s">
        <v>1247</v>
      </c>
      <c r="IW26" s="2" t="s">
        <v>1247</v>
      </c>
      <c r="IX26" s="2" t="s">
        <v>1247</v>
      </c>
      <c r="IY26" s="2" t="s">
        <v>1247</v>
      </c>
      <c r="IZ26" s="2" t="s">
        <v>1247</v>
      </c>
      <c r="JA26" s="2" t="s">
        <v>1247</v>
      </c>
      <c r="JB26" s="2" t="s">
        <v>1247</v>
      </c>
      <c r="JC26" s="2" t="s">
        <v>1247</v>
      </c>
      <c r="JD26" s="2" t="s">
        <v>1247</v>
      </c>
      <c r="JE26" s="2" t="s">
        <v>1247</v>
      </c>
      <c r="JF26" s="2" t="s">
        <v>1247</v>
      </c>
      <c r="JH26" s="2" t="s">
        <v>128</v>
      </c>
      <c r="JI26" s="2" t="s">
        <v>128</v>
      </c>
      <c r="JJ26" s="2" t="s">
        <v>128</v>
      </c>
      <c r="JK26" s="2" t="s">
        <v>128</v>
      </c>
      <c r="JL26" s="2" t="s">
        <v>128</v>
      </c>
      <c r="JM26" s="2" t="s">
        <v>128</v>
      </c>
      <c r="JN26" s="2" t="s">
        <v>128</v>
      </c>
      <c r="JO26" s="2" t="s">
        <v>128</v>
      </c>
      <c r="JP26" s="2" t="s">
        <v>128</v>
      </c>
      <c r="JR26" s="2" t="s">
        <v>1247</v>
      </c>
      <c r="JS26" s="2" t="s">
        <v>1247</v>
      </c>
      <c r="JT26" s="2" t="s">
        <v>1247</v>
      </c>
      <c r="JU26" s="2" t="s">
        <v>1247</v>
      </c>
      <c r="JV26" s="2" t="s">
        <v>1247</v>
      </c>
      <c r="JW26" s="2" t="s">
        <v>1247</v>
      </c>
      <c r="JX26" s="2" t="s">
        <v>1247</v>
      </c>
      <c r="JY26" s="2" t="s">
        <v>1247</v>
      </c>
      <c r="JZ26" s="2" t="s">
        <v>1247</v>
      </c>
      <c r="KB26" s="2" t="s">
        <v>111</v>
      </c>
      <c r="KC26" s="2" t="s">
        <v>111</v>
      </c>
      <c r="KD26" s="2" t="s">
        <v>111</v>
      </c>
      <c r="KF26" s="2" t="s">
        <v>87</v>
      </c>
      <c r="KG26" s="2" t="s">
        <v>87</v>
      </c>
      <c r="KI26" s="2" t="s">
        <v>111</v>
      </c>
      <c r="KJ26" s="2" t="s">
        <v>111</v>
      </c>
      <c r="KK26" s="2" t="s">
        <v>111</v>
      </c>
      <c r="KL26" s="2" t="s">
        <v>111</v>
      </c>
    </row>
    <row r="27" spans="1:298" ht="37.5" customHeight="1" x14ac:dyDescent="0.25">
      <c r="A27" s="14" t="s">
        <v>77</v>
      </c>
      <c r="B27" s="45" t="s">
        <v>59</v>
      </c>
      <c r="C27" s="45" t="s">
        <v>59</v>
      </c>
      <c r="E27" s="45" t="s">
        <v>59</v>
      </c>
      <c r="F27" s="45" t="s">
        <v>59</v>
      </c>
      <c r="H27" s="45" t="s">
        <v>59</v>
      </c>
      <c r="I27" s="45" t="s">
        <v>59</v>
      </c>
      <c r="J27" s="45" t="s">
        <v>59</v>
      </c>
      <c r="L27" s="45" t="s">
        <v>59</v>
      </c>
      <c r="N27" s="45" t="s">
        <v>59</v>
      </c>
      <c r="O27" s="45" t="s">
        <v>59</v>
      </c>
      <c r="P27" s="45" t="s">
        <v>59</v>
      </c>
      <c r="R27" s="45" t="s">
        <v>59</v>
      </c>
      <c r="S27" s="45" t="s">
        <v>59</v>
      </c>
      <c r="T27" s="45" t="s">
        <v>59</v>
      </c>
      <c r="U27" s="45" t="s">
        <v>59</v>
      </c>
      <c r="W27" s="45" t="s">
        <v>59</v>
      </c>
      <c r="X27" s="45" t="s">
        <v>59</v>
      </c>
      <c r="Y27" s="45" t="s">
        <v>59</v>
      </c>
      <c r="Z27" s="45" t="s">
        <v>59</v>
      </c>
      <c r="AA27" s="45" t="s">
        <v>59</v>
      </c>
      <c r="AB27" s="45" t="s">
        <v>59</v>
      </c>
      <c r="AD27" s="45" t="s">
        <v>59</v>
      </c>
      <c r="AE27" s="45" t="s">
        <v>59</v>
      </c>
      <c r="AF27" s="45" t="s">
        <v>59</v>
      </c>
      <c r="AG27" s="45" t="s">
        <v>59</v>
      </c>
      <c r="AH27" s="45" t="s">
        <v>59</v>
      </c>
      <c r="AJ27" s="45" t="s">
        <v>59</v>
      </c>
      <c r="AK27" s="45" t="s">
        <v>59</v>
      </c>
      <c r="AL27" s="45" t="s">
        <v>59</v>
      </c>
      <c r="AN27" s="45" t="s">
        <v>59</v>
      </c>
      <c r="AO27" s="45" t="s">
        <v>59</v>
      </c>
      <c r="AP27" s="45" t="s">
        <v>59</v>
      </c>
      <c r="AR27" s="45" t="s">
        <v>59</v>
      </c>
      <c r="AS27" s="45" t="s">
        <v>59</v>
      </c>
      <c r="AU27" s="45" t="s">
        <v>59</v>
      </c>
      <c r="AV27" s="45" t="s">
        <v>59</v>
      </c>
      <c r="AW27" s="45" t="s">
        <v>59</v>
      </c>
      <c r="AY27" s="45" t="s">
        <v>59</v>
      </c>
      <c r="AZ27" s="45" t="s">
        <v>59</v>
      </c>
      <c r="BA27" s="45" t="s">
        <v>59</v>
      </c>
      <c r="BC27" s="45" t="s">
        <v>59</v>
      </c>
      <c r="BE27" s="45" t="s">
        <v>59</v>
      </c>
      <c r="BF27" s="45" t="s">
        <v>59</v>
      </c>
      <c r="BG27" s="45" t="s">
        <v>59</v>
      </c>
      <c r="BH27" s="72"/>
      <c r="BI27" s="45" t="s">
        <v>59</v>
      </c>
      <c r="BJ27" s="45" t="s">
        <v>59</v>
      </c>
      <c r="BK27" s="45" t="s">
        <v>59</v>
      </c>
      <c r="BM27" s="45" t="s">
        <v>59</v>
      </c>
      <c r="BN27" s="45" t="s">
        <v>59</v>
      </c>
      <c r="BO27" s="72"/>
      <c r="BP27" s="45" t="s">
        <v>59</v>
      </c>
      <c r="BQ27" s="45" t="s">
        <v>59</v>
      </c>
      <c r="BR27" s="45" t="s">
        <v>59</v>
      </c>
      <c r="BT27" s="45" t="s">
        <v>59</v>
      </c>
      <c r="BV27" s="45" t="s">
        <v>59</v>
      </c>
      <c r="BW27" s="45" t="s">
        <v>59</v>
      </c>
      <c r="BX27" s="45" t="s">
        <v>59</v>
      </c>
      <c r="BY27" s="72"/>
      <c r="BZ27" s="45" t="s">
        <v>59</v>
      </c>
      <c r="CA27" s="45" t="s">
        <v>59</v>
      </c>
      <c r="CB27" s="45" t="s">
        <v>59</v>
      </c>
      <c r="CD27" s="45" t="s">
        <v>8</v>
      </c>
      <c r="CE27" s="45" t="s">
        <v>8</v>
      </c>
      <c r="CF27" s="45" t="s">
        <v>8</v>
      </c>
      <c r="CH27" s="47" t="s">
        <v>8</v>
      </c>
      <c r="CI27" s="47" t="s">
        <v>8</v>
      </c>
      <c r="CJ27" s="47" t="s">
        <v>8</v>
      </c>
      <c r="CL27" s="47" t="s">
        <v>8</v>
      </c>
      <c r="CM27" s="47" t="s">
        <v>8</v>
      </c>
      <c r="CN27" s="47" t="s">
        <v>8</v>
      </c>
      <c r="CP27" s="47" t="s">
        <v>8</v>
      </c>
      <c r="CQ27" s="47" t="s">
        <v>8</v>
      </c>
      <c r="CR27" s="47" t="s">
        <v>8</v>
      </c>
      <c r="CT27" s="47" t="s">
        <v>8</v>
      </c>
      <c r="CV27" s="47" t="s">
        <v>8</v>
      </c>
      <c r="CW27" s="47" t="s">
        <v>8</v>
      </c>
      <c r="CX27" s="47" t="s">
        <v>8</v>
      </c>
      <c r="CY27" s="47" t="s">
        <v>8</v>
      </c>
      <c r="CZ27" s="47" t="s">
        <v>8</v>
      </c>
      <c r="DB27" s="47" t="s">
        <v>8</v>
      </c>
      <c r="DD27" s="47" t="s">
        <v>8</v>
      </c>
      <c r="DE27" s="47" t="s">
        <v>8</v>
      </c>
      <c r="DF27" s="47" t="s">
        <v>8</v>
      </c>
      <c r="DG27" s="47" t="s">
        <v>8</v>
      </c>
      <c r="DI27" s="47" t="s">
        <v>8</v>
      </c>
      <c r="DJ27" s="47" t="s">
        <v>8</v>
      </c>
      <c r="DK27" s="47" t="s">
        <v>8</v>
      </c>
      <c r="DL27" s="47" t="s">
        <v>8</v>
      </c>
      <c r="DN27" s="45" t="s">
        <v>88</v>
      </c>
      <c r="DO27" s="48" t="s">
        <v>112</v>
      </c>
      <c r="DP27" s="48" t="s">
        <v>112</v>
      </c>
      <c r="DQ27" s="48" t="s">
        <v>112</v>
      </c>
      <c r="DS27" s="45" t="s">
        <v>88</v>
      </c>
      <c r="DT27" s="48" t="s">
        <v>112</v>
      </c>
      <c r="DU27" s="45" t="s">
        <v>88</v>
      </c>
      <c r="DV27" s="48" t="s">
        <v>112</v>
      </c>
      <c r="DW27" s="48" t="s">
        <v>112</v>
      </c>
      <c r="DX27" s="48" t="s">
        <v>112</v>
      </c>
      <c r="DZ27" s="45" t="s">
        <v>88</v>
      </c>
      <c r="EA27" s="48" t="s">
        <v>112</v>
      </c>
      <c r="EB27" s="45" t="s">
        <v>88</v>
      </c>
      <c r="EC27" s="48" t="s">
        <v>112</v>
      </c>
      <c r="EE27" s="45" t="s">
        <v>88</v>
      </c>
      <c r="EF27" s="48" t="s">
        <v>112</v>
      </c>
      <c r="EG27" s="45" t="s">
        <v>88</v>
      </c>
      <c r="EH27" s="48" t="s">
        <v>112</v>
      </c>
      <c r="EI27" s="48" t="s">
        <v>112</v>
      </c>
      <c r="EJ27" s="48" t="s">
        <v>112</v>
      </c>
      <c r="EL27" s="45" t="s">
        <v>88</v>
      </c>
      <c r="EM27" s="45" t="s">
        <v>88</v>
      </c>
      <c r="EO27" s="45" t="s">
        <v>88</v>
      </c>
      <c r="EP27" s="48" t="s">
        <v>112</v>
      </c>
      <c r="EQ27" s="45" t="s">
        <v>88</v>
      </c>
      <c r="ER27" s="48" t="s">
        <v>112</v>
      </c>
      <c r="ES27" s="48" t="s">
        <v>112</v>
      </c>
      <c r="ET27" s="45" t="s">
        <v>88</v>
      </c>
      <c r="EU27" s="48" t="s">
        <v>112</v>
      </c>
      <c r="EV27" s="48" t="s">
        <v>112</v>
      </c>
      <c r="EX27" s="45" t="s">
        <v>88</v>
      </c>
      <c r="EY27" s="154" t="s">
        <v>1383</v>
      </c>
      <c r="EZ27" s="154" t="s">
        <v>1383</v>
      </c>
      <c r="FA27" s="154" t="s">
        <v>1383</v>
      </c>
      <c r="FB27" s="45" t="s">
        <v>88</v>
      </c>
      <c r="FC27" s="154" t="s">
        <v>1383</v>
      </c>
      <c r="FD27" s="154" t="s">
        <v>1383</v>
      </c>
      <c r="FE27" s="154" t="s">
        <v>1383</v>
      </c>
      <c r="FF27" s="154" t="s">
        <v>1383</v>
      </c>
      <c r="FH27" s="36" t="s">
        <v>88</v>
      </c>
      <c r="FI27" s="36" t="s">
        <v>88</v>
      </c>
      <c r="FJ27" s="36" t="s">
        <v>88</v>
      </c>
      <c r="FL27" s="36" t="s">
        <v>88</v>
      </c>
      <c r="FM27" s="49" t="s">
        <v>112</v>
      </c>
      <c r="FN27" s="49" t="s">
        <v>112</v>
      </c>
      <c r="FO27" s="49" t="s">
        <v>112</v>
      </c>
      <c r="FP27" s="36" t="s">
        <v>88</v>
      </c>
      <c r="FQ27" s="49" t="s">
        <v>112</v>
      </c>
      <c r="FR27" s="49" t="s">
        <v>112</v>
      </c>
      <c r="FS27" s="49" t="s">
        <v>112</v>
      </c>
      <c r="FT27" s="49" t="s">
        <v>112</v>
      </c>
      <c r="FV27" s="36" t="s">
        <v>88</v>
      </c>
      <c r="FW27" s="100" t="s">
        <v>1383</v>
      </c>
      <c r="FX27" s="100" t="s">
        <v>1383</v>
      </c>
      <c r="FY27" s="100" t="s">
        <v>1248</v>
      </c>
      <c r="FZ27" s="100" t="s">
        <v>1383</v>
      </c>
      <c r="GA27" s="100" t="s">
        <v>1383</v>
      </c>
      <c r="GB27" s="100" t="s">
        <v>1248</v>
      </c>
      <c r="GC27" s="100" t="s">
        <v>1383</v>
      </c>
      <c r="GD27" s="100" t="s">
        <v>1383</v>
      </c>
      <c r="GE27" s="100" t="s">
        <v>1248</v>
      </c>
      <c r="GG27" s="36" t="s">
        <v>88</v>
      </c>
      <c r="GH27" s="49" t="s">
        <v>112</v>
      </c>
      <c r="GI27" s="49" t="s">
        <v>112</v>
      </c>
      <c r="GJ27" s="36" t="s">
        <v>88</v>
      </c>
      <c r="GK27" s="49" t="s">
        <v>112</v>
      </c>
      <c r="GL27" s="49" t="s">
        <v>112</v>
      </c>
      <c r="GM27" s="49" t="s">
        <v>112</v>
      </c>
      <c r="GO27" s="36" t="s">
        <v>88</v>
      </c>
      <c r="GP27" s="100" t="s">
        <v>1383</v>
      </c>
      <c r="GQ27" s="100" t="s">
        <v>1383</v>
      </c>
      <c r="GR27" s="36" t="s">
        <v>88</v>
      </c>
      <c r="GS27" s="100" t="s">
        <v>1383</v>
      </c>
      <c r="GT27" s="100" t="s">
        <v>1383</v>
      </c>
      <c r="GU27" s="100" t="s">
        <v>1383</v>
      </c>
      <c r="GV27" s="100" t="s">
        <v>1383</v>
      </c>
      <c r="GX27" s="49" t="s">
        <v>112</v>
      </c>
      <c r="GY27" s="49" t="s">
        <v>112</v>
      </c>
      <c r="HA27" s="36" t="s">
        <v>88</v>
      </c>
      <c r="HC27" s="36" t="s">
        <v>88</v>
      </c>
      <c r="HD27" s="49" t="s">
        <v>112</v>
      </c>
      <c r="HE27" s="49" t="s">
        <v>112</v>
      </c>
      <c r="HG27" s="36" t="s">
        <v>88</v>
      </c>
      <c r="HH27" s="100" t="s">
        <v>1383</v>
      </c>
      <c r="HI27" s="100" t="s">
        <v>1383</v>
      </c>
      <c r="HJ27" s="100" t="s">
        <v>1248</v>
      </c>
      <c r="HL27" s="100" t="s">
        <v>1383</v>
      </c>
      <c r="HM27" s="100" t="s">
        <v>1383</v>
      </c>
      <c r="HO27" s="60" t="s">
        <v>8</v>
      </c>
      <c r="HP27" s="49" t="s">
        <v>112</v>
      </c>
      <c r="HQ27" s="60" t="s">
        <v>8</v>
      </c>
      <c r="HR27" s="49" t="s">
        <v>112</v>
      </c>
      <c r="HS27" s="49" t="s">
        <v>112</v>
      </c>
      <c r="HT27" s="49" t="s">
        <v>112</v>
      </c>
      <c r="HV27" s="36" t="s">
        <v>88</v>
      </c>
      <c r="HW27" s="100" t="s">
        <v>1383</v>
      </c>
      <c r="HX27" s="36" t="s">
        <v>88</v>
      </c>
      <c r="HY27" s="100" t="s">
        <v>1383</v>
      </c>
      <c r="HZ27" s="100" t="s">
        <v>1383</v>
      </c>
      <c r="IA27" s="100" t="s">
        <v>1383</v>
      </c>
      <c r="IC27" s="36" t="s">
        <v>8</v>
      </c>
      <c r="ID27" s="49" t="s">
        <v>112</v>
      </c>
      <c r="IE27" s="100" t="s">
        <v>1248</v>
      </c>
      <c r="IF27" s="49" t="s">
        <v>112</v>
      </c>
      <c r="IG27" s="49" t="s">
        <v>112</v>
      </c>
      <c r="IH27" s="100" t="s">
        <v>1248</v>
      </c>
      <c r="IJ27" s="36" t="s">
        <v>88</v>
      </c>
      <c r="IK27" s="49" t="s">
        <v>112</v>
      </c>
      <c r="IL27" s="49" t="s">
        <v>112</v>
      </c>
      <c r="IM27" s="49" t="s">
        <v>112</v>
      </c>
      <c r="IN27" s="36" t="s">
        <v>88</v>
      </c>
      <c r="IO27" s="49" t="s">
        <v>112</v>
      </c>
      <c r="IP27" s="49" t="s">
        <v>112</v>
      </c>
      <c r="IQ27" s="49" t="s">
        <v>112</v>
      </c>
      <c r="IR27" s="49" t="s">
        <v>112</v>
      </c>
      <c r="IS27" s="49" t="s">
        <v>112</v>
      </c>
      <c r="IU27" s="36" t="s">
        <v>88</v>
      </c>
      <c r="IV27" s="100" t="s">
        <v>1383</v>
      </c>
      <c r="IW27" s="100" t="s">
        <v>1383</v>
      </c>
      <c r="IX27" s="100" t="s">
        <v>1248</v>
      </c>
      <c r="IY27" s="100" t="s">
        <v>1383</v>
      </c>
      <c r="IZ27" s="36" t="s">
        <v>88</v>
      </c>
      <c r="JA27" s="100" t="s">
        <v>1383</v>
      </c>
      <c r="JB27" s="100" t="s">
        <v>1248</v>
      </c>
      <c r="JC27" s="100" t="s">
        <v>1383</v>
      </c>
      <c r="JD27" s="100" t="s">
        <v>1383</v>
      </c>
      <c r="JE27" s="100" t="s">
        <v>1383</v>
      </c>
      <c r="JF27" s="100" t="s">
        <v>1383</v>
      </c>
      <c r="JH27" s="49" t="s">
        <v>112</v>
      </c>
      <c r="JI27" s="49" t="s">
        <v>112</v>
      </c>
      <c r="JJ27" s="49" t="s">
        <v>112</v>
      </c>
      <c r="JK27" s="49" t="s">
        <v>112</v>
      </c>
      <c r="JL27" s="49" t="s">
        <v>112</v>
      </c>
      <c r="JM27" s="49" t="s">
        <v>112</v>
      </c>
      <c r="JN27" s="49" t="s">
        <v>112</v>
      </c>
      <c r="JO27" s="49" t="s">
        <v>112</v>
      </c>
      <c r="JP27" s="49" t="s">
        <v>112</v>
      </c>
      <c r="JR27" s="100" t="s">
        <v>1383</v>
      </c>
      <c r="JS27" s="100" t="s">
        <v>1248</v>
      </c>
      <c r="JT27" s="100" t="s">
        <v>1383</v>
      </c>
      <c r="JU27" s="100" t="s">
        <v>1248</v>
      </c>
      <c r="JV27" s="100" t="s">
        <v>1383</v>
      </c>
      <c r="JW27" s="100" t="s">
        <v>1383</v>
      </c>
      <c r="JX27" s="100" t="s">
        <v>1383</v>
      </c>
      <c r="JY27" s="100" t="s">
        <v>1248</v>
      </c>
      <c r="JZ27" s="100" t="s">
        <v>1383</v>
      </c>
      <c r="KB27" s="100" t="s">
        <v>112</v>
      </c>
      <c r="KC27" s="100" t="s">
        <v>112</v>
      </c>
      <c r="KD27" s="100" t="s">
        <v>1121</v>
      </c>
      <c r="KF27" s="49" t="s">
        <v>8</v>
      </c>
      <c r="KG27" s="100" t="s">
        <v>1030</v>
      </c>
      <c r="KI27" s="73" t="s">
        <v>8</v>
      </c>
      <c r="KJ27" s="74" t="s">
        <v>682</v>
      </c>
      <c r="KK27" s="74" t="s">
        <v>682</v>
      </c>
      <c r="KL27" s="74" t="s">
        <v>682</v>
      </c>
    </row>
    <row r="28" spans="1:298" ht="22.5" customHeight="1" x14ac:dyDescent="0.25">
      <c r="A28" s="15" t="s">
        <v>78</v>
      </c>
      <c r="B28" s="2" t="s">
        <v>59</v>
      </c>
      <c r="C28" s="2" t="s">
        <v>59</v>
      </c>
      <c r="E28" s="2" t="s">
        <v>59</v>
      </c>
      <c r="F28" s="2" t="s">
        <v>59</v>
      </c>
      <c r="H28" s="2" t="s">
        <v>59</v>
      </c>
      <c r="I28" s="2" t="s">
        <v>59</v>
      </c>
      <c r="J28" s="2" t="s">
        <v>59</v>
      </c>
      <c r="L28" s="2" t="s">
        <v>59</v>
      </c>
      <c r="N28" s="2" t="s">
        <v>59</v>
      </c>
      <c r="O28" s="2" t="s">
        <v>59</v>
      </c>
      <c r="P28" s="2" t="s">
        <v>59</v>
      </c>
      <c r="R28" s="2" t="s">
        <v>59</v>
      </c>
      <c r="S28" s="2" t="s">
        <v>59</v>
      </c>
      <c r="T28" s="2" t="s">
        <v>59</v>
      </c>
      <c r="U28" s="2" t="s">
        <v>59</v>
      </c>
      <c r="W28" s="2" t="s">
        <v>59</v>
      </c>
      <c r="X28" s="2" t="s">
        <v>59</v>
      </c>
      <c r="Y28" s="2" t="s">
        <v>59</v>
      </c>
      <c r="Z28" s="2" t="s">
        <v>59</v>
      </c>
      <c r="AA28" s="2" t="s">
        <v>59</v>
      </c>
      <c r="AB28" s="2" t="s">
        <v>59</v>
      </c>
      <c r="AD28" s="2" t="s">
        <v>59</v>
      </c>
      <c r="AE28" s="2" t="s">
        <v>59</v>
      </c>
      <c r="AF28" s="2" t="s">
        <v>59</v>
      </c>
      <c r="AG28" s="2" t="s">
        <v>59</v>
      </c>
      <c r="AH28" s="2" t="s">
        <v>59</v>
      </c>
      <c r="AJ28" s="2" t="s">
        <v>59</v>
      </c>
      <c r="AK28" s="2" t="s">
        <v>59</v>
      </c>
      <c r="AL28" s="2" t="s">
        <v>59</v>
      </c>
      <c r="AN28" s="2" t="s">
        <v>59</v>
      </c>
      <c r="AO28" s="2" t="s">
        <v>59</v>
      </c>
      <c r="AP28" s="2" t="s">
        <v>59</v>
      </c>
      <c r="AR28" s="2" t="s">
        <v>59</v>
      </c>
      <c r="AS28" s="2" t="s">
        <v>59</v>
      </c>
      <c r="AU28" s="2" t="s">
        <v>59</v>
      </c>
      <c r="AV28" s="2" t="s">
        <v>59</v>
      </c>
      <c r="AW28" s="2" t="s">
        <v>59</v>
      </c>
      <c r="AY28" s="2" t="s">
        <v>59</v>
      </c>
      <c r="AZ28" s="2" t="s">
        <v>59</v>
      </c>
      <c r="BA28" s="2" t="s">
        <v>59</v>
      </c>
      <c r="BC28" s="2" t="s">
        <v>59</v>
      </c>
      <c r="BE28" s="2" t="s">
        <v>59</v>
      </c>
      <c r="BF28" s="2" t="s">
        <v>59</v>
      </c>
      <c r="BG28" s="2" t="s">
        <v>59</v>
      </c>
      <c r="BI28" s="2" t="s">
        <v>59</v>
      </c>
      <c r="BJ28" s="2" t="s">
        <v>59</v>
      </c>
      <c r="BK28" s="2" t="s">
        <v>59</v>
      </c>
      <c r="BM28" s="2" t="s">
        <v>59</v>
      </c>
      <c r="BN28" s="2" t="s">
        <v>59</v>
      </c>
      <c r="BP28" s="2" t="s">
        <v>59</v>
      </c>
      <c r="BQ28" s="2" t="s">
        <v>59</v>
      </c>
      <c r="BR28" s="2" t="s">
        <v>59</v>
      </c>
      <c r="BT28" s="2" t="s">
        <v>59</v>
      </c>
      <c r="BV28" s="2" t="s">
        <v>59</v>
      </c>
      <c r="BW28" s="2" t="s">
        <v>59</v>
      </c>
      <c r="BX28" s="2" t="s">
        <v>59</v>
      </c>
      <c r="BY28" s="72"/>
      <c r="BZ28" s="2" t="s">
        <v>59</v>
      </c>
      <c r="CA28" s="2" t="s">
        <v>59</v>
      </c>
      <c r="CB28" s="2" t="s">
        <v>59</v>
      </c>
      <c r="CD28" s="2" t="s">
        <v>8</v>
      </c>
      <c r="CE28" s="2" t="s">
        <v>8</v>
      </c>
      <c r="CF28" s="2" t="s">
        <v>8</v>
      </c>
      <c r="CH28" s="2" t="s">
        <v>8</v>
      </c>
      <c r="CI28" s="2" t="s">
        <v>8</v>
      </c>
      <c r="CJ28" s="2" t="s">
        <v>8</v>
      </c>
      <c r="CL28" s="2" t="s">
        <v>8</v>
      </c>
      <c r="CM28" s="2" t="s">
        <v>8</v>
      </c>
      <c r="CN28" s="2" t="s">
        <v>8</v>
      </c>
      <c r="CP28" s="2" t="s">
        <v>8</v>
      </c>
      <c r="CQ28" s="2" t="s">
        <v>8</v>
      </c>
      <c r="CR28" s="2" t="s">
        <v>8</v>
      </c>
      <c r="CT28" s="2" t="s">
        <v>8</v>
      </c>
      <c r="CV28" s="2" t="s">
        <v>8</v>
      </c>
      <c r="CW28" s="2" t="s">
        <v>8</v>
      </c>
      <c r="CX28" s="2" t="s">
        <v>8</v>
      </c>
      <c r="CY28" s="2" t="s">
        <v>8</v>
      </c>
      <c r="CZ28" s="2" t="s">
        <v>8</v>
      </c>
      <c r="DB28" s="2" t="s">
        <v>8</v>
      </c>
      <c r="DD28" s="2" t="s">
        <v>8</v>
      </c>
      <c r="DE28" s="2" t="s">
        <v>8</v>
      </c>
      <c r="DF28" s="2" t="s">
        <v>8</v>
      </c>
      <c r="DG28" s="2" t="s">
        <v>8</v>
      </c>
      <c r="DI28" s="2" t="s">
        <v>8</v>
      </c>
      <c r="DJ28" s="2" t="s">
        <v>8</v>
      </c>
      <c r="DK28" s="2" t="s">
        <v>8</v>
      </c>
      <c r="DL28" s="2" t="s">
        <v>8</v>
      </c>
      <c r="DN28" s="2" t="s">
        <v>8</v>
      </c>
      <c r="DO28" s="2" t="s">
        <v>8</v>
      </c>
      <c r="DP28" s="2" t="s">
        <v>8</v>
      </c>
      <c r="DQ28" s="2" t="s">
        <v>8</v>
      </c>
      <c r="DS28" s="2" t="s">
        <v>8</v>
      </c>
      <c r="DT28" s="2" t="s">
        <v>8</v>
      </c>
      <c r="DU28" s="2" t="s">
        <v>8</v>
      </c>
      <c r="DV28" s="2" t="s">
        <v>8</v>
      </c>
      <c r="DW28" s="2" t="s">
        <v>8</v>
      </c>
      <c r="DX28" s="2" t="s">
        <v>8</v>
      </c>
      <c r="DZ28" s="2" t="s">
        <v>8</v>
      </c>
      <c r="EA28" s="2" t="s">
        <v>8</v>
      </c>
      <c r="EB28" s="2" t="s">
        <v>8</v>
      </c>
      <c r="EC28" s="2" t="s">
        <v>8</v>
      </c>
      <c r="EE28" s="2" t="s">
        <v>8</v>
      </c>
      <c r="EF28" s="2" t="s">
        <v>8</v>
      </c>
      <c r="EG28" s="2" t="s">
        <v>8</v>
      </c>
      <c r="EH28" s="2" t="s">
        <v>8</v>
      </c>
      <c r="EI28" s="2" t="s">
        <v>8</v>
      </c>
      <c r="EJ28" s="2" t="s">
        <v>8</v>
      </c>
      <c r="EL28" s="2" t="s">
        <v>8</v>
      </c>
      <c r="EM28" s="2" t="s">
        <v>8</v>
      </c>
      <c r="EO28" s="2" t="s">
        <v>8</v>
      </c>
      <c r="EP28" s="2" t="s">
        <v>8</v>
      </c>
      <c r="EQ28" s="2" t="s">
        <v>8</v>
      </c>
      <c r="ER28" s="2" t="s">
        <v>8</v>
      </c>
      <c r="ES28" s="2" t="s">
        <v>8</v>
      </c>
      <c r="ET28" s="2" t="s">
        <v>8</v>
      </c>
      <c r="EU28" s="2" t="s">
        <v>8</v>
      </c>
      <c r="EV28" s="2" t="s">
        <v>8</v>
      </c>
      <c r="EX28" s="2" t="s">
        <v>8</v>
      </c>
      <c r="EY28" s="2" t="s">
        <v>8</v>
      </c>
      <c r="EZ28" s="2" t="s">
        <v>8</v>
      </c>
      <c r="FA28" s="2" t="s">
        <v>8</v>
      </c>
      <c r="FB28" s="2" t="s">
        <v>8</v>
      </c>
      <c r="FC28" s="2" t="s">
        <v>8</v>
      </c>
      <c r="FD28" s="2" t="s">
        <v>8</v>
      </c>
      <c r="FE28" s="2" t="s">
        <v>8</v>
      </c>
      <c r="FF28" s="2" t="s">
        <v>8</v>
      </c>
      <c r="FH28" s="2" t="s">
        <v>8</v>
      </c>
      <c r="FI28" s="2" t="s">
        <v>8</v>
      </c>
      <c r="FJ28" s="2" t="s">
        <v>8</v>
      </c>
      <c r="FL28" s="2" t="s">
        <v>8</v>
      </c>
      <c r="FM28" s="2" t="s">
        <v>8</v>
      </c>
      <c r="FN28" s="2" t="s">
        <v>8</v>
      </c>
      <c r="FO28" s="2" t="s">
        <v>8</v>
      </c>
      <c r="FP28" s="2" t="s">
        <v>8</v>
      </c>
      <c r="FQ28" s="2" t="s">
        <v>8</v>
      </c>
      <c r="FR28" s="2" t="s">
        <v>8</v>
      </c>
      <c r="FS28" s="2" t="s">
        <v>8</v>
      </c>
      <c r="FT28" s="2" t="s">
        <v>8</v>
      </c>
      <c r="FV28" s="2" t="s">
        <v>8</v>
      </c>
      <c r="FW28" s="2" t="s">
        <v>8</v>
      </c>
      <c r="FX28" s="2" t="s">
        <v>8</v>
      </c>
      <c r="FY28" s="2" t="s">
        <v>8</v>
      </c>
      <c r="FZ28" s="2" t="s">
        <v>8</v>
      </c>
      <c r="GA28" s="2" t="s">
        <v>8</v>
      </c>
      <c r="GB28" s="2" t="s">
        <v>8</v>
      </c>
      <c r="GC28" s="2" t="s">
        <v>8</v>
      </c>
      <c r="GD28" s="2" t="s">
        <v>8</v>
      </c>
      <c r="GE28" s="2" t="s">
        <v>8</v>
      </c>
      <c r="GG28" s="2" t="s">
        <v>8</v>
      </c>
      <c r="GH28" s="2" t="s">
        <v>8</v>
      </c>
      <c r="GI28" s="2" t="s">
        <v>8</v>
      </c>
      <c r="GJ28" s="2" t="s">
        <v>8</v>
      </c>
      <c r="GK28" s="2" t="s">
        <v>8</v>
      </c>
      <c r="GL28" s="2" t="s">
        <v>8</v>
      </c>
      <c r="GM28" s="2" t="s">
        <v>8</v>
      </c>
      <c r="GO28" s="2" t="s">
        <v>8</v>
      </c>
      <c r="GP28" s="2" t="s">
        <v>8</v>
      </c>
      <c r="GQ28" s="2" t="s">
        <v>8</v>
      </c>
      <c r="GR28" s="2" t="s">
        <v>8</v>
      </c>
      <c r="GS28" s="2" t="s">
        <v>8</v>
      </c>
      <c r="GT28" s="2" t="s">
        <v>8</v>
      </c>
      <c r="GU28" s="2" t="s">
        <v>8</v>
      </c>
      <c r="GV28" s="2" t="s">
        <v>8</v>
      </c>
      <c r="GX28" s="2" t="s">
        <v>8</v>
      </c>
      <c r="GY28" s="2" t="s">
        <v>8</v>
      </c>
      <c r="HA28" s="2" t="s">
        <v>8</v>
      </c>
      <c r="HC28" s="2" t="s">
        <v>8</v>
      </c>
      <c r="HD28" s="2" t="s">
        <v>8</v>
      </c>
      <c r="HE28" s="2" t="s">
        <v>8</v>
      </c>
      <c r="HG28" s="2" t="s">
        <v>8</v>
      </c>
      <c r="HH28" s="2" t="s">
        <v>8</v>
      </c>
      <c r="HI28" s="2" t="s">
        <v>8</v>
      </c>
      <c r="HJ28" s="2" t="s">
        <v>8</v>
      </c>
      <c r="HL28" s="2" t="s">
        <v>8</v>
      </c>
      <c r="HM28" s="2" t="s">
        <v>8</v>
      </c>
      <c r="HO28" s="2" t="s">
        <v>8</v>
      </c>
      <c r="HP28" s="2" t="s">
        <v>8</v>
      </c>
      <c r="HQ28" s="2" t="s">
        <v>8</v>
      </c>
      <c r="HR28" s="2" t="s">
        <v>8</v>
      </c>
      <c r="HS28" s="2" t="s">
        <v>8</v>
      </c>
      <c r="HT28" s="2" t="s">
        <v>8</v>
      </c>
      <c r="HV28" s="2" t="s">
        <v>8</v>
      </c>
      <c r="HW28" s="2" t="s">
        <v>8</v>
      </c>
      <c r="HX28" s="2" t="s">
        <v>8</v>
      </c>
      <c r="HY28" s="2" t="s">
        <v>8</v>
      </c>
      <c r="HZ28" s="2" t="s">
        <v>8</v>
      </c>
      <c r="IA28" s="2" t="s">
        <v>8</v>
      </c>
      <c r="IC28" s="2" t="s">
        <v>8</v>
      </c>
      <c r="ID28" s="2" t="s">
        <v>1017</v>
      </c>
      <c r="IE28" s="2" t="s">
        <v>8</v>
      </c>
      <c r="IF28" s="2" t="s">
        <v>1017</v>
      </c>
      <c r="IG28" s="2" t="s">
        <v>1017</v>
      </c>
      <c r="IH28" s="2" t="s">
        <v>8</v>
      </c>
      <c r="IJ28" s="2" t="s">
        <v>8</v>
      </c>
      <c r="IK28" s="2" t="s">
        <v>8</v>
      </c>
      <c r="IL28" s="2" t="s">
        <v>8</v>
      </c>
      <c r="IM28" s="2" t="s">
        <v>8</v>
      </c>
      <c r="IN28" s="2" t="s">
        <v>8</v>
      </c>
      <c r="IO28" s="2" t="s">
        <v>8</v>
      </c>
      <c r="IP28" s="2" t="s">
        <v>8</v>
      </c>
      <c r="IQ28" s="2" t="s">
        <v>8</v>
      </c>
      <c r="IR28" s="2" t="s">
        <v>8</v>
      </c>
      <c r="IS28" s="2" t="s">
        <v>8</v>
      </c>
      <c r="IU28" s="2" t="s">
        <v>8</v>
      </c>
      <c r="IV28" s="2" t="s">
        <v>8</v>
      </c>
      <c r="IW28" s="2" t="s">
        <v>8</v>
      </c>
      <c r="IX28" s="2" t="s">
        <v>8</v>
      </c>
      <c r="IY28" s="2" t="s">
        <v>8</v>
      </c>
      <c r="IZ28" s="2" t="s">
        <v>8</v>
      </c>
      <c r="JA28" s="2" t="s">
        <v>8</v>
      </c>
      <c r="JB28" s="2" t="s">
        <v>8</v>
      </c>
      <c r="JC28" s="2" t="s">
        <v>8</v>
      </c>
      <c r="JD28" s="2" t="s">
        <v>8</v>
      </c>
      <c r="JE28" s="2" t="s">
        <v>8</v>
      </c>
      <c r="JF28" s="2" t="s">
        <v>8</v>
      </c>
      <c r="JH28" s="2" t="s">
        <v>8</v>
      </c>
      <c r="JI28" s="2" t="s">
        <v>8</v>
      </c>
      <c r="JJ28" s="2" t="s">
        <v>8</v>
      </c>
      <c r="JK28" s="2" t="s">
        <v>8</v>
      </c>
      <c r="JL28" s="2" t="s">
        <v>8</v>
      </c>
      <c r="JM28" s="2" t="s">
        <v>8</v>
      </c>
      <c r="JN28" s="2" t="s">
        <v>8</v>
      </c>
      <c r="JO28" s="2" t="s">
        <v>8</v>
      </c>
      <c r="JP28" s="2" t="s">
        <v>8</v>
      </c>
      <c r="JR28" s="2" t="s">
        <v>8</v>
      </c>
      <c r="JS28" s="2" t="s">
        <v>8</v>
      </c>
      <c r="JT28" s="2" t="s">
        <v>8</v>
      </c>
      <c r="JU28" s="2" t="s">
        <v>8</v>
      </c>
      <c r="JV28" s="2" t="s">
        <v>8</v>
      </c>
      <c r="JW28" s="2" t="s">
        <v>8</v>
      </c>
      <c r="JX28" s="2" t="s">
        <v>8</v>
      </c>
      <c r="JY28" s="2" t="s">
        <v>8</v>
      </c>
      <c r="JZ28" s="2" t="s">
        <v>8</v>
      </c>
      <c r="KB28" s="2" t="s">
        <v>1017</v>
      </c>
      <c r="KC28" s="2" t="s">
        <v>1017</v>
      </c>
      <c r="KD28" s="2" t="s">
        <v>8</v>
      </c>
      <c r="KF28" s="2" t="s">
        <v>8</v>
      </c>
      <c r="KG28" s="2" t="s">
        <v>8</v>
      </c>
      <c r="KI28" s="2" t="s">
        <v>8</v>
      </c>
      <c r="KJ28" s="2" t="s">
        <v>8</v>
      </c>
      <c r="KK28" s="2" t="s">
        <v>8</v>
      </c>
      <c r="KL28" s="2" t="s">
        <v>8</v>
      </c>
    </row>
    <row r="29" spans="1:298" ht="22.5" customHeight="1" x14ac:dyDescent="0.25">
      <c r="A29" s="15" t="s">
        <v>79</v>
      </c>
      <c r="B29" s="2" t="s">
        <v>59</v>
      </c>
      <c r="C29" s="2" t="s">
        <v>59</v>
      </c>
      <c r="E29" s="2" t="s">
        <v>59</v>
      </c>
      <c r="F29" s="2" t="s">
        <v>59</v>
      </c>
      <c r="H29" s="2" t="s">
        <v>59</v>
      </c>
      <c r="I29" s="2" t="s">
        <v>59</v>
      </c>
      <c r="J29" s="2" t="s">
        <v>59</v>
      </c>
      <c r="L29" s="2" t="s">
        <v>59</v>
      </c>
      <c r="N29" s="2" t="s">
        <v>59</v>
      </c>
      <c r="O29" s="2" t="s">
        <v>59</v>
      </c>
      <c r="P29" s="2" t="s">
        <v>59</v>
      </c>
      <c r="R29" s="2" t="s">
        <v>59</v>
      </c>
      <c r="S29" s="2" t="s">
        <v>59</v>
      </c>
      <c r="T29" s="2" t="s">
        <v>59</v>
      </c>
      <c r="U29" s="2" t="s">
        <v>59</v>
      </c>
      <c r="W29" s="2" t="s">
        <v>59</v>
      </c>
      <c r="X29" s="2" t="s">
        <v>59</v>
      </c>
      <c r="Y29" s="2" t="s">
        <v>59</v>
      </c>
      <c r="Z29" s="2" t="s">
        <v>59</v>
      </c>
      <c r="AA29" s="2" t="s">
        <v>59</v>
      </c>
      <c r="AB29" s="2" t="s">
        <v>59</v>
      </c>
      <c r="AD29" s="2" t="s">
        <v>59</v>
      </c>
      <c r="AE29" s="2" t="s">
        <v>59</v>
      </c>
      <c r="AF29" s="2" t="s">
        <v>59</v>
      </c>
      <c r="AG29" s="2" t="s">
        <v>59</v>
      </c>
      <c r="AH29" s="2" t="s">
        <v>59</v>
      </c>
      <c r="AJ29" s="2" t="s">
        <v>59</v>
      </c>
      <c r="AK29" s="2" t="s">
        <v>59</v>
      </c>
      <c r="AL29" s="2" t="s">
        <v>59</v>
      </c>
      <c r="AN29" s="2" t="s">
        <v>59</v>
      </c>
      <c r="AO29" s="2" t="s">
        <v>59</v>
      </c>
      <c r="AP29" s="2" t="s">
        <v>59</v>
      </c>
      <c r="AR29" s="2" t="s">
        <v>59</v>
      </c>
      <c r="AS29" s="2" t="s">
        <v>59</v>
      </c>
      <c r="AU29" s="2" t="s">
        <v>59</v>
      </c>
      <c r="AV29" s="2" t="s">
        <v>59</v>
      </c>
      <c r="AW29" s="2" t="s">
        <v>59</v>
      </c>
      <c r="AY29" s="2" t="s">
        <v>59</v>
      </c>
      <c r="AZ29" s="2" t="s">
        <v>59</v>
      </c>
      <c r="BA29" s="2" t="s">
        <v>59</v>
      </c>
      <c r="BC29" s="2" t="s">
        <v>59</v>
      </c>
      <c r="BE29" s="2" t="s">
        <v>59</v>
      </c>
      <c r="BF29" s="2" t="s">
        <v>59</v>
      </c>
      <c r="BG29" s="2" t="s">
        <v>59</v>
      </c>
      <c r="BI29" s="2" t="s">
        <v>59</v>
      </c>
      <c r="BJ29" s="2" t="s">
        <v>59</v>
      </c>
      <c r="BK29" s="2" t="s">
        <v>59</v>
      </c>
      <c r="BM29" s="2" t="s">
        <v>59</v>
      </c>
      <c r="BN29" s="2" t="s">
        <v>59</v>
      </c>
      <c r="BP29" s="2" t="s">
        <v>59</v>
      </c>
      <c r="BQ29" s="2" t="s">
        <v>59</v>
      </c>
      <c r="BR29" s="2" t="s">
        <v>59</v>
      </c>
      <c r="BT29" s="2" t="s">
        <v>59</v>
      </c>
      <c r="BV29" s="2" t="s">
        <v>59</v>
      </c>
      <c r="BW29" s="2" t="s">
        <v>59</v>
      </c>
      <c r="BX29" s="2" t="s">
        <v>59</v>
      </c>
      <c r="BY29" s="72"/>
      <c r="BZ29" s="2" t="s">
        <v>59</v>
      </c>
      <c r="CA29" s="2" t="s">
        <v>59</v>
      </c>
      <c r="CB29" s="2" t="s">
        <v>59</v>
      </c>
      <c r="CD29" s="2" t="s">
        <v>8</v>
      </c>
      <c r="CE29" s="2" t="s">
        <v>8</v>
      </c>
      <c r="CF29" s="2" t="s">
        <v>8</v>
      </c>
      <c r="CH29" s="2" t="s">
        <v>8</v>
      </c>
      <c r="CI29" s="2" t="s">
        <v>8</v>
      </c>
      <c r="CJ29" s="2" t="s">
        <v>8</v>
      </c>
      <c r="CL29" s="2" t="s">
        <v>8</v>
      </c>
      <c r="CM29" s="2" t="s">
        <v>8</v>
      </c>
      <c r="CN29" s="2" t="s">
        <v>8</v>
      </c>
      <c r="CP29" s="2" t="s">
        <v>8</v>
      </c>
      <c r="CQ29" s="2" t="s">
        <v>8</v>
      </c>
      <c r="CR29" s="2" t="s">
        <v>8</v>
      </c>
      <c r="CT29" s="2" t="s">
        <v>8</v>
      </c>
      <c r="CV29" s="2" t="s">
        <v>8</v>
      </c>
      <c r="CW29" s="2" t="s">
        <v>8</v>
      </c>
      <c r="CX29" s="2" t="s">
        <v>8</v>
      </c>
      <c r="CY29" s="2" t="s">
        <v>8</v>
      </c>
      <c r="CZ29" s="2" t="s">
        <v>8</v>
      </c>
      <c r="DB29" s="16" t="s">
        <v>79</v>
      </c>
      <c r="DD29" s="16" t="s">
        <v>79</v>
      </c>
      <c r="DE29" s="16" t="s">
        <v>79</v>
      </c>
      <c r="DF29" s="16" t="s">
        <v>79</v>
      </c>
      <c r="DG29" s="16" t="s">
        <v>79</v>
      </c>
      <c r="DI29" s="16" t="s">
        <v>79</v>
      </c>
      <c r="DJ29" s="16" t="s">
        <v>79</v>
      </c>
      <c r="DK29" s="16" t="s">
        <v>79</v>
      </c>
      <c r="DL29" s="16" t="s">
        <v>79</v>
      </c>
      <c r="DN29" s="16" t="s">
        <v>79</v>
      </c>
      <c r="DO29" s="16" t="s">
        <v>79</v>
      </c>
      <c r="DP29" s="16" t="s">
        <v>79</v>
      </c>
      <c r="DQ29" s="16" t="s">
        <v>79</v>
      </c>
      <c r="DS29" s="16" t="s">
        <v>79</v>
      </c>
      <c r="DT29" s="16" t="s">
        <v>79</v>
      </c>
      <c r="DU29" s="16" t="s">
        <v>79</v>
      </c>
      <c r="DV29" s="16" t="s">
        <v>79</v>
      </c>
      <c r="DW29" s="16" t="s">
        <v>79</v>
      </c>
      <c r="DX29" s="16" t="s">
        <v>79</v>
      </c>
      <c r="DZ29" s="16" t="s">
        <v>79</v>
      </c>
      <c r="EA29" s="16" t="s">
        <v>79</v>
      </c>
      <c r="EB29" s="16" t="s">
        <v>79</v>
      </c>
      <c r="EC29" s="16" t="s">
        <v>79</v>
      </c>
      <c r="EE29" s="16" t="s">
        <v>79</v>
      </c>
      <c r="EF29" s="16" t="s">
        <v>79</v>
      </c>
      <c r="EG29" s="16" t="s">
        <v>79</v>
      </c>
      <c r="EH29" s="16" t="s">
        <v>79</v>
      </c>
      <c r="EI29" s="16" t="s">
        <v>79</v>
      </c>
      <c r="EJ29" s="16" t="s">
        <v>79</v>
      </c>
      <c r="EL29" s="16" t="s">
        <v>79</v>
      </c>
      <c r="EM29" s="16" t="s">
        <v>79</v>
      </c>
      <c r="EO29" s="16" t="s">
        <v>79</v>
      </c>
      <c r="EP29" s="16" t="s">
        <v>79</v>
      </c>
      <c r="EQ29" s="16" t="s">
        <v>79</v>
      </c>
      <c r="ER29" s="16" t="s">
        <v>79</v>
      </c>
      <c r="ES29" s="16" t="s">
        <v>79</v>
      </c>
      <c r="ET29" s="16" t="s">
        <v>79</v>
      </c>
      <c r="EU29" s="16" t="s">
        <v>79</v>
      </c>
      <c r="EV29" s="16" t="s">
        <v>79</v>
      </c>
      <c r="EX29" s="16" t="s">
        <v>79</v>
      </c>
      <c r="EY29" s="16" t="s">
        <v>79</v>
      </c>
      <c r="EZ29" s="16" t="s">
        <v>79</v>
      </c>
      <c r="FA29" s="16" t="s">
        <v>79</v>
      </c>
      <c r="FB29" s="16" t="s">
        <v>79</v>
      </c>
      <c r="FC29" s="16" t="s">
        <v>79</v>
      </c>
      <c r="FD29" s="16" t="s">
        <v>79</v>
      </c>
      <c r="FE29" s="16" t="s">
        <v>79</v>
      </c>
      <c r="FF29" s="16" t="s">
        <v>79</v>
      </c>
      <c r="FH29" s="16" t="s">
        <v>79</v>
      </c>
      <c r="FI29" s="16" t="s">
        <v>79</v>
      </c>
      <c r="FJ29" s="16" t="s">
        <v>79</v>
      </c>
      <c r="FL29" s="16" t="s">
        <v>79</v>
      </c>
      <c r="FM29" s="16" t="s">
        <v>79</v>
      </c>
      <c r="FN29" s="16" t="s">
        <v>79</v>
      </c>
      <c r="FO29" s="16" t="s">
        <v>79</v>
      </c>
      <c r="FP29" s="16" t="s">
        <v>79</v>
      </c>
      <c r="FQ29" s="16" t="s">
        <v>79</v>
      </c>
      <c r="FR29" s="16" t="s">
        <v>79</v>
      </c>
      <c r="FS29" s="16" t="s">
        <v>79</v>
      </c>
      <c r="FT29" s="16" t="s">
        <v>79</v>
      </c>
      <c r="FV29" s="16" t="s">
        <v>79</v>
      </c>
      <c r="FW29" s="16" t="s">
        <v>79</v>
      </c>
      <c r="FX29" s="16" t="s">
        <v>79</v>
      </c>
      <c r="FY29" s="16" t="s">
        <v>79</v>
      </c>
      <c r="FZ29" s="16" t="s">
        <v>79</v>
      </c>
      <c r="GA29" s="16" t="s">
        <v>79</v>
      </c>
      <c r="GB29" s="16" t="s">
        <v>79</v>
      </c>
      <c r="GC29" s="16" t="s">
        <v>79</v>
      </c>
      <c r="GD29" s="16" t="s">
        <v>79</v>
      </c>
      <c r="GE29" s="16" t="s">
        <v>79</v>
      </c>
      <c r="GG29" s="16" t="s">
        <v>79</v>
      </c>
      <c r="GH29" s="16" t="s">
        <v>79</v>
      </c>
      <c r="GI29" s="16" t="s">
        <v>79</v>
      </c>
      <c r="GJ29" s="16" t="s">
        <v>79</v>
      </c>
      <c r="GK29" s="16" t="s">
        <v>79</v>
      </c>
      <c r="GL29" s="16" t="s">
        <v>79</v>
      </c>
      <c r="GM29" s="16" t="s">
        <v>79</v>
      </c>
      <c r="GO29" s="16" t="s">
        <v>79</v>
      </c>
      <c r="GP29" s="16" t="s">
        <v>79</v>
      </c>
      <c r="GQ29" s="16" t="s">
        <v>79</v>
      </c>
      <c r="GR29" s="16" t="s">
        <v>79</v>
      </c>
      <c r="GS29" s="16" t="s">
        <v>79</v>
      </c>
      <c r="GT29" s="16" t="s">
        <v>79</v>
      </c>
      <c r="GU29" s="16" t="s">
        <v>79</v>
      </c>
      <c r="GV29" s="16" t="s">
        <v>79</v>
      </c>
      <c r="GX29" s="16" t="s">
        <v>79</v>
      </c>
      <c r="GY29" s="16" t="s">
        <v>79</v>
      </c>
      <c r="HA29" s="16" t="s">
        <v>79</v>
      </c>
      <c r="HC29" s="16" t="s">
        <v>79</v>
      </c>
      <c r="HD29" s="16" t="s">
        <v>79</v>
      </c>
      <c r="HE29" s="16" t="s">
        <v>79</v>
      </c>
      <c r="HG29" s="16" t="s">
        <v>79</v>
      </c>
      <c r="HH29" s="16" t="s">
        <v>79</v>
      </c>
      <c r="HI29" s="16" t="s">
        <v>79</v>
      </c>
      <c r="HJ29" s="16" t="s">
        <v>79</v>
      </c>
      <c r="HL29" s="16" t="s">
        <v>79</v>
      </c>
      <c r="HM29" s="16" t="s">
        <v>79</v>
      </c>
      <c r="HO29" s="16" t="s">
        <v>79</v>
      </c>
      <c r="HP29" s="16" t="s">
        <v>79</v>
      </c>
      <c r="HQ29" s="16" t="s">
        <v>79</v>
      </c>
      <c r="HR29" s="16" t="s">
        <v>79</v>
      </c>
      <c r="HS29" s="16" t="s">
        <v>79</v>
      </c>
      <c r="HT29" s="16" t="s">
        <v>79</v>
      </c>
      <c r="HV29" s="16" t="s">
        <v>79</v>
      </c>
      <c r="HW29" s="16" t="s">
        <v>79</v>
      </c>
      <c r="HX29" s="16" t="s">
        <v>79</v>
      </c>
      <c r="HY29" s="16" t="s">
        <v>79</v>
      </c>
      <c r="HZ29" s="16" t="s">
        <v>79</v>
      </c>
      <c r="IA29" s="16" t="s">
        <v>79</v>
      </c>
      <c r="IC29" s="2" t="s">
        <v>8</v>
      </c>
      <c r="ID29" s="2" t="s">
        <v>8</v>
      </c>
      <c r="IE29" s="2" t="s">
        <v>8</v>
      </c>
      <c r="IF29" s="2" t="s">
        <v>8</v>
      </c>
      <c r="IG29" s="2" t="s">
        <v>8</v>
      </c>
      <c r="IH29" s="2" t="s">
        <v>8</v>
      </c>
      <c r="IJ29" s="2" t="s">
        <v>8</v>
      </c>
      <c r="IK29" s="2" t="s">
        <v>8</v>
      </c>
      <c r="IL29" s="2" t="s">
        <v>8</v>
      </c>
      <c r="IM29" s="2" t="s">
        <v>8</v>
      </c>
      <c r="IN29" s="2" t="s">
        <v>8</v>
      </c>
      <c r="IO29" s="2" t="s">
        <v>8</v>
      </c>
      <c r="IP29" s="2" t="s">
        <v>8</v>
      </c>
      <c r="IQ29" s="2" t="s">
        <v>8</v>
      </c>
      <c r="IR29" s="2" t="s">
        <v>8</v>
      </c>
      <c r="IS29" s="2" t="s">
        <v>8</v>
      </c>
      <c r="IU29" s="2" t="s">
        <v>8</v>
      </c>
      <c r="IV29" s="2" t="s">
        <v>8</v>
      </c>
      <c r="IW29" s="2" t="s">
        <v>8</v>
      </c>
      <c r="IX29" s="2" t="s">
        <v>8</v>
      </c>
      <c r="IY29" s="2" t="s">
        <v>8</v>
      </c>
      <c r="IZ29" s="2" t="s">
        <v>8</v>
      </c>
      <c r="JA29" s="2" t="s">
        <v>8</v>
      </c>
      <c r="JB29" s="2" t="s">
        <v>8</v>
      </c>
      <c r="JC29" s="2" t="s">
        <v>8</v>
      </c>
      <c r="JD29" s="2" t="s">
        <v>8</v>
      </c>
      <c r="JE29" s="2" t="s">
        <v>8</v>
      </c>
      <c r="JF29" s="2" t="s">
        <v>8</v>
      </c>
      <c r="JH29" s="2" t="s">
        <v>8</v>
      </c>
      <c r="JI29" s="2" t="s">
        <v>8</v>
      </c>
      <c r="JJ29" s="2" t="s">
        <v>8</v>
      </c>
      <c r="JK29" s="2" t="s">
        <v>8</v>
      </c>
      <c r="JL29" s="2" t="s">
        <v>8</v>
      </c>
      <c r="JM29" s="2" t="s">
        <v>8</v>
      </c>
      <c r="JN29" s="2" t="s">
        <v>8</v>
      </c>
      <c r="JO29" s="2" t="s">
        <v>8</v>
      </c>
      <c r="JP29" s="2" t="s">
        <v>8</v>
      </c>
      <c r="JR29" s="2" t="s">
        <v>8</v>
      </c>
      <c r="JS29" s="2" t="s">
        <v>8</v>
      </c>
      <c r="JT29" s="2" t="s">
        <v>8</v>
      </c>
      <c r="JU29" s="2" t="s">
        <v>8</v>
      </c>
      <c r="JV29" s="2" t="s">
        <v>8</v>
      </c>
      <c r="JW29" s="2" t="s">
        <v>8</v>
      </c>
      <c r="JX29" s="2" t="s">
        <v>8</v>
      </c>
      <c r="JY29" s="2" t="s">
        <v>8</v>
      </c>
      <c r="JZ29" s="2" t="s">
        <v>8</v>
      </c>
      <c r="KB29" s="2" t="s">
        <v>8</v>
      </c>
      <c r="KC29" s="2" t="s">
        <v>8</v>
      </c>
      <c r="KD29" s="2" t="s">
        <v>8</v>
      </c>
      <c r="KF29" s="2" t="s">
        <v>8</v>
      </c>
      <c r="KG29" s="2" t="s">
        <v>8</v>
      </c>
      <c r="KI29" s="2" t="s">
        <v>8</v>
      </c>
      <c r="KJ29" s="2" t="s">
        <v>8</v>
      </c>
      <c r="KK29" s="2" t="s">
        <v>8</v>
      </c>
      <c r="KL29" s="2" t="s">
        <v>8</v>
      </c>
    </row>
    <row r="30" spans="1:298" ht="22.5" customHeight="1" x14ac:dyDescent="0.25">
      <c r="A30" s="15" t="s">
        <v>80</v>
      </c>
      <c r="B30" s="2" t="s">
        <v>59</v>
      </c>
      <c r="C30" s="2" t="s">
        <v>59</v>
      </c>
      <c r="E30" s="2" t="s">
        <v>59</v>
      </c>
      <c r="F30" s="2" t="s">
        <v>59</v>
      </c>
      <c r="H30" s="2" t="s">
        <v>59</v>
      </c>
      <c r="I30" s="2" t="s">
        <v>59</v>
      </c>
      <c r="J30" s="2" t="s">
        <v>59</v>
      </c>
      <c r="L30" s="2" t="s">
        <v>59</v>
      </c>
      <c r="N30" s="2" t="s">
        <v>59</v>
      </c>
      <c r="O30" s="2" t="s">
        <v>59</v>
      </c>
      <c r="P30" s="2" t="s">
        <v>59</v>
      </c>
      <c r="R30" s="2" t="s">
        <v>59</v>
      </c>
      <c r="S30" s="2" t="s">
        <v>59</v>
      </c>
      <c r="T30" s="2" t="s">
        <v>59</v>
      </c>
      <c r="U30" s="2" t="s">
        <v>59</v>
      </c>
      <c r="W30" s="2" t="s">
        <v>59</v>
      </c>
      <c r="X30" s="2" t="s">
        <v>59</v>
      </c>
      <c r="Y30" s="2" t="s">
        <v>59</v>
      </c>
      <c r="Z30" s="2" t="s">
        <v>59</v>
      </c>
      <c r="AA30" s="2" t="s">
        <v>59</v>
      </c>
      <c r="AB30" s="2" t="s">
        <v>59</v>
      </c>
      <c r="AD30" s="2" t="s">
        <v>59</v>
      </c>
      <c r="AE30" s="2" t="s">
        <v>59</v>
      </c>
      <c r="AF30" s="2" t="s">
        <v>59</v>
      </c>
      <c r="AG30" s="2" t="s">
        <v>59</v>
      </c>
      <c r="AH30" s="2" t="s">
        <v>59</v>
      </c>
      <c r="AJ30" s="2" t="s">
        <v>59</v>
      </c>
      <c r="AK30" s="2" t="s">
        <v>59</v>
      </c>
      <c r="AL30" s="2" t="s">
        <v>59</v>
      </c>
      <c r="AN30" s="2" t="s">
        <v>59</v>
      </c>
      <c r="AO30" s="2" t="s">
        <v>59</v>
      </c>
      <c r="AP30" s="2" t="s">
        <v>59</v>
      </c>
      <c r="AR30" s="2" t="s">
        <v>59</v>
      </c>
      <c r="AS30" s="2" t="s">
        <v>59</v>
      </c>
      <c r="AU30" s="2" t="s">
        <v>59</v>
      </c>
      <c r="AV30" s="2" t="s">
        <v>59</v>
      </c>
      <c r="AW30" s="2" t="s">
        <v>59</v>
      </c>
      <c r="AY30" s="2" t="s">
        <v>59</v>
      </c>
      <c r="AZ30" s="2" t="s">
        <v>59</v>
      </c>
      <c r="BA30" s="2" t="s">
        <v>59</v>
      </c>
      <c r="BC30" s="2" t="s">
        <v>59</v>
      </c>
      <c r="BE30" s="2" t="s">
        <v>59</v>
      </c>
      <c r="BF30" s="2" t="s">
        <v>59</v>
      </c>
      <c r="BG30" s="2" t="s">
        <v>59</v>
      </c>
      <c r="BI30" s="2" t="s">
        <v>59</v>
      </c>
      <c r="BJ30" s="2" t="s">
        <v>59</v>
      </c>
      <c r="BK30" s="2" t="s">
        <v>59</v>
      </c>
      <c r="BM30" s="2" t="s">
        <v>59</v>
      </c>
      <c r="BN30" s="2" t="s">
        <v>59</v>
      </c>
      <c r="BP30" s="2" t="s">
        <v>59</v>
      </c>
      <c r="BQ30" s="2" t="s">
        <v>59</v>
      </c>
      <c r="BR30" s="2" t="s">
        <v>59</v>
      </c>
      <c r="BT30" s="2" t="s">
        <v>59</v>
      </c>
      <c r="BV30" s="2" t="s">
        <v>59</v>
      </c>
      <c r="BW30" s="2" t="s">
        <v>59</v>
      </c>
      <c r="BX30" s="2" t="s">
        <v>59</v>
      </c>
      <c r="BY30" s="72"/>
      <c r="BZ30" s="2" t="s">
        <v>59</v>
      </c>
      <c r="CA30" s="2" t="s">
        <v>59</v>
      </c>
      <c r="CB30" s="2" t="s">
        <v>59</v>
      </c>
      <c r="CD30" s="2" t="s">
        <v>8</v>
      </c>
      <c r="CE30" s="2" t="s">
        <v>8</v>
      </c>
      <c r="CF30" s="2" t="s">
        <v>8</v>
      </c>
      <c r="CH30" s="2" t="s">
        <v>8</v>
      </c>
      <c r="CI30" s="2" t="s">
        <v>8</v>
      </c>
      <c r="CJ30" s="2" t="s">
        <v>8</v>
      </c>
      <c r="CL30" s="2" t="s">
        <v>8</v>
      </c>
      <c r="CM30" s="2" t="s">
        <v>8</v>
      </c>
      <c r="CN30" s="2" t="s">
        <v>8</v>
      </c>
      <c r="CP30" s="2" t="s">
        <v>8</v>
      </c>
      <c r="CQ30" s="2" t="s">
        <v>8</v>
      </c>
      <c r="CR30" s="2" t="s">
        <v>8</v>
      </c>
      <c r="CT30" s="2" t="s">
        <v>8</v>
      </c>
      <c r="CV30" s="2" t="s">
        <v>8</v>
      </c>
      <c r="CW30" s="2" t="s">
        <v>8</v>
      </c>
      <c r="CX30" s="2" t="s">
        <v>8</v>
      </c>
      <c r="CY30" s="2" t="s">
        <v>8</v>
      </c>
      <c r="CZ30" s="2" t="s">
        <v>8</v>
      </c>
      <c r="DB30" s="2" t="s">
        <v>8</v>
      </c>
      <c r="DD30" s="2" t="s">
        <v>8</v>
      </c>
      <c r="DE30" s="2" t="s">
        <v>8</v>
      </c>
      <c r="DF30" s="2" t="s">
        <v>8</v>
      </c>
      <c r="DG30" s="2" t="s">
        <v>8</v>
      </c>
      <c r="DI30" s="2" t="s">
        <v>8</v>
      </c>
      <c r="DJ30" s="2" t="s">
        <v>8</v>
      </c>
      <c r="DK30" s="2" t="s">
        <v>8</v>
      </c>
      <c r="DL30" s="2" t="s">
        <v>8</v>
      </c>
      <c r="DN30" s="2" t="s">
        <v>8</v>
      </c>
      <c r="DO30" s="2" t="s">
        <v>8</v>
      </c>
      <c r="DP30" s="2" t="s">
        <v>8</v>
      </c>
      <c r="DQ30" s="2" t="s">
        <v>8</v>
      </c>
      <c r="DS30" s="2" t="s">
        <v>8</v>
      </c>
      <c r="DT30" s="2" t="s">
        <v>8</v>
      </c>
      <c r="DU30" s="2" t="s">
        <v>8</v>
      </c>
      <c r="DV30" s="2" t="s">
        <v>8</v>
      </c>
      <c r="DW30" s="2" t="s">
        <v>8</v>
      </c>
      <c r="DX30" s="2" t="s">
        <v>8</v>
      </c>
      <c r="DZ30" s="2" t="s">
        <v>8</v>
      </c>
      <c r="EA30" s="2" t="s">
        <v>8</v>
      </c>
      <c r="EB30" s="2" t="s">
        <v>8</v>
      </c>
      <c r="EC30" s="2" t="s">
        <v>8</v>
      </c>
      <c r="EE30" s="2" t="s">
        <v>8</v>
      </c>
      <c r="EF30" s="2" t="s">
        <v>8</v>
      </c>
      <c r="EG30" s="2" t="s">
        <v>8</v>
      </c>
      <c r="EH30" s="2" t="s">
        <v>8</v>
      </c>
      <c r="EI30" s="2" t="s">
        <v>8</v>
      </c>
      <c r="EJ30" s="2" t="s">
        <v>8</v>
      </c>
      <c r="EL30" s="2" t="s">
        <v>8</v>
      </c>
      <c r="EM30" s="2" t="s">
        <v>8</v>
      </c>
      <c r="EO30" s="2" t="s">
        <v>8</v>
      </c>
      <c r="EP30" s="2" t="s">
        <v>8</v>
      </c>
      <c r="EQ30" s="2" t="s">
        <v>8</v>
      </c>
      <c r="ER30" s="2" t="s">
        <v>8</v>
      </c>
      <c r="ES30" s="2" t="s">
        <v>8</v>
      </c>
      <c r="ET30" s="2" t="s">
        <v>8</v>
      </c>
      <c r="EU30" s="2" t="s">
        <v>8</v>
      </c>
      <c r="EV30" s="2" t="s">
        <v>8</v>
      </c>
      <c r="EX30" s="2" t="s">
        <v>8</v>
      </c>
      <c r="EY30" s="2" t="s">
        <v>8</v>
      </c>
      <c r="EZ30" s="2" t="s">
        <v>8</v>
      </c>
      <c r="FA30" s="2" t="s">
        <v>8</v>
      </c>
      <c r="FB30" s="2" t="s">
        <v>8</v>
      </c>
      <c r="FC30" s="2" t="s">
        <v>8</v>
      </c>
      <c r="FD30" s="2" t="s">
        <v>8</v>
      </c>
      <c r="FE30" s="2" t="s">
        <v>8</v>
      </c>
      <c r="FF30" s="2" t="s">
        <v>8</v>
      </c>
      <c r="FH30" s="2" t="s">
        <v>8</v>
      </c>
      <c r="FI30" s="2" t="s">
        <v>8</v>
      </c>
      <c r="FJ30" s="2" t="s">
        <v>8</v>
      </c>
      <c r="FL30" s="2" t="s">
        <v>8</v>
      </c>
      <c r="FM30" s="2" t="s">
        <v>8</v>
      </c>
      <c r="FN30" s="2" t="s">
        <v>8</v>
      </c>
      <c r="FO30" s="2" t="s">
        <v>8</v>
      </c>
      <c r="FP30" s="2" t="s">
        <v>8</v>
      </c>
      <c r="FQ30" s="2" t="s">
        <v>8</v>
      </c>
      <c r="FR30" s="2" t="s">
        <v>8</v>
      </c>
      <c r="FS30" s="2" t="s">
        <v>8</v>
      </c>
      <c r="FT30" s="2" t="s">
        <v>8</v>
      </c>
      <c r="FV30" s="2" t="s">
        <v>8</v>
      </c>
      <c r="FW30" s="2" t="s">
        <v>8</v>
      </c>
      <c r="FX30" s="2" t="s">
        <v>8</v>
      </c>
      <c r="FY30" s="2" t="s">
        <v>8</v>
      </c>
      <c r="FZ30" s="2" t="s">
        <v>8</v>
      </c>
      <c r="GA30" s="2" t="s">
        <v>8</v>
      </c>
      <c r="GB30" s="2" t="s">
        <v>8</v>
      </c>
      <c r="GC30" s="2" t="s">
        <v>8</v>
      </c>
      <c r="GD30" s="2" t="s">
        <v>8</v>
      </c>
      <c r="GE30" s="2" t="s">
        <v>8</v>
      </c>
      <c r="GG30" s="2" t="s">
        <v>8</v>
      </c>
      <c r="GH30" s="2" t="s">
        <v>8</v>
      </c>
      <c r="GI30" s="2" t="s">
        <v>8</v>
      </c>
      <c r="GJ30" s="2" t="s">
        <v>8</v>
      </c>
      <c r="GK30" s="2" t="s">
        <v>8</v>
      </c>
      <c r="GL30" s="2" t="s">
        <v>8</v>
      </c>
      <c r="GM30" s="2" t="s">
        <v>8</v>
      </c>
      <c r="GO30" s="2" t="s">
        <v>8</v>
      </c>
      <c r="GP30" s="2" t="s">
        <v>8</v>
      </c>
      <c r="GQ30" s="2" t="s">
        <v>8</v>
      </c>
      <c r="GR30" s="2" t="s">
        <v>8</v>
      </c>
      <c r="GS30" s="2" t="s">
        <v>8</v>
      </c>
      <c r="GT30" s="2" t="s">
        <v>8</v>
      </c>
      <c r="GU30" s="2" t="s">
        <v>8</v>
      </c>
      <c r="GV30" s="2" t="s">
        <v>8</v>
      </c>
      <c r="GX30" s="2" t="s">
        <v>8</v>
      </c>
      <c r="GY30" s="2" t="s">
        <v>8</v>
      </c>
      <c r="HA30" s="2" t="s">
        <v>8</v>
      </c>
      <c r="HC30" s="2" t="s">
        <v>8</v>
      </c>
      <c r="HD30" s="2" t="s">
        <v>8</v>
      </c>
      <c r="HE30" s="2" t="s">
        <v>8</v>
      </c>
      <c r="HG30" s="2" t="s">
        <v>8</v>
      </c>
      <c r="HH30" s="2" t="s">
        <v>8</v>
      </c>
      <c r="HI30" s="2" t="s">
        <v>8</v>
      </c>
      <c r="HJ30" s="2" t="s">
        <v>8</v>
      </c>
      <c r="HL30" s="2" t="s">
        <v>8</v>
      </c>
      <c r="HM30" s="2" t="s">
        <v>8</v>
      </c>
      <c r="HO30" s="2" t="s">
        <v>8</v>
      </c>
      <c r="HP30" s="2" t="s">
        <v>8</v>
      </c>
      <c r="HQ30" s="2" t="s">
        <v>8</v>
      </c>
      <c r="HR30" s="2" t="s">
        <v>8</v>
      </c>
      <c r="HS30" s="2" t="s">
        <v>8</v>
      </c>
      <c r="HT30" s="2" t="s">
        <v>8</v>
      </c>
      <c r="HV30" s="2" t="s">
        <v>8</v>
      </c>
      <c r="HW30" s="2" t="s">
        <v>8</v>
      </c>
      <c r="HX30" s="2" t="s">
        <v>8</v>
      </c>
      <c r="HY30" s="2" t="s">
        <v>8</v>
      </c>
      <c r="HZ30" s="2" t="s">
        <v>8</v>
      </c>
      <c r="IA30" s="2" t="s">
        <v>8</v>
      </c>
      <c r="IC30" s="2" t="s">
        <v>8</v>
      </c>
      <c r="ID30" s="2" t="s">
        <v>8</v>
      </c>
      <c r="IE30" s="2" t="s">
        <v>8</v>
      </c>
      <c r="IF30" s="2" t="s">
        <v>8</v>
      </c>
      <c r="IG30" s="2" t="s">
        <v>8</v>
      </c>
      <c r="IH30" s="2" t="s">
        <v>8</v>
      </c>
      <c r="IJ30" s="2" t="s">
        <v>8</v>
      </c>
      <c r="IK30" s="2" t="s">
        <v>8</v>
      </c>
      <c r="IL30" s="2" t="s">
        <v>8</v>
      </c>
      <c r="IM30" s="2" t="s">
        <v>8</v>
      </c>
      <c r="IN30" s="2" t="s">
        <v>8</v>
      </c>
      <c r="IO30" s="2" t="s">
        <v>8</v>
      </c>
      <c r="IP30" s="2" t="s">
        <v>8</v>
      </c>
      <c r="IQ30" s="2" t="s">
        <v>8</v>
      </c>
      <c r="IR30" s="2" t="s">
        <v>8</v>
      </c>
      <c r="IS30" s="2" t="s">
        <v>8</v>
      </c>
      <c r="IU30" s="2" t="s">
        <v>8</v>
      </c>
      <c r="IV30" s="2" t="s">
        <v>8</v>
      </c>
      <c r="IW30" s="2" t="s">
        <v>8</v>
      </c>
      <c r="IX30" s="2" t="s">
        <v>8</v>
      </c>
      <c r="IY30" s="2" t="s">
        <v>8</v>
      </c>
      <c r="IZ30" s="2" t="s">
        <v>8</v>
      </c>
      <c r="JA30" s="2" t="s">
        <v>8</v>
      </c>
      <c r="JB30" s="2" t="s">
        <v>8</v>
      </c>
      <c r="JC30" s="2" t="s">
        <v>8</v>
      </c>
      <c r="JD30" s="2" t="s">
        <v>8</v>
      </c>
      <c r="JE30" s="2" t="s">
        <v>8</v>
      </c>
      <c r="JF30" s="2" t="s">
        <v>8</v>
      </c>
      <c r="JH30" s="2" t="s">
        <v>8</v>
      </c>
      <c r="JI30" s="2" t="s">
        <v>8</v>
      </c>
      <c r="JJ30" s="2" t="s">
        <v>8</v>
      </c>
      <c r="JK30" s="2" t="s">
        <v>8</v>
      </c>
      <c r="JL30" s="2" t="s">
        <v>8</v>
      </c>
      <c r="JM30" s="2" t="s">
        <v>8</v>
      </c>
      <c r="JN30" s="2" t="s">
        <v>8</v>
      </c>
      <c r="JO30" s="2" t="s">
        <v>8</v>
      </c>
      <c r="JP30" s="2" t="s">
        <v>8</v>
      </c>
      <c r="JR30" s="2" t="s">
        <v>8</v>
      </c>
      <c r="JS30" s="2" t="s">
        <v>8</v>
      </c>
      <c r="JT30" s="2" t="s">
        <v>8</v>
      </c>
      <c r="JU30" s="2" t="s">
        <v>8</v>
      </c>
      <c r="JV30" s="2" t="s">
        <v>8</v>
      </c>
      <c r="JW30" s="2" t="s">
        <v>8</v>
      </c>
      <c r="JX30" s="2" t="s">
        <v>8</v>
      </c>
      <c r="JY30" s="2" t="s">
        <v>8</v>
      </c>
      <c r="JZ30" s="2" t="s">
        <v>8</v>
      </c>
      <c r="KB30" s="2" t="s">
        <v>8</v>
      </c>
      <c r="KC30" s="2" t="s">
        <v>8</v>
      </c>
      <c r="KD30" s="2" t="s">
        <v>8</v>
      </c>
      <c r="KF30" s="2" t="s">
        <v>8</v>
      </c>
      <c r="KG30" s="2" t="s">
        <v>8</v>
      </c>
      <c r="KI30" s="2" t="s">
        <v>8</v>
      </c>
      <c r="KJ30" s="2" t="s">
        <v>8</v>
      </c>
      <c r="KK30" s="2" t="s">
        <v>8</v>
      </c>
      <c r="KL30" s="2" t="s">
        <v>8</v>
      </c>
    </row>
    <row r="31" spans="1:298" ht="45" customHeight="1" x14ac:dyDescent="0.25">
      <c r="A31" s="15" t="s">
        <v>14</v>
      </c>
      <c r="B31" s="2" t="s">
        <v>15</v>
      </c>
      <c r="C31" s="2" t="s">
        <v>15</v>
      </c>
      <c r="D31" s="62"/>
      <c r="E31" s="2" t="s">
        <v>15</v>
      </c>
      <c r="F31" s="2" t="s">
        <v>15</v>
      </c>
      <c r="G31" s="62"/>
      <c r="H31" s="2" t="s">
        <v>1296</v>
      </c>
      <c r="I31" s="2" t="s">
        <v>1296</v>
      </c>
      <c r="J31" s="2" t="s">
        <v>1296</v>
      </c>
      <c r="K31" s="62"/>
      <c r="L31" s="2" t="s">
        <v>1316</v>
      </c>
      <c r="M31" s="62"/>
      <c r="N31" s="2" t="s">
        <v>15</v>
      </c>
      <c r="O31" s="2" t="s">
        <v>15</v>
      </c>
      <c r="P31" s="2" t="s">
        <v>15</v>
      </c>
      <c r="Q31" s="76"/>
      <c r="R31" s="2" t="s">
        <v>1296</v>
      </c>
      <c r="S31" s="2" t="s">
        <v>1296</v>
      </c>
      <c r="T31" s="2" t="s">
        <v>1296</v>
      </c>
      <c r="U31" s="2" t="s">
        <v>1296</v>
      </c>
      <c r="V31" s="62"/>
      <c r="W31" s="2" t="s">
        <v>15</v>
      </c>
      <c r="X31" s="2" t="s">
        <v>15</v>
      </c>
      <c r="Y31" s="2" t="s">
        <v>15</v>
      </c>
      <c r="Z31" s="2" t="s">
        <v>15</v>
      </c>
      <c r="AA31" s="2" t="s">
        <v>15</v>
      </c>
      <c r="AB31" s="2" t="s">
        <v>15</v>
      </c>
      <c r="AC31" s="76"/>
      <c r="AD31" s="2" t="s">
        <v>1296</v>
      </c>
      <c r="AE31" s="2" t="s">
        <v>1296</v>
      </c>
      <c r="AF31" s="2" t="s">
        <v>1296</v>
      </c>
      <c r="AG31" s="2" t="s">
        <v>1296</v>
      </c>
      <c r="AH31" s="2" t="s">
        <v>1296</v>
      </c>
      <c r="AI31" s="76"/>
      <c r="AJ31" s="2" t="s">
        <v>824</v>
      </c>
      <c r="AK31" s="2" t="s">
        <v>824</v>
      </c>
      <c r="AL31" s="2" t="s">
        <v>824</v>
      </c>
      <c r="AM31" s="62"/>
      <c r="AN31" s="2" t="s">
        <v>824</v>
      </c>
      <c r="AO31" s="2" t="s">
        <v>824</v>
      </c>
      <c r="AP31" s="2" t="s">
        <v>824</v>
      </c>
      <c r="AQ31" s="76"/>
      <c r="AR31" s="2" t="s">
        <v>824</v>
      </c>
      <c r="AS31" s="2" t="s">
        <v>824</v>
      </c>
      <c r="AT31" s="76"/>
      <c r="AU31" s="2" t="s">
        <v>824</v>
      </c>
      <c r="AV31" s="2" t="s">
        <v>824</v>
      </c>
      <c r="AW31" s="2" t="s">
        <v>824</v>
      </c>
      <c r="AX31" s="76"/>
      <c r="AY31" s="2" t="s">
        <v>824</v>
      </c>
      <c r="AZ31" s="2" t="s">
        <v>824</v>
      </c>
      <c r="BA31" s="2" t="s">
        <v>824</v>
      </c>
      <c r="BB31" s="62"/>
      <c r="BC31" s="2" t="s">
        <v>1231</v>
      </c>
      <c r="BD31" s="76"/>
      <c r="BE31" s="2" t="s">
        <v>898</v>
      </c>
      <c r="BF31" s="2" t="s">
        <v>898</v>
      </c>
      <c r="BG31" s="2" t="s">
        <v>898</v>
      </c>
      <c r="BI31" s="2" t="s">
        <v>824</v>
      </c>
      <c r="BJ31" s="2" t="s">
        <v>824</v>
      </c>
      <c r="BK31" s="2" t="s">
        <v>824</v>
      </c>
      <c r="BL31" s="62"/>
      <c r="BM31" s="2" t="s">
        <v>824</v>
      </c>
      <c r="BN31" s="2" t="s">
        <v>824</v>
      </c>
      <c r="BP31" s="2" t="s">
        <v>824</v>
      </c>
      <c r="BQ31" s="2" t="s">
        <v>824</v>
      </c>
      <c r="BR31" s="2" t="s">
        <v>824</v>
      </c>
      <c r="BS31" s="62"/>
      <c r="BT31" s="2" t="s">
        <v>267</v>
      </c>
      <c r="BU31" s="76"/>
      <c r="BV31" s="2" t="s">
        <v>824</v>
      </c>
      <c r="BW31" s="2" t="s">
        <v>824</v>
      </c>
      <c r="BX31" s="2" t="s">
        <v>824</v>
      </c>
      <c r="BY31" s="72"/>
      <c r="BZ31" s="2" t="s">
        <v>824</v>
      </c>
      <c r="CA31" s="2" t="s">
        <v>824</v>
      </c>
      <c r="CB31" s="2" t="s">
        <v>824</v>
      </c>
      <c r="CC31" s="76"/>
      <c r="CD31" s="2" t="s">
        <v>824</v>
      </c>
      <c r="CE31" s="2" t="s">
        <v>824</v>
      </c>
      <c r="CF31" s="2" t="s">
        <v>824</v>
      </c>
      <c r="CG31" s="62"/>
      <c r="CH31" s="2" t="s">
        <v>284</v>
      </c>
      <c r="CI31" s="2" t="s">
        <v>284</v>
      </c>
      <c r="CJ31" s="2" t="s">
        <v>284</v>
      </c>
      <c r="CK31" s="62"/>
      <c r="CL31" s="2" t="s">
        <v>824</v>
      </c>
      <c r="CM31" s="2" t="s">
        <v>824</v>
      </c>
      <c r="CN31" s="2" t="s">
        <v>824</v>
      </c>
      <c r="CO31" s="62"/>
      <c r="CP31" s="2" t="s">
        <v>284</v>
      </c>
      <c r="CQ31" s="2" t="s">
        <v>284</v>
      </c>
      <c r="CR31" s="2" t="s">
        <v>284</v>
      </c>
      <c r="CS31" s="62"/>
      <c r="CT31" s="2" t="s">
        <v>323</v>
      </c>
      <c r="CU31" s="76"/>
      <c r="CV31" s="2" t="s">
        <v>898</v>
      </c>
      <c r="CW31" s="2" t="s">
        <v>898</v>
      </c>
      <c r="CX31" s="2" t="s">
        <v>898</v>
      </c>
      <c r="CY31" s="2" t="s">
        <v>898</v>
      </c>
      <c r="CZ31" s="2" t="s">
        <v>898</v>
      </c>
      <c r="DA31" s="62"/>
      <c r="DB31" s="2" t="s">
        <v>342</v>
      </c>
      <c r="DC31" s="76"/>
      <c r="DD31" s="2" t="s">
        <v>342</v>
      </c>
      <c r="DE31" s="2" t="s">
        <v>342</v>
      </c>
      <c r="DF31" s="2" t="s">
        <v>342</v>
      </c>
      <c r="DG31" s="2" t="s">
        <v>342</v>
      </c>
      <c r="DH31" s="62"/>
      <c r="DI31" s="2" t="s">
        <v>970</v>
      </c>
      <c r="DJ31" s="2" t="s">
        <v>970</v>
      </c>
      <c r="DK31" s="2" t="s">
        <v>970</v>
      </c>
      <c r="DL31" s="2" t="s">
        <v>970</v>
      </c>
      <c r="DM31" s="62"/>
      <c r="DN31" s="2" t="s">
        <v>378</v>
      </c>
      <c r="DO31" s="2" t="s">
        <v>378</v>
      </c>
      <c r="DP31" s="2" t="s">
        <v>378</v>
      </c>
      <c r="DQ31" s="2" t="s">
        <v>378</v>
      </c>
      <c r="DR31" s="62"/>
      <c r="DS31" s="2" t="s">
        <v>378</v>
      </c>
      <c r="DT31" s="2" t="s">
        <v>378</v>
      </c>
      <c r="DU31" s="2" t="s">
        <v>378</v>
      </c>
      <c r="DV31" s="2" t="s">
        <v>378</v>
      </c>
      <c r="DW31" s="2" t="s">
        <v>378</v>
      </c>
      <c r="DX31" s="2" t="s">
        <v>378</v>
      </c>
      <c r="DY31" s="62"/>
      <c r="DZ31" s="2" t="s">
        <v>378</v>
      </c>
      <c r="EA31" s="2" t="s">
        <v>378</v>
      </c>
      <c r="EB31" s="2" t="s">
        <v>378</v>
      </c>
      <c r="EC31" s="2" t="s">
        <v>378</v>
      </c>
      <c r="ED31" s="62"/>
      <c r="EE31" s="2" t="s">
        <v>15</v>
      </c>
      <c r="EF31" s="2" t="s">
        <v>15</v>
      </c>
      <c r="EG31" s="2" t="s">
        <v>15</v>
      </c>
      <c r="EH31" s="2" t="s">
        <v>15</v>
      </c>
      <c r="EI31" s="2" t="s">
        <v>15</v>
      </c>
      <c r="EJ31" s="2" t="s">
        <v>15</v>
      </c>
      <c r="EK31" s="62"/>
      <c r="EL31" s="2" t="s">
        <v>516</v>
      </c>
      <c r="EM31" s="2" t="s">
        <v>516</v>
      </c>
      <c r="EN31" s="62"/>
      <c r="EO31" s="2" t="s">
        <v>516</v>
      </c>
      <c r="EP31" s="2" t="s">
        <v>516</v>
      </c>
      <c r="EQ31" s="2" t="s">
        <v>516</v>
      </c>
      <c r="ER31" s="2" t="s">
        <v>516</v>
      </c>
      <c r="ES31" s="2" t="s">
        <v>516</v>
      </c>
      <c r="ET31" s="2" t="s">
        <v>516</v>
      </c>
      <c r="EU31" s="2" t="s">
        <v>516</v>
      </c>
      <c r="EV31" s="2" t="s">
        <v>516</v>
      </c>
      <c r="EW31" s="76"/>
      <c r="EX31" s="2" t="s">
        <v>1384</v>
      </c>
      <c r="EY31" s="2" t="s">
        <v>1385</v>
      </c>
      <c r="EZ31" s="2" t="s">
        <v>1385</v>
      </c>
      <c r="FA31" s="2" t="s">
        <v>1385</v>
      </c>
      <c r="FB31" s="2" t="s">
        <v>1385</v>
      </c>
      <c r="FC31" s="2" t="s">
        <v>1385</v>
      </c>
      <c r="FD31" s="2" t="s">
        <v>1385</v>
      </c>
      <c r="FE31" s="2" t="s">
        <v>1385</v>
      </c>
      <c r="FF31" s="2" t="s">
        <v>1385</v>
      </c>
      <c r="FG31" s="62"/>
      <c r="FH31" s="2" t="s">
        <v>540</v>
      </c>
      <c r="FI31" s="2" t="s">
        <v>540</v>
      </c>
      <c r="FJ31" s="2" t="s">
        <v>104</v>
      </c>
      <c r="FK31" s="62"/>
      <c r="FL31" s="2" t="s">
        <v>540</v>
      </c>
      <c r="FM31" s="2" t="s">
        <v>540</v>
      </c>
      <c r="FN31" s="2" t="s">
        <v>540</v>
      </c>
      <c r="FO31" s="2" t="s">
        <v>540</v>
      </c>
      <c r="FP31" s="2" t="s">
        <v>540</v>
      </c>
      <c r="FQ31" s="2" t="s">
        <v>540</v>
      </c>
      <c r="FR31" s="2" t="s">
        <v>540</v>
      </c>
      <c r="FS31" s="2" t="s">
        <v>540</v>
      </c>
      <c r="FT31" s="2" t="s">
        <v>540</v>
      </c>
      <c r="FU31" s="76"/>
      <c r="FV31" s="2" t="s">
        <v>1416</v>
      </c>
      <c r="FW31" s="2" t="s">
        <v>1416</v>
      </c>
      <c r="FX31" s="2" t="s">
        <v>1416</v>
      </c>
      <c r="FY31" s="2" t="s">
        <v>1416</v>
      </c>
      <c r="FZ31" s="2" t="s">
        <v>1416</v>
      </c>
      <c r="GA31" s="2" t="s">
        <v>1416</v>
      </c>
      <c r="GB31" s="2" t="s">
        <v>1416</v>
      </c>
      <c r="GC31" s="2" t="s">
        <v>1416</v>
      </c>
      <c r="GD31" s="2" t="s">
        <v>1416</v>
      </c>
      <c r="GE31" s="2" t="s">
        <v>1416</v>
      </c>
      <c r="GF31" s="62"/>
      <c r="GG31" s="2" t="s">
        <v>516</v>
      </c>
      <c r="GH31" s="2" t="s">
        <v>516</v>
      </c>
      <c r="GI31" s="2" t="s">
        <v>516</v>
      </c>
      <c r="GJ31" s="2" t="s">
        <v>516</v>
      </c>
      <c r="GK31" s="2" t="s">
        <v>516</v>
      </c>
      <c r="GL31" s="2" t="s">
        <v>516</v>
      </c>
      <c r="GM31" s="2" t="s">
        <v>516</v>
      </c>
      <c r="GN31" s="76"/>
      <c r="GO31" s="2" t="s">
        <v>1385</v>
      </c>
      <c r="GP31" s="2" t="s">
        <v>1385</v>
      </c>
      <c r="GQ31" s="2" t="s">
        <v>1385</v>
      </c>
      <c r="GR31" s="2" t="s">
        <v>1385</v>
      </c>
      <c r="GS31" s="2" t="s">
        <v>1385</v>
      </c>
      <c r="GT31" s="2" t="s">
        <v>1385</v>
      </c>
      <c r="GU31" s="2" t="s">
        <v>1385</v>
      </c>
      <c r="GV31" s="2" t="s">
        <v>1385</v>
      </c>
      <c r="GW31" s="62"/>
      <c r="GX31" s="2" t="s">
        <v>119</v>
      </c>
      <c r="GY31" s="2" t="s">
        <v>119</v>
      </c>
      <c r="GZ31" s="62"/>
      <c r="HA31" s="2" t="s">
        <v>656</v>
      </c>
      <c r="HB31" s="62"/>
      <c r="HC31" s="2" t="s">
        <v>660</v>
      </c>
      <c r="HD31" s="2" t="s">
        <v>660</v>
      </c>
      <c r="HE31" s="2" t="s">
        <v>660</v>
      </c>
      <c r="HF31" s="76"/>
      <c r="HG31" s="2" t="s">
        <v>1464</v>
      </c>
      <c r="HH31" s="2" t="s">
        <v>1464</v>
      </c>
      <c r="HI31" s="2" t="s">
        <v>1464</v>
      </c>
      <c r="HJ31" s="2" t="s">
        <v>1464</v>
      </c>
      <c r="HK31" s="76"/>
      <c r="HL31" s="2" t="s">
        <v>824</v>
      </c>
      <c r="HM31" s="2" t="s">
        <v>824</v>
      </c>
      <c r="HN31" s="62"/>
      <c r="HO31" s="2" t="s">
        <v>670</v>
      </c>
      <c r="HP31" s="2" t="s">
        <v>670</v>
      </c>
      <c r="HQ31" s="2" t="s">
        <v>670</v>
      </c>
      <c r="HR31" s="2" t="s">
        <v>670</v>
      </c>
      <c r="HS31" s="2" t="s">
        <v>670</v>
      </c>
      <c r="HT31" s="2" t="s">
        <v>670</v>
      </c>
      <c r="HU31" s="76"/>
      <c r="HV31" s="2" t="s">
        <v>1575</v>
      </c>
      <c r="HW31" s="2" t="s">
        <v>1575</v>
      </c>
      <c r="HX31" s="2" t="s">
        <v>1575</v>
      </c>
      <c r="HY31" s="2" t="s">
        <v>1575</v>
      </c>
      <c r="HZ31" s="2" t="s">
        <v>1575</v>
      </c>
      <c r="IA31" s="2" t="s">
        <v>1575</v>
      </c>
      <c r="IB31" s="76"/>
      <c r="IC31" s="2" t="s">
        <v>1018</v>
      </c>
      <c r="ID31" s="2" t="s">
        <v>1018</v>
      </c>
      <c r="IE31" s="2" t="s">
        <v>676</v>
      </c>
      <c r="IF31" s="2" t="s">
        <v>1018</v>
      </c>
      <c r="IG31" s="2" t="s">
        <v>1018</v>
      </c>
      <c r="IH31" s="2" t="s">
        <v>676</v>
      </c>
      <c r="II31" s="62"/>
      <c r="IJ31" s="2" t="s">
        <v>676</v>
      </c>
      <c r="IK31" s="2" t="s">
        <v>676</v>
      </c>
      <c r="IL31" s="2" t="s">
        <v>676</v>
      </c>
      <c r="IM31" s="2" t="s">
        <v>676</v>
      </c>
      <c r="IN31" s="2" t="s">
        <v>676</v>
      </c>
      <c r="IO31" s="2" t="s">
        <v>676</v>
      </c>
      <c r="IP31" s="2" t="s">
        <v>676</v>
      </c>
      <c r="IQ31" s="2" t="s">
        <v>676</v>
      </c>
      <c r="IR31" s="2" t="s">
        <v>676</v>
      </c>
      <c r="IS31" s="2" t="s">
        <v>676</v>
      </c>
      <c r="IT31" s="76"/>
      <c r="IU31" s="2" t="s">
        <v>676</v>
      </c>
      <c r="IV31" s="2" t="s">
        <v>676</v>
      </c>
      <c r="IW31" s="2" t="s">
        <v>676</v>
      </c>
      <c r="IX31" s="2" t="s">
        <v>676</v>
      </c>
      <c r="IY31" s="2" t="s">
        <v>676</v>
      </c>
      <c r="IZ31" s="2" t="s">
        <v>676</v>
      </c>
      <c r="JA31" s="2" t="s">
        <v>676</v>
      </c>
      <c r="JB31" s="2" t="s">
        <v>676</v>
      </c>
      <c r="JC31" s="2" t="s">
        <v>676</v>
      </c>
      <c r="JD31" s="2" t="s">
        <v>676</v>
      </c>
      <c r="JE31" s="2" t="s">
        <v>676</v>
      </c>
      <c r="JF31" s="2" t="s">
        <v>676</v>
      </c>
      <c r="JG31" s="62"/>
      <c r="JH31" s="2" t="s">
        <v>684</v>
      </c>
      <c r="JI31" s="2" t="s">
        <v>684</v>
      </c>
      <c r="JJ31" s="2" t="s">
        <v>684</v>
      </c>
      <c r="JK31" s="2" t="s">
        <v>684</v>
      </c>
      <c r="JL31" s="2" t="s">
        <v>684</v>
      </c>
      <c r="JM31" s="2" t="s">
        <v>684</v>
      </c>
      <c r="JN31" s="2" t="s">
        <v>684</v>
      </c>
      <c r="JO31" s="2" t="s">
        <v>684</v>
      </c>
      <c r="JP31" s="2" t="s">
        <v>684</v>
      </c>
      <c r="JQ31" s="76"/>
      <c r="JR31" s="2" t="s">
        <v>1526</v>
      </c>
      <c r="JS31" s="2" t="s">
        <v>1527</v>
      </c>
      <c r="JT31" s="2" t="s">
        <v>1527</v>
      </c>
      <c r="JU31" s="2" t="s">
        <v>1527</v>
      </c>
      <c r="JV31" s="2" t="s">
        <v>1527</v>
      </c>
      <c r="JW31" s="2" t="s">
        <v>1527</v>
      </c>
      <c r="JX31" s="2" t="s">
        <v>1527</v>
      </c>
      <c r="JY31" s="2" t="s">
        <v>1527</v>
      </c>
      <c r="JZ31" s="2" t="s">
        <v>1527</v>
      </c>
      <c r="KA31" s="76"/>
      <c r="KB31" s="2" t="s">
        <v>1135</v>
      </c>
      <c r="KC31" s="2" t="s">
        <v>1135</v>
      </c>
      <c r="KD31" s="2" t="s">
        <v>1135</v>
      </c>
      <c r="KE31" s="76"/>
      <c r="KF31" s="2" t="s">
        <v>803</v>
      </c>
      <c r="KG31" s="2" t="s">
        <v>803</v>
      </c>
      <c r="KH31" s="62"/>
      <c r="KI31" s="2" t="s">
        <v>689</v>
      </c>
      <c r="KJ31" s="2" t="s">
        <v>689</v>
      </c>
      <c r="KK31" s="2" t="s">
        <v>689</v>
      </c>
      <c r="KL31" s="2" t="s">
        <v>689</v>
      </c>
    </row>
    <row r="32" spans="1:298" ht="30" customHeight="1" x14ac:dyDescent="0.25">
      <c r="A32" s="15" t="s">
        <v>81</v>
      </c>
      <c r="B32" s="2" t="s">
        <v>59</v>
      </c>
      <c r="C32" s="2" t="s">
        <v>59</v>
      </c>
      <c r="E32" s="2" t="s">
        <v>59</v>
      </c>
      <c r="F32" s="2" t="s">
        <v>59</v>
      </c>
      <c r="H32" s="2" t="s">
        <v>59</v>
      </c>
      <c r="I32" s="2" t="s">
        <v>59</v>
      </c>
      <c r="J32" s="2" t="s">
        <v>59</v>
      </c>
      <c r="L32" s="2" t="s">
        <v>59</v>
      </c>
      <c r="N32" s="2" t="s">
        <v>59</v>
      </c>
      <c r="O32" s="2" t="s">
        <v>59</v>
      </c>
      <c r="P32" s="2" t="s">
        <v>59</v>
      </c>
      <c r="R32" s="2" t="s">
        <v>59</v>
      </c>
      <c r="S32" s="2" t="s">
        <v>59</v>
      </c>
      <c r="T32" s="2" t="s">
        <v>59</v>
      </c>
      <c r="U32" s="2" t="s">
        <v>59</v>
      </c>
      <c r="W32" s="2" t="s">
        <v>59</v>
      </c>
      <c r="X32" s="2" t="s">
        <v>59</v>
      </c>
      <c r="Y32" s="2" t="s">
        <v>59</v>
      </c>
      <c r="Z32" s="2" t="s">
        <v>59</v>
      </c>
      <c r="AA32" s="2" t="s">
        <v>59</v>
      </c>
      <c r="AB32" s="2" t="s">
        <v>59</v>
      </c>
      <c r="AD32" s="2" t="s">
        <v>59</v>
      </c>
      <c r="AE32" s="2" t="s">
        <v>59</v>
      </c>
      <c r="AF32" s="2" t="s">
        <v>59</v>
      </c>
      <c r="AG32" s="2" t="s">
        <v>59</v>
      </c>
      <c r="AH32" s="2" t="s">
        <v>59</v>
      </c>
      <c r="AJ32" s="2" t="s">
        <v>59</v>
      </c>
      <c r="AK32" s="2" t="s">
        <v>59</v>
      </c>
      <c r="AL32" s="2" t="s">
        <v>59</v>
      </c>
      <c r="AN32" s="2" t="s">
        <v>59</v>
      </c>
      <c r="AO32" s="2" t="s">
        <v>59</v>
      </c>
      <c r="AP32" s="2" t="s">
        <v>59</v>
      </c>
      <c r="AR32" s="2" t="s">
        <v>59</v>
      </c>
      <c r="AS32" s="2" t="s">
        <v>59</v>
      </c>
      <c r="AU32" s="2" t="s">
        <v>59</v>
      </c>
      <c r="AV32" s="2" t="s">
        <v>59</v>
      </c>
      <c r="AW32" s="2" t="s">
        <v>59</v>
      </c>
      <c r="AY32" s="2" t="s">
        <v>59</v>
      </c>
      <c r="AZ32" s="2" t="s">
        <v>59</v>
      </c>
      <c r="BA32" s="2" t="s">
        <v>59</v>
      </c>
      <c r="BC32" s="2" t="s">
        <v>59</v>
      </c>
      <c r="BE32" s="2" t="s">
        <v>8</v>
      </c>
      <c r="BF32" s="2" t="s">
        <v>8</v>
      </c>
      <c r="BG32" s="2" t="s">
        <v>8</v>
      </c>
      <c r="BI32" s="2" t="s">
        <v>59</v>
      </c>
      <c r="BJ32" s="2" t="s">
        <v>59</v>
      </c>
      <c r="BK32" s="2" t="s">
        <v>59</v>
      </c>
      <c r="BM32" s="2" t="s">
        <v>59</v>
      </c>
      <c r="BN32" s="2" t="s">
        <v>59</v>
      </c>
      <c r="BP32" s="2" t="s">
        <v>59</v>
      </c>
      <c r="BQ32" s="2" t="s">
        <v>59</v>
      </c>
      <c r="BR32" s="2" t="s">
        <v>59</v>
      </c>
      <c r="BT32" s="2" t="s">
        <v>59</v>
      </c>
      <c r="BV32" s="2" t="s">
        <v>59</v>
      </c>
      <c r="BW32" s="2" t="s">
        <v>59</v>
      </c>
      <c r="BX32" s="2" t="s">
        <v>59</v>
      </c>
      <c r="BY32" s="72"/>
      <c r="BZ32" s="2" t="s">
        <v>59</v>
      </c>
      <c r="CA32" s="2" t="s">
        <v>59</v>
      </c>
      <c r="CB32" s="2" t="s">
        <v>59</v>
      </c>
      <c r="CD32" s="2" t="s">
        <v>8</v>
      </c>
      <c r="CE32" s="2" t="s">
        <v>8</v>
      </c>
      <c r="CF32" s="2" t="s">
        <v>8</v>
      </c>
      <c r="CH32" s="2" t="s">
        <v>8</v>
      </c>
      <c r="CI32" s="2" t="s">
        <v>8</v>
      </c>
      <c r="CJ32" s="2" t="s">
        <v>8</v>
      </c>
      <c r="CL32" s="2" t="s">
        <v>8</v>
      </c>
      <c r="CM32" s="2" t="s">
        <v>8</v>
      </c>
      <c r="CN32" s="2" t="s">
        <v>8</v>
      </c>
      <c r="CP32" s="2" t="s">
        <v>8</v>
      </c>
      <c r="CQ32" s="2" t="s">
        <v>8</v>
      </c>
      <c r="CR32" s="2" t="s">
        <v>8</v>
      </c>
      <c r="CT32" s="2" t="s">
        <v>8</v>
      </c>
      <c r="CV32" s="2" t="s">
        <v>8</v>
      </c>
      <c r="CW32" s="2" t="s">
        <v>8</v>
      </c>
      <c r="CX32" s="2" t="s">
        <v>8</v>
      </c>
      <c r="CY32" s="2" t="s">
        <v>8</v>
      </c>
      <c r="CZ32" s="2" t="s">
        <v>8</v>
      </c>
      <c r="DB32" s="2" t="s">
        <v>8</v>
      </c>
      <c r="DD32" s="2" t="s">
        <v>8</v>
      </c>
      <c r="DE32" s="2" t="s">
        <v>8</v>
      </c>
      <c r="DF32" s="2" t="s">
        <v>8</v>
      </c>
      <c r="DG32" s="2" t="s">
        <v>8</v>
      </c>
      <c r="DI32" s="2" t="s">
        <v>8</v>
      </c>
      <c r="DJ32" s="2" t="s">
        <v>8</v>
      </c>
      <c r="DK32" s="2" t="s">
        <v>8</v>
      </c>
      <c r="DL32" s="2" t="s">
        <v>8</v>
      </c>
      <c r="DN32" s="2" t="s">
        <v>8</v>
      </c>
      <c r="DO32" s="2" t="s">
        <v>8</v>
      </c>
      <c r="DP32" s="2" t="s">
        <v>8</v>
      </c>
      <c r="DQ32" s="2" t="s">
        <v>8</v>
      </c>
      <c r="DS32" s="2" t="s">
        <v>8</v>
      </c>
      <c r="DT32" s="2" t="s">
        <v>8</v>
      </c>
      <c r="DU32" s="2" t="s">
        <v>8</v>
      </c>
      <c r="DV32" s="2" t="s">
        <v>8</v>
      </c>
      <c r="DW32" s="2" t="s">
        <v>8</v>
      </c>
      <c r="DX32" s="2" t="s">
        <v>8</v>
      </c>
      <c r="DZ32" s="2" t="s">
        <v>8</v>
      </c>
      <c r="EA32" s="2" t="s">
        <v>8</v>
      </c>
      <c r="EB32" s="2" t="s">
        <v>8</v>
      </c>
      <c r="EC32" s="2" t="s">
        <v>8</v>
      </c>
      <c r="EE32" s="2" t="s">
        <v>8</v>
      </c>
      <c r="EF32" s="2" t="s">
        <v>8</v>
      </c>
      <c r="EG32" s="2" t="s">
        <v>8</v>
      </c>
      <c r="EH32" s="2" t="s">
        <v>8</v>
      </c>
      <c r="EI32" s="2" t="s">
        <v>8</v>
      </c>
      <c r="EJ32" s="2" t="s">
        <v>8</v>
      </c>
      <c r="EL32" s="2" t="s">
        <v>8</v>
      </c>
      <c r="EM32" s="2" t="s">
        <v>8</v>
      </c>
      <c r="EO32" s="2" t="s">
        <v>8</v>
      </c>
      <c r="EP32" s="2" t="s">
        <v>8</v>
      </c>
      <c r="EQ32" s="2" t="s">
        <v>8</v>
      </c>
      <c r="ER32" s="2" t="s">
        <v>8</v>
      </c>
      <c r="ES32" s="2" t="s">
        <v>8</v>
      </c>
      <c r="ET32" s="2" t="s">
        <v>8</v>
      </c>
      <c r="EU32" s="2" t="s">
        <v>8</v>
      </c>
      <c r="EV32" s="2" t="s">
        <v>8</v>
      </c>
      <c r="EX32" s="2" t="s">
        <v>8</v>
      </c>
      <c r="EY32" s="2" t="s">
        <v>8</v>
      </c>
      <c r="EZ32" s="2" t="s">
        <v>8</v>
      </c>
      <c r="FA32" s="2" t="s">
        <v>8</v>
      </c>
      <c r="FB32" s="2" t="s">
        <v>8</v>
      </c>
      <c r="FC32" s="2" t="s">
        <v>8</v>
      </c>
      <c r="FD32" s="2" t="s">
        <v>8</v>
      </c>
      <c r="FE32" s="2" t="s">
        <v>8</v>
      </c>
      <c r="FF32" s="2" t="s">
        <v>8</v>
      </c>
      <c r="FH32" s="2" t="s">
        <v>8</v>
      </c>
      <c r="FI32" s="2" t="s">
        <v>8</v>
      </c>
      <c r="FJ32" s="2" t="s">
        <v>8</v>
      </c>
      <c r="FL32" s="2" t="s">
        <v>8</v>
      </c>
      <c r="FM32" s="2" t="s">
        <v>8</v>
      </c>
      <c r="FN32" s="2" t="s">
        <v>8</v>
      </c>
      <c r="FO32" s="2" t="s">
        <v>8</v>
      </c>
      <c r="FP32" s="2" t="s">
        <v>8</v>
      </c>
      <c r="FQ32" s="2" t="s">
        <v>8</v>
      </c>
      <c r="FR32" s="2" t="s">
        <v>8</v>
      </c>
      <c r="FS32" s="2" t="s">
        <v>8</v>
      </c>
      <c r="FT32" s="2" t="s">
        <v>8</v>
      </c>
      <c r="FV32" s="2" t="s">
        <v>8</v>
      </c>
      <c r="FW32" s="2" t="s">
        <v>8</v>
      </c>
      <c r="FX32" s="2" t="s">
        <v>8</v>
      </c>
      <c r="FY32" s="2" t="s">
        <v>8</v>
      </c>
      <c r="FZ32" s="2" t="s">
        <v>8</v>
      </c>
      <c r="GA32" s="2" t="s">
        <v>8</v>
      </c>
      <c r="GB32" s="2" t="s">
        <v>8</v>
      </c>
      <c r="GC32" s="2" t="s">
        <v>8</v>
      </c>
      <c r="GD32" s="2" t="s">
        <v>8</v>
      </c>
      <c r="GE32" s="2" t="s">
        <v>8</v>
      </c>
      <c r="GG32" s="2" t="s">
        <v>8</v>
      </c>
      <c r="GH32" s="2" t="s">
        <v>8</v>
      </c>
      <c r="GI32" s="2" t="s">
        <v>8</v>
      </c>
      <c r="GJ32" s="2" t="s">
        <v>8</v>
      </c>
      <c r="GK32" s="2" t="s">
        <v>8</v>
      </c>
      <c r="GL32" s="2" t="s">
        <v>8</v>
      </c>
      <c r="GM32" s="2" t="s">
        <v>8</v>
      </c>
      <c r="GO32" s="2" t="s">
        <v>8</v>
      </c>
      <c r="GP32" s="2" t="s">
        <v>8</v>
      </c>
      <c r="GQ32" s="2" t="s">
        <v>8</v>
      </c>
      <c r="GR32" s="2" t="s">
        <v>8</v>
      </c>
      <c r="GS32" s="2" t="s">
        <v>8</v>
      </c>
      <c r="GT32" s="2" t="s">
        <v>8</v>
      </c>
      <c r="GU32" s="2" t="s">
        <v>8</v>
      </c>
      <c r="GV32" s="2" t="s">
        <v>8</v>
      </c>
      <c r="GX32" s="2" t="s">
        <v>8</v>
      </c>
      <c r="GY32" s="2" t="s">
        <v>8</v>
      </c>
      <c r="HA32" s="2" t="s">
        <v>8</v>
      </c>
      <c r="HC32" s="2" t="s">
        <v>8</v>
      </c>
      <c r="HD32" s="2" t="s">
        <v>8</v>
      </c>
      <c r="HE32" s="2" t="s">
        <v>8</v>
      </c>
      <c r="HG32" s="2" t="s">
        <v>8</v>
      </c>
      <c r="HH32" s="2" t="s">
        <v>8</v>
      </c>
      <c r="HI32" s="2" t="s">
        <v>8</v>
      </c>
      <c r="HJ32" s="2" t="s">
        <v>8</v>
      </c>
      <c r="HL32" s="2" t="s">
        <v>8</v>
      </c>
      <c r="HM32" s="2" t="s">
        <v>8</v>
      </c>
      <c r="HO32" s="2" t="s">
        <v>8</v>
      </c>
      <c r="HP32" s="2" t="s">
        <v>8</v>
      </c>
      <c r="HQ32" s="2" t="s">
        <v>8</v>
      </c>
      <c r="HR32" s="2" t="s">
        <v>8</v>
      </c>
      <c r="HS32" s="2" t="s">
        <v>8</v>
      </c>
      <c r="HT32" s="2" t="s">
        <v>8</v>
      </c>
      <c r="HV32" s="2" t="s">
        <v>8</v>
      </c>
      <c r="HW32" s="2" t="s">
        <v>8</v>
      </c>
      <c r="HX32" s="2" t="s">
        <v>8</v>
      </c>
      <c r="HY32" s="2" t="s">
        <v>8</v>
      </c>
      <c r="HZ32" s="2" t="s">
        <v>8</v>
      </c>
      <c r="IA32" s="2" t="s">
        <v>8</v>
      </c>
      <c r="IC32" s="2" t="s">
        <v>8</v>
      </c>
      <c r="ID32" s="2" t="s">
        <v>8</v>
      </c>
      <c r="IE32" s="2" t="s">
        <v>8</v>
      </c>
      <c r="IF32" s="2" t="s">
        <v>8</v>
      </c>
      <c r="IG32" s="2" t="s">
        <v>8</v>
      </c>
      <c r="IH32" s="2" t="s">
        <v>8</v>
      </c>
      <c r="IJ32" s="16" t="s">
        <v>138</v>
      </c>
      <c r="IK32" s="16" t="s">
        <v>138</v>
      </c>
      <c r="IL32" s="16" t="s">
        <v>138</v>
      </c>
      <c r="IM32" s="16" t="s">
        <v>138</v>
      </c>
      <c r="IN32" s="16" t="s">
        <v>138</v>
      </c>
      <c r="IO32" s="16" t="s">
        <v>138</v>
      </c>
      <c r="IP32" s="16" t="s">
        <v>138</v>
      </c>
      <c r="IQ32" s="16" t="s">
        <v>138</v>
      </c>
      <c r="IR32" s="16" t="s">
        <v>138</v>
      </c>
      <c r="IS32" s="16" t="s">
        <v>138</v>
      </c>
      <c r="IU32" s="16" t="s">
        <v>8</v>
      </c>
      <c r="IV32" s="16" t="s">
        <v>8</v>
      </c>
      <c r="IW32" s="16" t="s">
        <v>8</v>
      </c>
      <c r="IX32" s="16" t="s">
        <v>8</v>
      </c>
      <c r="IY32" s="16" t="s">
        <v>8</v>
      </c>
      <c r="IZ32" s="16" t="s">
        <v>8</v>
      </c>
      <c r="JA32" s="16" t="s">
        <v>8</v>
      </c>
      <c r="JB32" s="16" t="s">
        <v>8</v>
      </c>
      <c r="JC32" s="16" t="s">
        <v>8</v>
      </c>
      <c r="JD32" s="16" t="s">
        <v>8</v>
      </c>
      <c r="JE32" s="16" t="s">
        <v>8</v>
      </c>
      <c r="JF32" s="16" t="s">
        <v>8</v>
      </c>
      <c r="JH32" s="16" t="s">
        <v>138</v>
      </c>
      <c r="JI32" s="16" t="s">
        <v>138</v>
      </c>
      <c r="JJ32" s="16" t="s">
        <v>138</v>
      </c>
      <c r="JK32" s="16" t="s">
        <v>138</v>
      </c>
      <c r="JL32" s="16" t="s">
        <v>138</v>
      </c>
      <c r="JM32" s="16" t="s">
        <v>138</v>
      </c>
      <c r="JN32" s="16" t="s">
        <v>138</v>
      </c>
      <c r="JO32" s="16" t="s">
        <v>138</v>
      </c>
      <c r="JP32" s="16" t="s">
        <v>138</v>
      </c>
      <c r="JR32" s="16" t="s">
        <v>8</v>
      </c>
      <c r="JS32" s="16" t="s">
        <v>8</v>
      </c>
      <c r="JT32" s="16" t="s">
        <v>8</v>
      </c>
      <c r="JU32" s="16" t="s">
        <v>8</v>
      </c>
      <c r="JV32" s="16" t="s">
        <v>8</v>
      </c>
      <c r="JW32" s="16" t="s">
        <v>8</v>
      </c>
      <c r="JX32" s="16" t="s">
        <v>8</v>
      </c>
      <c r="JY32" s="16" t="s">
        <v>8</v>
      </c>
      <c r="JZ32" s="16" t="s">
        <v>8</v>
      </c>
      <c r="KB32" s="2" t="s">
        <v>8</v>
      </c>
      <c r="KC32" s="2" t="s">
        <v>8</v>
      </c>
      <c r="KD32" s="2" t="s">
        <v>8</v>
      </c>
      <c r="KF32" s="16" t="s">
        <v>8</v>
      </c>
      <c r="KG32" s="16" t="s">
        <v>8</v>
      </c>
      <c r="KI32" s="16" t="s">
        <v>706</v>
      </c>
      <c r="KJ32" s="16" t="s">
        <v>706</v>
      </c>
      <c r="KK32" s="16" t="s">
        <v>706</v>
      </c>
      <c r="KL32" s="16" t="s">
        <v>706</v>
      </c>
    </row>
    <row r="33" spans="1:298" ht="37.5" customHeight="1" x14ac:dyDescent="0.25">
      <c r="A33" s="15" t="s">
        <v>16</v>
      </c>
      <c r="B33" s="2" t="s">
        <v>17</v>
      </c>
      <c r="C33" s="2" t="s">
        <v>17</v>
      </c>
      <c r="E33" s="2" t="s">
        <v>17</v>
      </c>
      <c r="F33" s="2" t="s">
        <v>17</v>
      </c>
      <c r="H33" s="2" t="s">
        <v>1297</v>
      </c>
      <c r="I33" s="2" t="s">
        <v>1297</v>
      </c>
      <c r="J33" s="2" t="s">
        <v>1297</v>
      </c>
      <c r="L33" s="2" t="s">
        <v>17</v>
      </c>
      <c r="N33" s="2" t="s">
        <v>17</v>
      </c>
      <c r="O33" s="2" t="s">
        <v>17</v>
      </c>
      <c r="P33" s="2" t="s">
        <v>17</v>
      </c>
      <c r="R33" s="2" t="s">
        <v>1297</v>
      </c>
      <c r="S33" s="2" t="s">
        <v>1297</v>
      </c>
      <c r="T33" s="2" t="s">
        <v>1297</v>
      </c>
      <c r="U33" s="2" t="s">
        <v>1297</v>
      </c>
      <c r="W33" s="2" t="s">
        <v>17</v>
      </c>
      <c r="X33" s="2" t="s">
        <v>17</v>
      </c>
      <c r="Y33" s="2" t="s">
        <v>17</v>
      </c>
      <c r="Z33" s="2" t="s">
        <v>17</v>
      </c>
      <c r="AA33" s="2" t="s">
        <v>17</v>
      </c>
      <c r="AB33" s="2" t="s">
        <v>17</v>
      </c>
      <c r="AD33" s="2" t="s">
        <v>1297</v>
      </c>
      <c r="AE33" s="2" t="s">
        <v>1297</v>
      </c>
      <c r="AF33" s="2" t="s">
        <v>1297</v>
      </c>
      <c r="AG33" s="2" t="s">
        <v>1297</v>
      </c>
      <c r="AH33" s="2" t="s">
        <v>1297</v>
      </c>
      <c r="AJ33" s="12" t="s">
        <v>245</v>
      </c>
      <c r="AK33" s="12" t="s">
        <v>245</v>
      </c>
      <c r="AL33" s="12" t="s">
        <v>245</v>
      </c>
      <c r="AN33" s="12" t="s">
        <v>1297</v>
      </c>
      <c r="AO33" s="12" t="s">
        <v>1297</v>
      </c>
      <c r="AP33" s="12" t="s">
        <v>1297</v>
      </c>
      <c r="AR33" s="12" t="s">
        <v>245</v>
      </c>
      <c r="AS33" s="12" t="s">
        <v>245</v>
      </c>
      <c r="AU33" s="12" t="s">
        <v>245</v>
      </c>
      <c r="AV33" s="12" t="s">
        <v>245</v>
      </c>
      <c r="AW33" s="12" t="s">
        <v>245</v>
      </c>
      <c r="AY33" s="12" t="s">
        <v>1297</v>
      </c>
      <c r="AZ33" s="12" t="s">
        <v>1297</v>
      </c>
      <c r="BA33" s="12" t="s">
        <v>1297</v>
      </c>
      <c r="BC33" s="12" t="s">
        <v>245</v>
      </c>
      <c r="BE33" s="12" t="s">
        <v>245</v>
      </c>
      <c r="BF33" s="12" t="s">
        <v>245</v>
      </c>
      <c r="BG33" s="12" t="s">
        <v>245</v>
      </c>
      <c r="BI33" s="12" t="s">
        <v>245</v>
      </c>
      <c r="BJ33" s="12" t="s">
        <v>245</v>
      </c>
      <c r="BK33" s="12" t="s">
        <v>245</v>
      </c>
      <c r="BM33" s="12" t="s">
        <v>1297</v>
      </c>
      <c r="BN33" s="12" t="s">
        <v>1297</v>
      </c>
      <c r="BP33" s="12" t="s">
        <v>245</v>
      </c>
      <c r="BQ33" s="12" t="s">
        <v>245</v>
      </c>
      <c r="BR33" s="12" t="s">
        <v>245</v>
      </c>
      <c r="BT33" s="2" t="s">
        <v>232</v>
      </c>
      <c r="BV33" s="12" t="s">
        <v>245</v>
      </c>
      <c r="BW33" s="12" t="s">
        <v>245</v>
      </c>
      <c r="BX33" s="12" t="s">
        <v>245</v>
      </c>
      <c r="BY33" s="72"/>
      <c r="BZ33" s="12" t="s">
        <v>245</v>
      </c>
      <c r="CA33" s="12" t="s">
        <v>245</v>
      </c>
      <c r="CB33" s="12" t="s">
        <v>245</v>
      </c>
      <c r="CD33" s="12" t="s">
        <v>1048</v>
      </c>
      <c r="CE33" s="12" t="s">
        <v>1048</v>
      </c>
      <c r="CF33" s="12" t="s">
        <v>1048</v>
      </c>
      <c r="CH33" s="12" t="s">
        <v>89</v>
      </c>
      <c r="CI33" s="12" t="s">
        <v>89</v>
      </c>
      <c r="CJ33" s="12" t="s">
        <v>89</v>
      </c>
      <c r="CL33" s="12" t="s">
        <v>89</v>
      </c>
      <c r="CM33" s="12" t="s">
        <v>89</v>
      </c>
      <c r="CN33" s="12" t="s">
        <v>89</v>
      </c>
      <c r="CP33" s="12" t="s">
        <v>89</v>
      </c>
      <c r="CQ33" s="12" t="s">
        <v>89</v>
      </c>
      <c r="CR33" s="12" t="s">
        <v>89</v>
      </c>
      <c r="CT33" s="12" t="s">
        <v>245</v>
      </c>
      <c r="CV33" s="12" t="s">
        <v>89</v>
      </c>
      <c r="CW33" s="12" t="s">
        <v>89</v>
      </c>
      <c r="CX33" s="12" t="s">
        <v>89</v>
      </c>
      <c r="CY33" s="12" t="s">
        <v>89</v>
      </c>
      <c r="CZ33" s="12" t="s">
        <v>89</v>
      </c>
      <c r="DB33" s="12" t="s">
        <v>89</v>
      </c>
      <c r="DD33" s="12" t="s">
        <v>89</v>
      </c>
      <c r="DE33" s="12" t="s">
        <v>89</v>
      </c>
      <c r="DF33" s="12" t="s">
        <v>89</v>
      </c>
      <c r="DG33" s="12" t="s">
        <v>89</v>
      </c>
      <c r="DI33" s="12" t="s">
        <v>89</v>
      </c>
      <c r="DJ33" s="12" t="s">
        <v>89</v>
      </c>
      <c r="DK33" s="12" t="s">
        <v>89</v>
      </c>
      <c r="DL33" s="12" t="s">
        <v>89</v>
      </c>
      <c r="DN33" s="12" t="s">
        <v>89</v>
      </c>
      <c r="DO33" s="12" t="s">
        <v>89</v>
      </c>
      <c r="DP33" s="12" t="s">
        <v>89</v>
      </c>
      <c r="DQ33" s="12" t="s">
        <v>89</v>
      </c>
      <c r="DS33" s="12" t="s">
        <v>89</v>
      </c>
      <c r="DT33" s="12" t="s">
        <v>89</v>
      </c>
      <c r="DU33" s="12" t="s">
        <v>89</v>
      </c>
      <c r="DV33" s="12" t="s">
        <v>89</v>
      </c>
      <c r="DW33" s="12" t="s">
        <v>89</v>
      </c>
      <c r="DX33" s="12" t="s">
        <v>89</v>
      </c>
      <c r="DZ33" s="12" t="s">
        <v>89</v>
      </c>
      <c r="EA33" s="12" t="s">
        <v>89</v>
      </c>
      <c r="EB33" s="12" t="s">
        <v>89</v>
      </c>
      <c r="EC33" s="12" t="s">
        <v>89</v>
      </c>
      <c r="EE33" s="12" t="s">
        <v>89</v>
      </c>
      <c r="EF33" s="12" t="s">
        <v>89</v>
      </c>
      <c r="EG33" s="12" t="s">
        <v>89</v>
      </c>
      <c r="EH33" s="12" t="s">
        <v>89</v>
      </c>
      <c r="EI33" s="12" t="s">
        <v>89</v>
      </c>
      <c r="EJ33" s="12" t="s">
        <v>89</v>
      </c>
      <c r="EL33" s="12" t="s">
        <v>89</v>
      </c>
      <c r="EM33" s="12" t="s">
        <v>89</v>
      </c>
      <c r="EO33" s="12" t="s">
        <v>89</v>
      </c>
      <c r="EP33" s="12" t="s">
        <v>89</v>
      </c>
      <c r="EQ33" s="12" t="s">
        <v>89</v>
      </c>
      <c r="ER33" s="12" t="s">
        <v>89</v>
      </c>
      <c r="ES33" s="12" t="s">
        <v>89</v>
      </c>
      <c r="ET33" s="12" t="s">
        <v>89</v>
      </c>
      <c r="EU33" s="12" t="s">
        <v>89</v>
      </c>
      <c r="EV33" s="12" t="s">
        <v>89</v>
      </c>
      <c r="EX33" s="12" t="s">
        <v>1122</v>
      </c>
      <c r="EY33" s="12" t="s">
        <v>1122</v>
      </c>
      <c r="EZ33" s="12" t="s">
        <v>1122</v>
      </c>
      <c r="FA33" s="12" t="s">
        <v>1122</v>
      </c>
      <c r="FB33" s="12" t="s">
        <v>1122</v>
      </c>
      <c r="FC33" s="12" t="s">
        <v>1122</v>
      </c>
      <c r="FD33" s="12" t="s">
        <v>1122</v>
      </c>
      <c r="FE33" s="12" t="s">
        <v>1122</v>
      </c>
      <c r="FF33" s="12" t="s">
        <v>1122</v>
      </c>
      <c r="FH33" s="12" t="s">
        <v>89</v>
      </c>
      <c r="FI33" s="12" t="s">
        <v>89</v>
      </c>
      <c r="FJ33" s="12" t="s">
        <v>89</v>
      </c>
      <c r="FL33" s="12" t="s">
        <v>89</v>
      </c>
      <c r="FM33" s="12" t="s">
        <v>89</v>
      </c>
      <c r="FN33" s="12" t="s">
        <v>89</v>
      </c>
      <c r="FO33" s="12" t="s">
        <v>89</v>
      </c>
      <c r="FP33" s="12" t="s">
        <v>89</v>
      </c>
      <c r="FQ33" s="12" t="s">
        <v>89</v>
      </c>
      <c r="FR33" s="12" t="s">
        <v>89</v>
      </c>
      <c r="FS33" s="12" t="s">
        <v>89</v>
      </c>
      <c r="FT33" s="12" t="s">
        <v>89</v>
      </c>
      <c r="FV33" s="12" t="s">
        <v>1122</v>
      </c>
      <c r="FW33" s="12" t="s">
        <v>1122</v>
      </c>
      <c r="FX33" s="12" t="s">
        <v>1122</v>
      </c>
      <c r="FY33" s="12" t="s">
        <v>1122</v>
      </c>
      <c r="FZ33" s="12" t="s">
        <v>1122</v>
      </c>
      <c r="GA33" s="12" t="s">
        <v>1417</v>
      </c>
      <c r="GB33" s="12" t="s">
        <v>1122</v>
      </c>
      <c r="GC33" s="12" t="s">
        <v>1122</v>
      </c>
      <c r="GD33" s="12" t="s">
        <v>1122</v>
      </c>
      <c r="GE33" s="12" t="s">
        <v>1122</v>
      </c>
      <c r="GG33" s="12" t="s">
        <v>89</v>
      </c>
      <c r="GH33" s="12" t="s">
        <v>89</v>
      </c>
      <c r="GI33" s="12" t="s">
        <v>89</v>
      </c>
      <c r="GJ33" s="12" t="s">
        <v>89</v>
      </c>
      <c r="GK33" s="12" t="s">
        <v>89</v>
      </c>
      <c r="GL33" s="12" t="s">
        <v>89</v>
      </c>
      <c r="GM33" s="12" t="s">
        <v>89</v>
      </c>
      <c r="GO33" s="12" t="s">
        <v>1122</v>
      </c>
      <c r="GP33" s="12" t="s">
        <v>1122</v>
      </c>
      <c r="GQ33" s="12" t="s">
        <v>1122</v>
      </c>
      <c r="GR33" s="12" t="s">
        <v>1122</v>
      </c>
      <c r="GS33" s="12" t="s">
        <v>1122</v>
      </c>
      <c r="GT33" s="12" t="s">
        <v>1122</v>
      </c>
      <c r="GU33" s="12" t="s">
        <v>1122</v>
      </c>
      <c r="GV33" s="12" t="s">
        <v>1122</v>
      </c>
      <c r="GX33" s="12" t="s">
        <v>89</v>
      </c>
      <c r="GY33" s="12" t="s">
        <v>89</v>
      </c>
      <c r="HA33" s="12" t="s">
        <v>89</v>
      </c>
      <c r="HC33" s="12" t="s">
        <v>89</v>
      </c>
      <c r="HD33" s="12" t="s">
        <v>89</v>
      </c>
      <c r="HE33" s="12" t="s">
        <v>89</v>
      </c>
      <c r="HG33" s="12" t="s">
        <v>1417</v>
      </c>
      <c r="HH33" s="12" t="s">
        <v>1417</v>
      </c>
      <c r="HI33" s="12" t="s">
        <v>1417</v>
      </c>
      <c r="HJ33" s="12" t="s">
        <v>1417</v>
      </c>
      <c r="HL33" s="12" t="s">
        <v>1417</v>
      </c>
      <c r="HM33" s="12" t="s">
        <v>1417</v>
      </c>
      <c r="HO33" s="12" t="s">
        <v>89</v>
      </c>
      <c r="HP33" s="12" t="s">
        <v>89</v>
      </c>
      <c r="HQ33" s="12" t="s">
        <v>89</v>
      </c>
      <c r="HR33" s="12" t="s">
        <v>89</v>
      </c>
      <c r="HS33" s="12" t="s">
        <v>89</v>
      </c>
      <c r="HT33" s="12" t="s">
        <v>89</v>
      </c>
      <c r="HV33" s="12" t="s">
        <v>1122</v>
      </c>
      <c r="HW33" s="12" t="s">
        <v>1122</v>
      </c>
      <c r="HX33" s="12" t="s">
        <v>1122</v>
      </c>
      <c r="HY33" s="12" t="s">
        <v>1122</v>
      </c>
      <c r="HZ33" s="12" t="s">
        <v>1122</v>
      </c>
      <c r="IA33" s="12" t="s">
        <v>1122</v>
      </c>
      <c r="IC33" s="12" t="s">
        <v>89</v>
      </c>
      <c r="ID33" s="12" t="s">
        <v>89</v>
      </c>
      <c r="IE33" s="12" t="s">
        <v>1122</v>
      </c>
      <c r="IF33" s="12" t="s">
        <v>89</v>
      </c>
      <c r="IG33" s="12" t="s">
        <v>89</v>
      </c>
      <c r="IH33" s="12" t="s">
        <v>1122</v>
      </c>
      <c r="IJ33" s="12" t="s">
        <v>89</v>
      </c>
      <c r="IK33" s="12" t="s">
        <v>89</v>
      </c>
      <c r="IL33" s="12" t="s">
        <v>89</v>
      </c>
      <c r="IM33" s="12" t="s">
        <v>89</v>
      </c>
      <c r="IN33" s="12" t="s">
        <v>89</v>
      </c>
      <c r="IO33" s="12" t="s">
        <v>89</v>
      </c>
      <c r="IP33" s="12" t="s">
        <v>89</v>
      </c>
      <c r="IQ33" s="12" t="s">
        <v>89</v>
      </c>
      <c r="IR33" s="12" t="s">
        <v>89</v>
      </c>
      <c r="IS33" s="12" t="s">
        <v>89</v>
      </c>
      <c r="IU33" s="12" t="s">
        <v>1122</v>
      </c>
      <c r="IV33" s="12" t="s">
        <v>1122</v>
      </c>
      <c r="IW33" s="12" t="s">
        <v>1122</v>
      </c>
      <c r="IX33" s="12" t="s">
        <v>1122</v>
      </c>
      <c r="IY33" s="12" t="s">
        <v>1122</v>
      </c>
      <c r="IZ33" s="12" t="s">
        <v>1122</v>
      </c>
      <c r="JA33" s="12" t="s">
        <v>1122</v>
      </c>
      <c r="JB33" s="12" t="s">
        <v>1122</v>
      </c>
      <c r="JC33" s="12" t="s">
        <v>1122</v>
      </c>
      <c r="JD33" s="12" t="s">
        <v>1122</v>
      </c>
      <c r="JE33" s="12" t="s">
        <v>1122</v>
      </c>
      <c r="JF33" s="12" t="s">
        <v>1122</v>
      </c>
      <c r="JH33" s="12" t="s">
        <v>89</v>
      </c>
      <c r="JI33" s="12" t="s">
        <v>89</v>
      </c>
      <c r="JJ33" s="12" t="s">
        <v>89</v>
      </c>
      <c r="JK33" s="12" t="s">
        <v>89</v>
      </c>
      <c r="JL33" s="12" t="s">
        <v>89</v>
      </c>
      <c r="JM33" s="12" t="s">
        <v>89</v>
      </c>
      <c r="JN33" s="12" t="s">
        <v>89</v>
      </c>
      <c r="JO33" s="12" t="s">
        <v>89</v>
      </c>
      <c r="JP33" s="12" t="s">
        <v>89</v>
      </c>
      <c r="JR33" s="12" t="s">
        <v>1122</v>
      </c>
      <c r="JS33" s="12" t="s">
        <v>1122</v>
      </c>
      <c r="JT33" s="12" t="s">
        <v>1122</v>
      </c>
      <c r="JU33" s="12" t="s">
        <v>1122</v>
      </c>
      <c r="JV33" s="12" t="s">
        <v>1122</v>
      </c>
      <c r="JW33" s="12" t="s">
        <v>1122</v>
      </c>
      <c r="JX33" s="12" t="s">
        <v>1122</v>
      </c>
      <c r="JY33" s="12" t="s">
        <v>1122</v>
      </c>
      <c r="JZ33" s="12" t="s">
        <v>1122</v>
      </c>
      <c r="KB33" s="12" t="s">
        <v>1122</v>
      </c>
      <c r="KC33" s="12" t="s">
        <v>1122</v>
      </c>
      <c r="KD33" s="12" t="s">
        <v>1122</v>
      </c>
      <c r="KF33" s="12" t="s">
        <v>804</v>
      </c>
      <c r="KG33" s="12" t="s">
        <v>804</v>
      </c>
      <c r="KI33" s="12" t="s">
        <v>89</v>
      </c>
      <c r="KJ33" s="12" t="s">
        <v>89</v>
      </c>
      <c r="KK33" s="12" t="s">
        <v>89</v>
      </c>
      <c r="KL33" s="12" t="s">
        <v>89</v>
      </c>
    </row>
    <row r="34" spans="1:298" ht="22.5" customHeight="1" thickBot="1" x14ac:dyDescent="0.3">
      <c r="A34" s="15" t="s">
        <v>18</v>
      </c>
      <c r="B34" s="2" t="s">
        <v>202</v>
      </c>
      <c r="C34" s="2" t="s">
        <v>202</v>
      </c>
      <c r="E34" s="2" t="s">
        <v>202</v>
      </c>
      <c r="F34" s="2" t="s">
        <v>202</v>
      </c>
      <c r="H34" s="2" t="s">
        <v>19</v>
      </c>
      <c r="I34" s="2" t="s">
        <v>19</v>
      </c>
      <c r="J34" s="2" t="s">
        <v>19</v>
      </c>
      <c r="L34" s="2" t="s">
        <v>202</v>
      </c>
      <c r="N34" s="2" t="s">
        <v>202</v>
      </c>
      <c r="O34" s="2" t="s">
        <v>202</v>
      </c>
      <c r="P34" s="2" t="s">
        <v>202</v>
      </c>
      <c r="R34" s="2" t="s">
        <v>19</v>
      </c>
      <c r="S34" s="2" t="s">
        <v>19</v>
      </c>
      <c r="T34" s="2" t="s">
        <v>19</v>
      </c>
      <c r="U34" s="2" t="s">
        <v>19</v>
      </c>
      <c r="W34" s="2" t="s">
        <v>19</v>
      </c>
      <c r="X34" s="2" t="s">
        <v>19</v>
      </c>
      <c r="Y34" s="2" t="s">
        <v>19</v>
      </c>
      <c r="Z34" s="2" t="s">
        <v>19</v>
      </c>
      <c r="AA34" s="2" t="s">
        <v>19</v>
      </c>
      <c r="AB34" s="2" t="s">
        <v>19</v>
      </c>
      <c r="AD34" s="2" t="s">
        <v>19</v>
      </c>
      <c r="AE34" s="2" t="s">
        <v>19</v>
      </c>
      <c r="AF34" s="2" t="s">
        <v>19</v>
      </c>
      <c r="AG34" s="2" t="s">
        <v>19</v>
      </c>
      <c r="AH34" s="2" t="s">
        <v>19</v>
      </c>
      <c r="AJ34" s="2" t="s">
        <v>19</v>
      </c>
      <c r="AK34" s="2" t="s">
        <v>19</v>
      </c>
      <c r="AL34" s="2" t="s">
        <v>19</v>
      </c>
      <c r="AN34" s="2" t="s">
        <v>19</v>
      </c>
      <c r="AO34" s="2" t="s">
        <v>19</v>
      </c>
      <c r="AP34" s="2" t="s">
        <v>19</v>
      </c>
      <c r="AR34" s="2" t="s">
        <v>19</v>
      </c>
      <c r="AS34" s="2" t="s">
        <v>19</v>
      </c>
      <c r="AU34" s="2" t="s">
        <v>19</v>
      </c>
      <c r="AV34" s="2" t="s">
        <v>19</v>
      </c>
      <c r="AW34" s="2" t="s">
        <v>19</v>
      </c>
      <c r="AY34" s="2" t="s">
        <v>19</v>
      </c>
      <c r="AZ34" s="2" t="s">
        <v>19</v>
      </c>
      <c r="BA34" s="2" t="s">
        <v>19</v>
      </c>
      <c r="BC34" s="2" t="s">
        <v>19</v>
      </c>
      <c r="BE34" s="2" t="s">
        <v>19</v>
      </c>
      <c r="BF34" s="2" t="s">
        <v>19</v>
      </c>
      <c r="BG34" s="2" t="s">
        <v>19</v>
      </c>
      <c r="BI34" s="2" t="s">
        <v>19</v>
      </c>
      <c r="BJ34" s="2" t="s">
        <v>19</v>
      </c>
      <c r="BK34" s="2" t="s">
        <v>19</v>
      </c>
      <c r="BM34" s="2" t="s">
        <v>19</v>
      </c>
      <c r="BN34" s="2" t="s">
        <v>19</v>
      </c>
      <c r="BP34" s="2" t="s">
        <v>19</v>
      </c>
      <c r="BQ34" s="2" t="s">
        <v>19</v>
      </c>
      <c r="BR34" s="2" t="s">
        <v>19</v>
      </c>
      <c r="BT34" s="2" t="s">
        <v>265</v>
      </c>
      <c r="BV34" s="2" t="s">
        <v>19</v>
      </c>
      <c r="BW34" s="2" t="s">
        <v>19</v>
      </c>
      <c r="BX34" s="2" t="s">
        <v>19</v>
      </c>
      <c r="BY34" s="72"/>
      <c r="BZ34" s="2" t="s">
        <v>19</v>
      </c>
      <c r="CA34" s="2" t="s">
        <v>19</v>
      </c>
      <c r="CB34" s="2" t="s">
        <v>19</v>
      </c>
      <c r="CD34" s="2" t="s">
        <v>1049</v>
      </c>
      <c r="CE34" s="2" t="s">
        <v>1049</v>
      </c>
      <c r="CF34" s="2" t="s">
        <v>1049</v>
      </c>
      <c r="CH34" s="2" t="s">
        <v>19</v>
      </c>
      <c r="CI34" s="2" t="s">
        <v>19</v>
      </c>
      <c r="CJ34" s="2" t="s">
        <v>19</v>
      </c>
      <c r="CL34" s="2" t="s">
        <v>19</v>
      </c>
      <c r="CM34" s="2" t="s">
        <v>19</v>
      </c>
      <c r="CN34" s="2" t="s">
        <v>19</v>
      </c>
      <c r="CP34" s="2" t="s">
        <v>19</v>
      </c>
      <c r="CQ34" s="2" t="s">
        <v>19</v>
      </c>
      <c r="CR34" s="2" t="s">
        <v>19</v>
      </c>
      <c r="CT34" s="2" t="s">
        <v>19</v>
      </c>
      <c r="CV34" s="2" t="s">
        <v>19</v>
      </c>
      <c r="CW34" s="2" t="s">
        <v>19</v>
      </c>
      <c r="CX34" s="2" t="s">
        <v>19</v>
      </c>
      <c r="CY34" s="2" t="s">
        <v>19</v>
      </c>
      <c r="CZ34" s="2" t="s">
        <v>19</v>
      </c>
      <c r="DB34" s="2" t="s">
        <v>19</v>
      </c>
      <c r="DD34" s="2" t="s">
        <v>19</v>
      </c>
      <c r="DE34" s="2" t="s">
        <v>19</v>
      </c>
      <c r="DF34" s="2" t="s">
        <v>19</v>
      </c>
      <c r="DG34" s="2" t="s">
        <v>19</v>
      </c>
      <c r="DI34" s="2" t="s">
        <v>19</v>
      </c>
      <c r="DJ34" s="2" t="s">
        <v>19</v>
      </c>
      <c r="DK34" s="2" t="s">
        <v>19</v>
      </c>
      <c r="DL34" s="2" t="s">
        <v>19</v>
      </c>
      <c r="DN34" s="2" t="s">
        <v>19</v>
      </c>
      <c r="DO34" s="2" t="s">
        <v>19</v>
      </c>
      <c r="DP34" s="2" t="s">
        <v>19</v>
      </c>
      <c r="DQ34" s="2" t="s">
        <v>19</v>
      </c>
      <c r="DS34" s="2" t="s">
        <v>19</v>
      </c>
      <c r="DT34" s="2" t="s">
        <v>19</v>
      </c>
      <c r="DU34" s="2" t="s">
        <v>19</v>
      </c>
      <c r="DV34" s="2" t="s">
        <v>19</v>
      </c>
      <c r="DW34" s="2" t="s">
        <v>19</v>
      </c>
      <c r="DX34" s="2" t="s">
        <v>19</v>
      </c>
      <c r="DZ34" s="2" t="s">
        <v>19</v>
      </c>
      <c r="EA34" s="2" t="s">
        <v>19</v>
      </c>
      <c r="EB34" s="2" t="s">
        <v>19</v>
      </c>
      <c r="EC34" s="2" t="s">
        <v>19</v>
      </c>
      <c r="EE34" s="2" t="s">
        <v>19</v>
      </c>
      <c r="EF34" s="2" t="s">
        <v>19</v>
      </c>
      <c r="EG34" s="2" t="s">
        <v>19</v>
      </c>
      <c r="EH34" s="2" t="s">
        <v>19</v>
      </c>
      <c r="EI34" s="2" t="s">
        <v>19</v>
      </c>
      <c r="EJ34" s="2" t="s">
        <v>19</v>
      </c>
      <c r="EL34" s="2" t="s">
        <v>19</v>
      </c>
      <c r="EM34" s="2" t="s">
        <v>19</v>
      </c>
      <c r="EO34" s="2" t="s">
        <v>19</v>
      </c>
      <c r="EP34" s="2" t="s">
        <v>19</v>
      </c>
      <c r="EQ34" s="2" t="s">
        <v>19</v>
      </c>
      <c r="ER34" s="2" t="s">
        <v>19</v>
      </c>
      <c r="ES34" s="2" t="s">
        <v>19</v>
      </c>
      <c r="ET34" s="2" t="s">
        <v>19</v>
      </c>
      <c r="EU34" s="2" t="s">
        <v>19</v>
      </c>
      <c r="EV34" s="2" t="s">
        <v>19</v>
      </c>
      <c r="EX34" s="2" t="s">
        <v>19</v>
      </c>
      <c r="EY34" s="2" t="s">
        <v>19</v>
      </c>
      <c r="EZ34" s="2" t="s">
        <v>19</v>
      </c>
      <c r="FA34" s="2" t="s">
        <v>19</v>
      </c>
      <c r="FB34" s="2" t="s">
        <v>19</v>
      </c>
      <c r="FC34" s="2" t="s">
        <v>19</v>
      </c>
      <c r="FD34" s="2" t="s">
        <v>19</v>
      </c>
      <c r="FE34" s="2" t="s">
        <v>19</v>
      </c>
      <c r="FF34" s="2" t="s">
        <v>19</v>
      </c>
      <c r="FH34" s="2" t="s">
        <v>19</v>
      </c>
      <c r="FI34" s="2" t="s">
        <v>19</v>
      </c>
      <c r="FJ34" s="2" t="s">
        <v>19</v>
      </c>
      <c r="FL34" s="2" t="s">
        <v>19</v>
      </c>
      <c r="FM34" s="2" t="s">
        <v>19</v>
      </c>
      <c r="FN34" s="2" t="s">
        <v>19</v>
      </c>
      <c r="FO34" s="2" t="s">
        <v>19</v>
      </c>
      <c r="FP34" s="2" t="s">
        <v>19</v>
      </c>
      <c r="FQ34" s="2" t="s">
        <v>19</v>
      </c>
      <c r="FR34" s="2" t="s">
        <v>19</v>
      </c>
      <c r="FS34" s="2" t="s">
        <v>19</v>
      </c>
      <c r="FT34" s="2" t="s">
        <v>19</v>
      </c>
      <c r="FV34" s="2" t="s">
        <v>19</v>
      </c>
      <c r="FW34" s="2" t="s">
        <v>19</v>
      </c>
      <c r="FX34" s="2" t="s">
        <v>19</v>
      </c>
      <c r="FY34" s="2" t="s">
        <v>19</v>
      </c>
      <c r="FZ34" s="2" t="s">
        <v>19</v>
      </c>
      <c r="GA34" s="2" t="s">
        <v>19</v>
      </c>
      <c r="GB34" s="2" t="s">
        <v>19</v>
      </c>
      <c r="GC34" s="2" t="s">
        <v>19</v>
      </c>
      <c r="GD34" s="2" t="s">
        <v>19</v>
      </c>
      <c r="GE34" s="2" t="s">
        <v>19</v>
      </c>
      <c r="GG34" s="2" t="s">
        <v>19</v>
      </c>
      <c r="GH34" s="2" t="s">
        <v>19</v>
      </c>
      <c r="GI34" s="2" t="s">
        <v>19</v>
      </c>
      <c r="GJ34" s="2" t="s">
        <v>19</v>
      </c>
      <c r="GK34" s="2" t="s">
        <v>19</v>
      </c>
      <c r="GL34" s="2" t="s">
        <v>19</v>
      </c>
      <c r="GM34" s="2" t="s">
        <v>19</v>
      </c>
      <c r="GO34" s="2" t="s">
        <v>19</v>
      </c>
      <c r="GP34" s="2" t="s">
        <v>19</v>
      </c>
      <c r="GQ34" s="2" t="s">
        <v>19</v>
      </c>
      <c r="GR34" s="2" t="s">
        <v>19</v>
      </c>
      <c r="GS34" s="2" t="s">
        <v>19</v>
      </c>
      <c r="GT34" s="2" t="s">
        <v>19</v>
      </c>
      <c r="GU34" s="2" t="s">
        <v>19</v>
      </c>
      <c r="GV34" s="2" t="s">
        <v>19</v>
      </c>
      <c r="GX34" s="2" t="s">
        <v>19</v>
      </c>
      <c r="GY34" s="2" t="s">
        <v>19</v>
      </c>
      <c r="HA34" s="2" t="s">
        <v>19</v>
      </c>
      <c r="HC34" s="2" t="s">
        <v>19</v>
      </c>
      <c r="HD34" s="2" t="s">
        <v>19</v>
      </c>
      <c r="HE34" s="2" t="s">
        <v>19</v>
      </c>
      <c r="HG34" s="2" t="s">
        <v>19</v>
      </c>
      <c r="HH34" s="2" t="s">
        <v>19</v>
      </c>
      <c r="HI34" s="2" t="s">
        <v>19</v>
      </c>
      <c r="HJ34" s="2" t="s">
        <v>19</v>
      </c>
      <c r="HL34" s="2" t="s">
        <v>19</v>
      </c>
      <c r="HM34" s="2" t="s">
        <v>19</v>
      </c>
      <c r="HO34" s="2" t="s">
        <v>19</v>
      </c>
      <c r="HP34" s="2" t="s">
        <v>19</v>
      </c>
      <c r="HQ34" s="2" t="s">
        <v>19</v>
      </c>
      <c r="HR34" s="2" t="s">
        <v>19</v>
      </c>
      <c r="HS34" s="2" t="s">
        <v>19</v>
      </c>
      <c r="HT34" s="2" t="s">
        <v>19</v>
      </c>
      <c r="HV34" s="2" t="s">
        <v>19</v>
      </c>
      <c r="HW34" s="2" t="s">
        <v>19</v>
      </c>
      <c r="HX34" s="2" t="s">
        <v>19</v>
      </c>
      <c r="HY34" s="2" t="s">
        <v>19</v>
      </c>
      <c r="HZ34" s="2" t="s">
        <v>19</v>
      </c>
      <c r="IA34" s="2" t="s">
        <v>19</v>
      </c>
      <c r="IC34" s="2" t="s">
        <v>129</v>
      </c>
      <c r="ID34" s="2" t="s">
        <v>129</v>
      </c>
      <c r="IE34" s="2" t="s">
        <v>129</v>
      </c>
      <c r="IF34" s="2" t="s">
        <v>129</v>
      </c>
      <c r="IG34" s="2" t="s">
        <v>129</v>
      </c>
      <c r="IH34" s="2" t="s">
        <v>129</v>
      </c>
      <c r="IJ34" s="2" t="s">
        <v>129</v>
      </c>
      <c r="IK34" s="2" t="s">
        <v>129</v>
      </c>
      <c r="IL34" s="2" t="s">
        <v>129</v>
      </c>
      <c r="IM34" s="2" t="s">
        <v>129</v>
      </c>
      <c r="IN34" s="2" t="s">
        <v>129</v>
      </c>
      <c r="IO34" s="2" t="s">
        <v>129</v>
      </c>
      <c r="IP34" s="2" t="s">
        <v>129</v>
      </c>
      <c r="IQ34" s="2" t="s">
        <v>129</v>
      </c>
      <c r="IR34" s="2" t="s">
        <v>129</v>
      </c>
      <c r="IS34" s="2" t="s">
        <v>129</v>
      </c>
      <c r="IU34" s="2" t="s">
        <v>265</v>
      </c>
      <c r="IV34" s="2" t="s">
        <v>265</v>
      </c>
      <c r="IW34" s="2" t="s">
        <v>265</v>
      </c>
      <c r="IX34" s="2" t="s">
        <v>265</v>
      </c>
      <c r="IY34" s="2" t="s">
        <v>265</v>
      </c>
      <c r="IZ34" s="2" t="s">
        <v>265</v>
      </c>
      <c r="JA34" s="2" t="s">
        <v>265</v>
      </c>
      <c r="JB34" s="2" t="s">
        <v>265</v>
      </c>
      <c r="JC34" s="2" t="s">
        <v>265</v>
      </c>
      <c r="JD34" s="2" t="s">
        <v>265</v>
      </c>
      <c r="JE34" s="2" t="s">
        <v>265</v>
      </c>
      <c r="JF34" s="2" t="s">
        <v>265</v>
      </c>
      <c r="JH34" s="2" t="s">
        <v>129</v>
      </c>
      <c r="JI34" s="2" t="s">
        <v>129</v>
      </c>
      <c r="JJ34" s="2" t="s">
        <v>129</v>
      </c>
      <c r="JK34" s="2" t="s">
        <v>129</v>
      </c>
      <c r="JL34" s="2" t="s">
        <v>129</v>
      </c>
      <c r="JM34" s="2" t="s">
        <v>129</v>
      </c>
      <c r="JN34" s="2" t="s">
        <v>129</v>
      </c>
      <c r="JO34" s="2" t="s">
        <v>129</v>
      </c>
      <c r="JP34" s="2" t="s">
        <v>129</v>
      </c>
      <c r="JR34" s="2" t="s">
        <v>265</v>
      </c>
      <c r="JS34" s="2" t="s">
        <v>265</v>
      </c>
      <c r="JT34" s="2" t="s">
        <v>265</v>
      </c>
      <c r="JU34" s="2" t="s">
        <v>265</v>
      </c>
      <c r="JV34" s="2" t="s">
        <v>265</v>
      </c>
      <c r="JW34" s="2" t="s">
        <v>265</v>
      </c>
      <c r="JX34" s="2" t="s">
        <v>265</v>
      </c>
      <c r="JY34" s="2" t="s">
        <v>265</v>
      </c>
      <c r="JZ34" s="2" t="s">
        <v>265</v>
      </c>
      <c r="KB34" s="2" t="s">
        <v>265</v>
      </c>
      <c r="KC34" s="2" t="s">
        <v>265</v>
      </c>
      <c r="KD34" s="2" t="s">
        <v>265</v>
      </c>
      <c r="KF34" s="2" t="s">
        <v>805</v>
      </c>
      <c r="KG34" s="2" t="s">
        <v>265</v>
      </c>
      <c r="KI34" s="2" t="s">
        <v>19</v>
      </c>
      <c r="KJ34" s="2" t="s">
        <v>19</v>
      </c>
      <c r="KK34" s="2" t="s">
        <v>19</v>
      </c>
      <c r="KL34" s="2" t="s">
        <v>19</v>
      </c>
    </row>
    <row r="35" spans="1:298" ht="22.5" customHeight="1" thickBot="1" x14ac:dyDescent="0.3">
      <c r="A35" s="15" t="s">
        <v>1001</v>
      </c>
      <c r="B35" s="12" t="s">
        <v>21</v>
      </c>
      <c r="C35" s="12" t="s">
        <v>21</v>
      </c>
      <c r="E35" s="12" t="s">
        <v>21</v>
      </c>
      <c r="F35" s="12" t="s">
        <v>21</v>
      </c>
      <c r="H35" s="12" t="s">
        <v>90</v>
      </c>
      <c r="I35" s="12" t="s">
        <v>90</v>
      </c>
      <c r="J35" s="12" t="s">
        <v>90</v>
      </c>
      <c r="L35" s="12" t="s">
        <v>21</v>
      </c>
      <c r="N35" s="12" t="s">
        <v>21</v>
      </c>
      <c r="O35" s="12" t="s">
        <v>21</v>
      </c>
      <c r="P35" s="12" t="s">
        <v>21</v>
      </c>
      <c r="R35" s="12" t="s">
        <v>90</v>
      </c>
      <c r="S35" s="12" t="s">
        <v>90</v>
      </c>
      <c r="T35" s="12" t="s">
        <v>90</v>
      </c>
      <c r="U35" s="12" t="s">
        <v>90</v>
      </c>
      <c r="W35" s="12" t="s">
        <v>21</v>
      </c>
      <c r="X35" s="12" t="s">
        <v>21</v>
      </c>
      <c r="Y35" s="12" t="s">
        <v>21</v>
      </c>
      <c r="Z35" s="12" t="s">
        <v>21</v>
      </c>
      <c r="AA35" s="12" t="s">
        <v>21</v>
      </c>
      <c r="AB35" s="12" t="s">
        <v>21</v>
      </c>
      <c r="AD35" s="12" t="s">
        <v>21</v>
      </c>
      <c r="AE35" s="12" t="s">
        <v>21</v>
      </c>
      <c r="AF35" s="12" t="s">
        <v>21</v>
      </c>
      <c r="AG35" s="12" t="s">
        <v>21</v>
      </c>
      <c r="AH35" s="12" t="s">
        <v>21</v>
      </c>
      <c r="AJ35" s="12" t="s">
        <v>155</v>
      </c>
      <c r="AK35" s="12" t="s">
        <v>155</v>
      </c>
      <c r="AL35" s="12" t="s">
        <v>155</v>
      </c>
      <c r="AN35" s="12" t="s">
        <v>155</v>
      </c>
      <c r="AO35" s="12" t="s">
        <v>155</v>
      </c>
      <c r="AP35" s="12" t="s">
        <v>155</v>
      </c>
      <c r="AR35" s="12" t="s">
        <v>155</v>
      </c>
      <c r="AS35" s="12" t="s">
        <v>155</v>
      </c>
      <c r="AU35" s="12" t="s">
        <v>155</v>
      </c>
      <c r="AV35" s="12" t="s">
        <v>155</v>
      </c>
      <c r="AW35" s="12" t="s">
        <v>155</v>
      </c>
      <c r="AY35" s="12" t="s">
        <v>155</v>
      </c>
      <c r="AZ35" s="12" t="s">
        <v>155</v>
      </c>
      <c r="BA35" s="12" t="s">
        <v>155</v>
      </c>
      <c r="BC35" s="12" t="s">
        <v>155</v>
      </c>
      <c r="BE35" s="12" t="s">
        <v>155</v>
      </c>
      <c r="BF35" s="12" t="s">
        <v>155</v>
      </c>
      <c r="BG35" s="12" t="s">
        <v>155</v>
      </c>
      <c r="BI35" s="12" t="s">
        <v>155</v>
      </c>
      <c r="BJ35" s="12" t="s">
        <v>155</v>
      </c>
      <c r="BK35" s="12" t="s">
        <v>155</v>
      </c>
      <c r="BM35" s="12" t="s">
        <v>155</v>
      </c>
      <c r="BN35" s="12" t="s">
        <v>155</v>
      </c>
      <c r="BP35" s="12" t="s">
        <v>155</v>
      </c>
      <c r="BQ35" s="12" t="s">
        <v>155</v>
      </c>
      <c r="BR35" s="12" t="s">
        <v>155</v>
      </c>
      <c r="BT35" s="12" t="s">
        <v>21</v>
      </c>
      <c r="BV35" s="12" t="s">
        <v>155</v>
      </c>
      <c r="BW35" s="12" t="s">
        <v>155</v>
      </c>
      <c r="BX35" s="12" t="s">
        <v>155</v>
      </c>
      <c r="BY35" s="72"/>
      <c r="BZ35" s="156" t="s">
        <v>935</v>
      </c>
      <c r="CA35" s="158" t="s">
        <v>935</v>
      </c>
      <c r="CB35" s="157" t="s">
        <v>935</v>
      </c>
      <c r="CD35" s="156" t="s">
        <v>935</v>
      </c>
      <c r="CE35" s="158" t="s">
        <v>935</v>
      </c>
      <c r="CF35" s="157" t="s">
        <v>935</v>
      </c>
      <c r="CH35" s="12" t="s">
        <v>90</v>
      </c>
      <c r="CI35" s="12" t="s">
        <v>90</v>
      </c>
      <c r="CJ35" s="12" t="s">
        <v>90</v>
      </c>
      <c r="CL35" s="12" t="s">
        <v>90</v>
      </c>
      <c r="CM35" s="12" t="s">
        <v>90</v>
      </c>
      <c r="CN35" s="12" t="s">
        <v>90</v>
      </c>
      <c r="CP35" s="12" t="s">
        <v>90</v>
      </c>
      <c r="CQ35" s="12" t="s">
        <v>90</v>
      </c>
      <c r="CR35" s="12" t="s">
        <v>90</v>
      </c>
      <c r="CT35" s="12" t="s">
        <v>90</v>
      </c>
      <c r="CV35" s="12" t="s">
        <v>90</v>
      </c>
      <c r="CW35" s="12" t="s">
        <v>90</v>
      </c>
      <c r="CX35" s="12" t="s">
        <v>90</v>
      </c>
      <c r="CY35" s="12" t="s">
        <v>90</v>
      </c>
      <c r="CZ35" s="12" t="s">
        <v>90</v>
      </c>
      <c r="DB35" s="12" t="s">
        <v>90</v>
      </c>
      <c r="DD35" s="12" t="s">
        <v>90</v>
      </c>
      <c r="DE35" s="12" t="s">
        <v>90</v>
      </c>
      <c r="DF35" s="12" t="s">
        <v>90</v>
      </c>
      <c r="DG35" s="12" t="s">
        <v>90</v>
      </c>
      <c r="DI35" s="12" t="s">
        <v>90</v>
      </c>
      <c r="DJ35" s="12" t="s">
        <v>339</v>
      </c>
      <c r="DK35" s="12" t="s">
        <v>90</v>
      </c>
      <c r="DL35" s="12" t="s">
        <v>90</v>
      </c>
      <c r="DN35" s="12" t="s">
        <v>90</v>
      </c>
      <c r="DO35" s="12" t="s">
        <v>90</v>
      </c>
      <c r="DP35" s="12" t="s">
        <v>90</v>
      </c>
      <c r="DQ35" s="12" t="s">
        <v>90</v>
      </c>
      <c r="DS35" s="12" t="s">
        <v>90</v>
      </c>
      <c r="DT35" s="12" t="s">
        <v>90</v>
      </c>
      <c r="DU35" s="12" t="s">
        <v>90</v>
      </c>
      <c r="DV35" s="12" t="s">
        <v>90</v>
      </c>
      <c r="DW35" s="12" t="s">
        <v>90</v>
      </c>
      <c r="DX35" s="12" t="s">
        <v>90</v>
      </c>
      <c r="DZ35" s="12" t="s">
        <v>90</v>
      </c>
      <c r="EA35" s="12" t="s">
        <v>90</v>
      </c>
      <c r="EB35" s="12" t="s">
        <v>90</v>
      </c>
      <c r="EC35" s="12" t="s">
        <v>90</v>
      </c>
      <c r="EE35" s="12" t="s">
        <v>90</v>
      </c>
      <c r="EF35" s="12" t="s">
        <v>90</v>
      </c>
      <c r="EG35" s="12" t="s">
        <v>90</v>
      </c>
      <c r="EH35" s="12" t="s">
        <v>90</v>
      </c>
      <c r="EI35" s="12" t="s">
        <v>90</v>
      </c>
      <c r="EJ35" s="12" t="s">
        <v>90</v>
      </c>
      <c r="EL35" s="12" t="s">
        <v>90</v>
      </c>
      <c r="EM35" s="12" t="s">
        <v>90</v>
      </c>
      <c r="EO35" s="12" t="s">
        <v>90</v>
      </c>
      <c r="EP35" s="12" t="s">
        <v>90</v>
      </c>
      <c r="EQ35" s="12" t="s">
        <v>90</v>
      </c>
      <c r="ER35" s="12" t="s">
        <v>90</v>
      </c>
      <c r="ES35" s="12" t="s">
        <v>90</v>
      </c>
      <c r="ET35" s="12" t="s">
        <v>90</v>
      </c>
      <c r="EU35" s="12" t="s">
        <v>90</v>
      </c>
      <c r="EV35" s="12" t="s">
        <v>90</v>
      </c>
      <c r="EX35" s="12" t="s">
        <v>90</v>
      </c>
      <c r="EY35" s="12" t="s">
        <v>90</v>
      </c>
      <c r="EZ35" s="12" t="s">
        <v>90</v>
      </c>
      <c r="FA35" s="12" t="s">
        <v>90</v>
      </c>
      <c r="FB35" s="12" t="s">
        <v>90</v>
      </c>
      <c r="FC35" s="12" t="s">
        <v>90</v>
      </c>
      <c r="FD35" s="12" t="s">
        <v>90</v>
      </c>
      <c r="FE35" s="12" t="s">
        <v>90</v>
      </c>
      <c r="FF35" s="12" t="s">
        <v>90</v>
      </c>
      <c r="FH35" s="12" t="s">
        <v>90</v>
      </c>
      <c r="FI35" s="12" t="s">
        <v>90</v>
      </c>
      <c r="FJ35" s="12" t="s">
        <v>90</v>
      </c>
      <c r="FL35" s="12" t="s">
        <v>90</v>
      </c>
      <c r="FM35" s="12" t="s">
        <v>90</v>
      </c>
      <c r="FN35" s="12" t="s">
        <v>90</v>
      </c>
      <c r="FO35" s="12" t="s">
        <v>90</v>
      </c>
      <c r="FP35" s="12" t="s">
        <v>90</v>
      </c>
      <c r="FQ35" s="12" t="s">
        <v>90</v>
      </c>
      <c r="FR35" s="12" t="s">
        <v>90</v>
      </c>
      <c r="FS35" s="12" t="s">
        <v>90</v>
      </c>
      <c r="FT35" s="12" t="s">
        <v>90</v>
      </c>
      <c r="FV35" s="12" t="s">
        <v>1418</v>
      </c>
      <c r="FW35" s="12" t="s">
        <v>1418</v>
      </c>
      <c r="FX35" s="12" t="s">
        <v>1418</v>
      </c>
      <c r="FY35" s="12" t="s">
        <v>1418</v>
      </c>
      <c r="FZ35" s="12" t="s">
        <v>1418</v>
      </c>
      <c r="GA35" s="12" t="s">
        <v>1418</v>
      </c>
      <c r="GB35" s="12" t="s">
        <v>1418</v>
      </c>
      <c r="GC35" s="12" t="s">
        <v>1418</v>
      </c>
      <c r="GD35" s="12" t="s">
        <v>1418</v>
      </c>
      <c r="GE35" s="12" t="s">
        <v>1418</v>
      </c>
      <c r="GG35" s="12" t="s">
        <v>90</v>
      </c>
      <c r="GH35" s="12" t="s">
        <v>90</v>
      </c>
      <c r="GI35" s="12" t="s">
        <v>90</v>
      </c>
      <c r="GJ35" s="12" t="s">
        <v>90</v>
      </c>
      <c r="GK35" s="12" t="s">
        <v>90</v>
      </c>
      <c r="GL35" s="12" t="s">
        <v>90</v>
      </c>
      <c r="GM35" s="12" t="s">
        <v>90</v>
      </c>
      <c r="GO35" s="12" t="s">
        <v>90</v>
      </c>
      <c r="GP35" s="12" t="s">
        <v>90</v>
      </c>
      <c r="GQ35" s="12" t="s">
        <v>90</v>
      </c>
      <c r="GR35" s="12" t="s">
        <v>90</v>
      </c>
      <c r="GS35" s="12" t="s">
        <v>90</v>
      </c>
      <c r="GT35" s="12" t="s">
        <v>90</v>
      </c>
      <c r="GU35" s="12" t="s">
        <v>90</v>
      </c>
      <c r="GV35" s="12" t="s">
        <v>90</v>
      </c>
      <c r="GX35" s="12" t="s">
        <v>90</v>
      </c>
      <c r="GY35" s="12" t="s">
        <v>90</v>
      </c>
      <c r="HA35" s="12" t="s">
        <v>90</v>
      </c>
      <c r="HC35" s="12" t="s">
        <v>90</v>
      </c>
      <c r="HD35" s="12" t="s">
        <v>90</v>
      </c>
      <c r="HE35" s="12" t="s">
        <v>90</v>
      </c>
      <c r="HG35" s="12" t="s">
        <v>1418</v>
      </c>
      <c r="HH35" s="12" t="s">
        <v>1418</v>
      </c>
      <c r="HI35" s="12" t="s">
        <v>1418</v>
      </c>
      <c r="HJ35" s="12" t="s">
        <v>1418</v>
      </c>
      <c r="HL35" s="156" t="s">
        <v>1465</v>
      </c>
      <c r="HM35" s="157" t="s">
        <v>1465</v>
      </c>
      <c r="HO35" s="12" t="s">
        <v>90</v>
      </c>
      <c r="HP35" s="12" t="s">
        <v>90</v>
      </c>
      <c r="HQ35" s="12" t="s">
        <v>90</v>
      </c>
      <c r="HR35" s="12" t="s">
        <v>90</v>
      </c>
      <c r="HS35" s="12" t="s">
        <v>90</v>
      </c>
      <c r="HT35" s="12" t="s">
        <v>90</v>
      </c>
      <c r="HV35" s="12" t="s">
        <v>90</v>
      </c>
      <c r="HW35" s="12" t="s">
        <v>90</v>
      </c>
      <c r="HX35" s="12" t="s">
        <v>90</v>
      </c>
      <c r="HY35" s="12" t="s">
        <v>90</v>
      </c>
      <c r="HZ35" s="12" t="s">
        <v>90</v>
      </c>
      <c r="IA35" s="12" t="s">
        <v>90</v>
      </c>
      <c r="IC35" s="12" t="s">
        <v>130</v>
      </c>
      <c r="ID35" s="12" t="s">
        <v>130</v>
      </c>
      <c r="IE35" s="12" t="s">
        <v>130</v>
      </c>
      <c r="IF35" s="12" t="s">
        <v>130</v>
      </c>
      <c r="IG35" s="12" t="s">
        <v>130</v>
      </c>
      <c r="IH35" s="12" t="s">
        <v>130</v>
      </c>
      <c r="IJ35" s="12" t="s">
        <v>130</v>
      </c>
      <c r="IK35" s="12" t="s">
        <v>130</v>
      </c>
      <c r="IL35" s="12" t="s">
        <v>130</v>
      </c>
      <c r="IM35" s="12" t="s">
        <v>130</v>
      </c>
      <c r="IN35" s="12" t="s">
        <v>130</v>
      </c>
      <c r="IO35" s="12" t="s">
        <v>130</v>
      </c>
      <c r="IP35" s="12" t="s">
        <v>130</v>
      </c>
      <c r="IQ35" s="12" t="s">
        <v>130</v>
      </c>
      <c r="IR35" s="12" t="s">
        <v>673</v>
      </c>
      <c r="IS35" s="12" t="s">
        <v>673</v>
      </c>
      <c r="IU35" s="12" t="s">
        <v>130</v>
      </c>
      <c r="IV35" s="12" t="s">
        <v>130</v>
      </c>
      <c r="IW35" s="12" t="s">
        <v>130</v>
      </c>
      <c r="IX35" s="12" t="s">
        <v>130</v>
      </c>
      <c r="IY35" s="12" t="s">
        <v>130</v>
      </c>
      <c r="IZ35" s="12" t="s">
        <v>130</v>
      </c>
      <c r="JA35" s="12" t="s">
        <v>130</v>
      </c>
      <c r="JB35" s="12" t="s">
        <v>130</v>
      </c>
      <c r="JC35" s="12" t="s">
        <v>130</v>
      </c>
      <c r="JD35" s="12" t="s">
        <v>673</v>
      </c>
      <c r="JE35" s="12" t="s">
        <v>673</v>
      </c>
      <c r="JF35" s="12" t="s">
        <v>673</v>
      </c>
      <c r="JH35" s="12" t="s">
        <v>21</v>
      </c>
      <c r="JI35" s="12" t="s">
        <v>21</v>
      </c>
      <c r="JJ35" s="12" t="s">
        <v>21</v>
      </c>
      <c r="JK35" s="12" t="s">
        <v>21</v>
      </c>
      <c r="JL35" s="12" t="s">
        <v>21</v>
      </c>
      <c r="JM35" s="12" t="s">
        <v>21</v>
      </c>
      <c r="JN35" s="12" t="s">
        <v>21</v>
      </c>
      <c r="JO35" s="12" t="s">
        <v>21</v>
      </c>
      <c r="JP35" s="12" t="s">
        <v>21</v>
      </c>
      <c r="JR35" s="12" t="s">
        <v>1465</v>
      </c>
      <c r="JS35" s="12" t="s">
        <v>1465</v>
      </c>
      <c r="JT35" s="12" t="s">
        <v>1465</v>
      </c>
      <c r="JU35" s="12" t="s">
        <v>1465</v>
      </c>
      <c r="JV35" s="12" t="s">
        <v>1465</v>
      </c>
      <c r="JW35" s="12" t="s">
        <v>1465</v>
      </c>
      <c r="JX35" s="12" t="s">
        <v>1465</v>
      </c>
      <c r="JY35" s="12" t="s">
        <v>1465</v>
      </c>
      <c r="JZ35" s="12" t="s">
        <v>1465</v>
      </c>
      <c r="KB35" s="12" t="s">
        <v>1115</v>
      </c>
      <c r="KC35" s="12" t="s">
        <v>1115</v>
      </c>
      <c r="KD35" s="12" t="s">
        <v>1115</v>
      </c>
      <c r="KF35" s="12" t="s">
        <v>90</v>
      </c>
      <c r="KG35" s="12" t="s">
        <v>90</v>
      </c>
      <c r="KI35" s="12" t="s">
        <v>673</v>
      </c>
      <c r="KJ35" s="12" t="s">
        <v>673</v>
      </c>
      <c r="KK35" s="12" t="s">
        <v>673</v>
      </c>
      <c r="KL35" s="12" t="s">
        <v>673</v>
      </c>
    </row>
    <row r="36" spans="1:298" ht="22.5" customHeight="1" x14ac:dyDescent="0.25">
      <c r="A36" s="15" t="s">
        <v>22</v>
      </c>
      <c r="B36" s="2" t="s">
        <v>203</v>
      </c>
      <c r="C36" s="2" t="s">
        <v>203</v>
      </c>
      <c r="E36" s="2" t="s">
        <v>203</v>
      </c>
      <c r="F36" s="2" t="s">
        <v>203</v>
      </c>
      <c r="H36" s="2" t="s">
        <v>203</v>
      </c>
      <c r="I36" s="2" t="s">
        <v>203</v>
      </c>
      <c r="J36" s="2" t="s">
        <v>203</v>
      </c>
      <c r="L36" s="2" t="s">
        <v>203</v>
      </c>
      <c r="N36" s="2" t="s">
        <v>203</v>
      </c>
      <c r="O36" s="2" t="s">
        <v>203</v>
      </c>
      <c r="P36" s="2" t="s">
        <v>203</v>
      </c>
      <c r="R36" s="2" t="s">
        <v>203</v>
      </c>
      <c r="S36" s="2" t="s">
        <v>203</v>
      </c>
      <c r="T36" s="2" t="s">
        <v>203</v>
      </c>
      <c r="U36" s="2" t="s">
        <v>203</v>
      </c>
      <c r="W36" s="2" t="s">
        <v>23</v>
      </c>
      <c r="X36" s="2" t="s">
        <v>23</v>
      </c>
      <c r="Y36" s="2" t="s">
        <v>23</v>
      </c>
      <c r="Z36" s="2" t="s">
        <v>23</v>
      </c>
      <c r="AA36" s="2" t="s">
        <v>23</v>
      </c>
      <c r="AB36" s="2" t="s">
        <v>23</v>
      </c>
      <c r="AD36" s="2" t="s">
        <v>1642</v>
      </c>
      <c r="AE36" s="2" t="s">
        <v>1642</v>
      </c>
      <c r="AF36" s="2" t="s">
        <v>1642</v>
      </c>
      <c r="AG36" s="2" t="s">
        <v>1642</v>
      </c>
      <c r="AH36" s="2" t="s">
        <v>1642</v>
      </c>
      <c r="AJ36" s="2" t="s">
        <v>246</v>
      </c>
      <c r="AK36" s="2" t="s">
        <v>246</v>
      </c>
      <c r="AL36" s="2" t="s">
        <v>246</v>
      </c>
      <c r="AN36" s="2" t="s">
        <v>943</v>
      </c>
      <c r="AO36" s="2" t="s">
        <v>943</v>
      </c>
      <c r="AP36" s="2" t="s">
        <v>943</v>
      </c>
      <c r="AR36" s="2" t="s">
        <v>246</v>
      </c>
      <c r="AS36" s="2" t="s">
        <v>246</v>
      </c>
      <c r="AU36" s="2" t="s">
        <v>246</v>
      </c>
      <c r="AV36" s="2" t="s">
        <v>246</v>
      </c>
      <c r="AW36" s="2" t="s">
        <v>246</v>
      </c>
      <c r="AY36" s="2" t="s">
        <v>943</v>
      </c>
      <c r="AZ36" s="2" t="s">
        <v>943</v>
      </c>
      <c r="BA36" s="2" t="s">
        <v>943</v>
      </c>
      <c r="BC36" s="2" t="s">
        <v>943</v>
      </c>
      <c r="BE36" s="2" t="s">
        <v>246</v>
      </c>
      <c r="BF36" s="2" t="s">
        <v>246</v>
      </c>
      <c r="BG36" s="2" t="s">
        <v>246</v>
      </c>
      <c r="BI36" s="2" t="s">
        <v>246</v>
      </c>
      <c r="BJ36" s="2" t="s">
        <v>246</v>
      </c>
      <c r="BK36" s="2" t="s">
        <v>246</v>
      </c>
      <c r="BM36" s="2" t="s">
        <v>943</v>
      </c>
      <c r="BN36" s="2" t="s">
        <v>943</v>
      </c>
      <c r="BP36" s="2" t="s">
        <v>246</v>
      </c>
      <c r="BQ36" s="2" t="s">
        <v>246</v>
      </c>
      <c r="BR36" s="2" t="s">
        <v>246</v>
      </c>
      <c r="BT36" s="2" t="s">
        <v>246</v>
      </c>
      <c r="BV36" s="2" t="s">
        <v>943</v>
      </c>
      <c r="BW36" s="2" t="s">
        <v>943</v>
      </c>
      <c r="BX36" s="2" t="s">
        <v>943</v>
      </c>
      <c r="BY36" s="72"/>
      <c r="BZ36" s="2" t="s">
        <v>943</v>
      </c>
      <c r="CA36" s="2" t="s">
        <v>943</v>
      </c>
      <c r="CB36" s="2" t="s">
        <v>943</v>
      </c>
      <c r="CD36" s="2" t="s">
        <v>59</v>
      </c>
      <c r="CE36" s="2" t="s">
        <v>59</v>
      </c>
      <c r="CF36" s="2" t="s">
        <v>59</v>
      </c>
      <c r="CH36" s="2" t="s">
        <v>59</v>
      </c>
      <c r="CI36" s="2" t="s">
        <v>59</v>
      </c>
      <c r="CJ36" s="2" t="s">
        <v>59</v>
      </c>
      <c r="CL36" s="2" t="s">
        <v>59</v>
      </c>
      <c r="CM36" s="2" t="s">
        <v>59</v>
      </c>
      <c r="CN36" s="2" t="s">
        <v>59</v>
      </c>
      <c r="CP36" s="2" t="s">
        <v>59</v>
      </c>
      <c r="CQ36" s="2" t="s">
        <v>59</v>
      </c>
      <c r="CR36" s="2" t="s">
        <v>59</v>
      </c>
      <c r="CT36" s="2" t="s">
        <v>59</v>
      </c>
      <c r="CV36" s="2" t="s">
        <v>59</v>
      </c>
      <c r="CW36" s="2" t="s">
        <v>59</v>
      </c>
      <c r="CX36" s="2" t="s">
        <v>59</v>
      </c>
      <c r="CY36" s="2" t="s">
        <v>59</v>
      </c>
      <c r="CZ36" s="2" t="s">
        <v>59</v>
      </c>
      <c r="DB36" s="2" t="s">
        <v>59</v>
      </c>
      <c r="DD36" s="2" t="s">
        <v>59</v>
      </c>
      <c r="DE36" s="2" t="s">
        <v>59</v>
      </c>
      <c r="DF36" s="2" t="s">
        <v>59</v>
      </c>
      <c r="DG36" s="2" t="s">
        <v>59</v>
      </c>
      <c r="DI36" s="2" t="s">
        <v>59</v>
      </c>
      <c r="DJ36" s="2" t="s">
        <v>59</v>
      </c>
      <c r="DK36" s="2" t="s">
        <v>59</v>
      </c>
      <c r="DL36" s="2" t="s">
        <v>59</v>
      </c>
      <c r="DN36" s="2" t="s">
        <v>59</v>
      </c>
      <c r="DO36" s="2" t="s">
        <v>59</v>
      </c>
      <c r="DP36" s="2" t="s">
        <v>59</v>
      </c>
      <c r="DQ36" s="2" t="s">
        <v>59</v>
      </c>
      <c r="DS36" s="2" t="s">
        <v>59</v>
      </c>
      <c r="DT36" s="2" t="s">
        <v>59</v>
      </c>
      <c r="DU36" s="2" t="s">
        <v>59</v>
      </c>
      <c r="DV36" s="2" t="s">
        <v>59</v>
      </c>
      <c r="DW36" s="2" t="s">
        <v>59</v>
      </c>
      <c r="DX36" s="2" t="s">
        <v>59</v>
      </c>
      <c r="DZ36" s="2" t="s">
        <v>59</v>
      </c>
      <c r="EA36" s="2" t="s">
        <v>59</v>
      </c>
      <c r="EB36" s="2" t="s">
        <v>59</v>
      </c>
      <c r="EC36" s="2" t="s">
        <v>59</v>
      </c>
      <c r="EE36" s="2" t="s">
        <v>59</v>
      </c>
      <c r="EF36" s="2" t="s">
        <v>59</v>
      </c>
      <c r="EG36" s="2" t="s">
        <v>59</v>
      </c>
      <c r="EH36" s="2" t="s">
        <v>59</v>
      </c>
      <c r="EI36" s="2" t="s">
        <v>59</v>
      </c>
      <c r="EJ36" s="2" t="s">
        <v>59</v>
      </c>
      <c r="EL36" s="2" t="s">
        <v>59</v>
      </c>
      <c r="EM36" s="2" t="s">
        <v>59</v>
      </c>
      <c r="EO36" s="2" t="s">
        <v>59</v>
      </c>
      <c r="EP36" s="2" t="s">
        <v>59</v>
      </c>
      <c r="EQ36" s="2" t="s">
        <v>59</v>
      </c>
      <c r="ER36" s="2" t="s">
        <v>59</v>
      </c>
      <c r="ES36" s="2" t="s">
        <v>59</v>
      </c>
      <c r="ET36" s="2" t="s">
        <v>59</v>
      </c>
      <c r="EU36" s="2" t="s">
        <v>59</v>
      </c>
      <c r="EV36" s="2" t="s">
        <v>59</v>
      </c>
      <c r="EX36" s="155" t="s">
        <v>1386</v>
      </c>
      <c r="EY36" s="155" t="s">
        <v>1386</v>
      </c>
      <c r="EZ36" s="155" t="s">
        <v>1386</v>
      </c>
      <c r="FA36" s="155" t="s">
        <v>1386</v>
      </c>
      <c r="FB36" s="155" t="s">
        <v>1386</v>
      </c>
      <c r="FC36" s="155" t="s">
        <v>1386</v>
      </c>
      <c r="FD36" s="155" t="s">
        <v>1386</v>
      </c>
      <c r="FE36" s="155" t="s">
        <v>1386</v>
      </c>
      <c r="FF36" s="155" t="s">
        <v>1386</v>
      </c>
      <c r="FH36" s="2" t="s">
        <v>59</v>
      </c>
      <c r="FI36" s="2" t="s">
        <v>59</v>
      </c>
      <c r="FJ36" s="2" t="s">
        <v>59</v>
      </c>
      <c r="FL36" s="2" t="s">
        <v>59</v>
      </c>
      <c r="FM36" s="2" t="s">
        <v>59</v>
      </c>
      <c r="FN36" s="2" t="s">
        <v>59</v>
      </c>
      <c r="FO36" s="2" t="s">
        <v>59</v>
      </c>
      <c r="FP36" s="2" t="s">
        <v>59</v>
      </c>
      <c r="FQ36" s="2" t="s">
        <v>59</v>
      </c>
      <c r="FR36" s="2" t="s">
        <v>59</v>
      </c>
      <c r="FS36" s="2" t="s">
        <v>59</v>
      </c>
      <c r="FT36" s="2" t="s">
        <v>59</v>
      </c>
      <c r="FV36" s="2" t="s">
        <v>59</v>
      </c>
      <c r="FW36" s="2" t="s">
        <v>59</v>
      </c>
      <c r="FX36" s="2" t="s">
        <v>59</v>
      </c>
      <c r="FY36" s="2" t="s">
        <v>59</v>
      </c>
      <c r="FZ36" s="2" t="s">
        <v>59</v>
      </c>
      <c r="GA36" s="2" t="s">
        <v>59</v>
      </c>
      <c r="GB36" s="2" t="s">
        <v>59</v>
      </c>
      <c r="GC36" s="2" t="s">
        <v>59</v>
      </c>
      <c r="GD36" s="2" t="s">
        <v>59</v>
      </c>
      <c r="GE36" s="2" t="s">
        <v>59</v>
      </c>
      <c r="GG36" s="2" t="s">
        <v>59</v>
      </c>
      <c r="GH36" s="2" t="s">
        <v>59</v>
      </c>
      <c r="GI36" s="2" t="s">
        <v>59</v>
      </c>
      <c r="GJ36" s="2" t="s">
        <v>59</v>
      </c>
      <c r="GK36" s="2" t="s">
        <v>59</v>
      </c>
      <c r="GL36" s="2" t="s">
        <v>59</v>
      </c>
      <c r="GM36" s="2" t="s">
        <v>59</v>
      </c>
      <c r="GO36" s="2" t="s">
        <v>1386</v>
      </c>
      <c r="GP36" s="2" t="s">
        <v>1386</v>
      </c>
      <c r="GQ36" s="2" t="s">
        <v>1386</v>
      </c>
      <c r="GR36" s="2" t="s">
        <v>1386</v>
      </c>
      <c r="GS36" s="2" t="s">
        <v>1386</v>
      </c>
      <c r="GT36" s="2" t="s">
        <v>1386</v>
      </c>
      <c r="GU36" s="2" t="s">
        <v>1386</v>
      </c>
      <c r="GV36" s="2" t="s">
        <v>1386</v>
      </c>
      <c r="GX36" s="2" t="s">
        <v>59</v>
      </c>
      <c r="GY36" s="2" t="s">
        <v>59</v>
      </c>
      <c r="HA36" s="2" t="s">
        <v>59</v>
      </c>
      <c r="HC36" s="2" t="s">
        <v>59</v>
      </c>
      <c r="HD36" s="2" t="s">
        <v>59</v>
      </c>
      <c r="HE36" s="2" t="s">
        <v>59</v>
      </c>
      <c r="HG36" s="2" t="s">
        <v>59</v>
      </c>
      <c r="HH36" s="2" t="s">
        <v>59</v>
      </c>
      <c r="HI36" s="2" t="s">
        <v>59</v>
      </c>
      <c r="HJ36" s="2" t="s">
        <v>59</v>
      </c>
      <c r="HL36" s="2" t="s">
        <v>59</v>
      </c>
      <c r="HM36" s="2" t="s">
        <v>59</v>
      </c>
      <c r="HO36" s="2" t="s">
        <v>59</v>
      </c>
      <c r="HP36" s="2" t="s">
        <v>59</v>
      </c>
      <c r="HQ36" s="2" t="s">
        <v>59</v>
      </c>
      <c r="HR36" s="2" t="s">
        <v>59</v>
      </c>
      <c r="HS36" s="2" t="s">
        <v>59</v>
      </c>
      <c r="HT36" s="2" t="s">
        <v>59</v>
      </c>
      <c r="HV36" s="2" t="s">
        <v>59</v>
      </c>
      <c r="HW36" s="2" t="s">
        <v>59</v>
      </c>
      <c r="HX36" s="2" t="s">
        <v>59</v>
      </c>
      <c r="HY36" s="2" t="s">
        <v>59</v>
      </c>
      <c r="HZ36" s="2" t="s">
        <v>59</v>
      </c>
      <c r="IA36" s="2" t="s">
        <v>59</v>
      </c>
      <c r="IC36" s="2" t="s">
        <v>59</v>
      </c>
      <c r="ID36" s="2" t="s">
        <v>59</v>
      </c>
      <c r="IE36" s="2" t="s">
        <v>59</v>
      </c>
      <c r="IF36" s="2" t="s">
        <v>59</v>
      </c>
      <c r="IG36" s="2" t="s">
        <v>59</v>
      </c>
      <c r="IH36" s="2" t="s">
        <v>59</v>
      </c>
      <c r="IJ36" s="2" t="s">
        <v>59</v>
      </c>
      <c r="IK36" s="2" t="s">
        <v>59</v>
      </c>
      <c r="IL36" s="2" t="s">
        <v>59</v>
      </c>
      <c r="IM36" s="2" t="s">
        <v>59</v>
      </c>
      <c r="IN36" s="2" t="s">
        <v>59</v>
      </c>
      <c r="IO36" s="2" t="s">
        <v>59</v>
      </c>
      <c r="IP36" s="2" t="s">
        <v>59</v>
      </c>
      <c r="IQ36" s="2" t="s">
        <v>59</v>
      </c>
      <c r="IR36" s="2" t="s">
        <v>59</v>
      </c>
      <c r="IS36" s="2" t="s">
        <v>59</v>
      </c>
      <c r="IU36" s="2" t="s">
        <v>59</v>
      </c>
      <c r="IV36" s="2" t="s">
        <v>59</v>
      </c>
      <c r="IW36" s="2" t="s">
        <v>59</v>
      </c>
      <c r="IX36" s="2" t="s">
        <v>59</v>
      </c>
      <c r="IY36" s="2" t="s">
        <v>59</v>
      </c>
      <c r="IZ36" s="2" t="s">
        <v>59</v>
      </c>
      <c r="JA36" s="2" t="s">
        <v>59</v>
      </c>
      <c r="JB36" s="2" t="s">
        <v>59</v>
      </c>
      <c r="JC36" s="2" t="s">
        <v>59</v>
      </c>
      <c r="JD36" s="2" t="s">
        <v>59</v>
      </c>
      <c r="JE36" s="2" t="s">
        <v>59</v>
      </c>
      <c r="JF36" s="2" t="s">
        <v>59</v>
      </c>
      <c r="JH36" s="2" t="s">
        <v>59</v>
      </c>
      <c r="JI36" s="2" t="s">
        <v>59</v>
      </c>
      <c r="JJ36" s="2" t="s">
        <v>59</v>
      </c>
      <c r="JK36" s="2" t="s">
        <v>59</v>
      </c>
      <c r="JL36" s="2" t="s">
        <v>59</v>
      </c>
      <c r="JM36" s="2" t="s">
        <v>59</v>
      </c>
      <c r="JN36" s="2" t="s">
        <v>59</v>
      </c>
      <c r="JO36" s="2" t="s">
        <v>59</v>
      </c>
      <c r="JP36" s="2" t="s">
        <v>59</v>
      </c>
      <c r="JR36" s="2" t="s">
        <v>59</v>
      </c>
      <c r="JS36" s="2" t="s">
        <v>59</v>
      </c>
      <c r="JT36" s="2" t="s">
        <v>59</v>
      </c>
      <c r="JU36" s="2" t="s">
        <v>59</v>
      </c>
      <c r="JV36" s="2" t="s">
        <v>59</v>
      </c>
      <c r="JW36" s="2" t="s">
        <v>59</v>
      </c>
      <c r="JX36" s="2" t="s">
        <v>59</v>
      </c>
      <c r="JY36" s="2" t="s">
        <v>59</v>
      </c>
      <c r="JZ36" s="2" t="s">
        <v>59</v>
      </c>
      <c r="KB36" s="2" t="s">
        <v>59</v>
      </c>
      <c r="KC36" s="2" t="s">
        <v>59</v>
      </c>
      <c r="KD36" s="2" t="s">
        <v>59</v>
      </c>
      <c r="KF36" s="2" t="s">
        <v>59</v>
      </c>
      <c r="KG36" s="2" t="s">
        <v>59</v>
      </c>
      <c r="KI36" s="2" t="s">
        <v>59</v>
      </c>
      <c r="KJ36" s="2" t="s">
        <v>59</v>
      </c>
      <c r="KK36" s="2" t="s">
        <v>59</v>
      </c>
      <c r="KL36" s="2" t="s">
        <v>59</v>
      </c>
    </row>
    <row r="37" spans="1:298" ht="22.5" customHeight="1" x14ac:dyDescent="0.25">
      <c r="A37" s="15" t="s">
        <v>24</v>
      </c>
      <c r="B37" s="2" t="s">
        <v>25</v>
      </c>
      <c r="C37" s="2" t="s">
        <v>25</v>
      </c>
      <c r="E37" s="2" t="s">
        <v>25</v>
      </c>
      <c r="F37" s="2" t="s">
        <v>25</v>
      </c>
      <c r="H37" s="2" t="s">
        <v>25</v>
      </c>
      <c r="I37" s="2" t="s">
        <v>25</v>
      </c>
      <c r="J37" s="2" t="s">
        <v>25</v>
      </c>
      <c r="L37" s="2" t="s">
        <v>25</v>
      </c>
      <c r="N37" s="2" t="s">
        <v>25</v>
      </c>
      <c r="O37" s="2" t="s">
        <v>25</v>
      </c>
      <c r="P37" s="2" t="s">
        <v>25</v>
      </c>
      <c r="R37" s="2" t="s">
        <v>25</v>
      </c>
      <c r="S37" s="2" t="s">
        <v>25</v>
      </c>
      <c r="T37" s="2" t="s">
        <v>25</v>
      </c>
      <c r="U37" s="2" t="s">
        <v>25</v>
      </c>
      <c r="W37" s="2" t="s">
        <v>25</v>
      </c>
      <c r="X37" s="2" t="s">
        <v>25</v>
      </c>
      <c r="Y37" s="2" t="s">
        <v>25</v>
      </c>
      <c r="Z37" s="2" t="s">
        <v>25</v>
      </c>
      <c r="AA37" s="2" t="s">
        <v>25</v>
      </c>
      <c r="AB37" s="2" t="s">
        <v>25</v>
      </c>
      <c r="AD37" s="2" t="s">
        <v>25</v>
      </c>
      <c r="AE37" s="2" t="s">
        <v>25</v>
      </c>
      <c r="AF37" s="2" t="s">
        <v>25</v>
      </c>
      <c r="AG37" s="2" t="s">
        <v>25</v>
      </c>
      <c r="AH37" s="2" t="s">
        <v>25</v>
      </c>
      <c r="AJ37" s="16" t="s">
        <v>91</v>
      </c>
      <c r="AK37" s="16" t="s">
        <v>91</v>
      </c>
      <c r="AL37" s="16" t="s">
        <v>91</v>
      </c>
      <c r="AN37" s="16" t="s">
        <v>91</v>
      </c>
      <c r="AO37" s="16" t="s">
        <v>91</v>
      </c>
      <c r="AP37" s="16" t="s">
        <v>91</v>
      </c>
      <c r="AR37" s="16" t="s">
        <v>91</v>
      </c>
      <c r="AS37" s="16" t="s">
        <v>91</v>
      </c>
      <c r="AU37" s="16" t="s">
        <v>91</v>
      </c>
      <c r="AV37" s="16" t="s">
        <v>91</v>
      </c>
      <c r="AW37" s="16" t="s">
        <v>91</v>
      </c>
      <c r="AY37" s="16" t="s">
        <v>91</v>
      </c>
      <c r="AZ37" s="16" t="s">
        <v>91</v>
      </c>
      <c r="BA37" s="16" t="s">
        <v>91</v>
      </c>
      <c r="BC37" s="16" t="s">
        <v>91</v>
      </c>
      <c r="BE37" s="16" t="s">
        <v>91</v>
      </c>
      <c r="BF37" s="16" t="s">
        <v>91</v>
      </c>
      <c r="BG37" s="16" t="s">
        <v>91</v>
      </c>
      <c r="BI37" s="16" t="s">
        <v>91</v>
      </c>
      <c r="BJ37" s="16" t="s">
        <v>91</v>
      </c>
      <c r="BK37" s="16" t="s">
        <v>91</v>
      </c>
      <c r="BM37" s="16" t="s">
        <v>91</v>
      </c>
      <c r="BN37" s="16" t="s">
        <v>91</v>
      </c>
      <c r="BP37" s="16" t="s">
        <v>91</v>
      </c>
      <c r="BQ37" s="16" t="s">
        <v>91</v>
      </c>
      <c r="BR37" s="16" t="s">
        <v>91</v>
      </c>
      <c r="BT37" s="16" t="s">
        <v>91</v>
      </c>
      <c r="BV37" s="16" t="s">
        <v>91</v>
      </c>
      <c r="BW37" s="16" t="s">
        <v>91</v>
      </c>
      <c r="BX37" s="16" t="s">
        <v>91</v>
      </c>
      <c r="BY37" s="72"/>
      <c r="BZ37" s="16" t="s">
        <v>91</v>
      </c>
      <c r="CA37" s="16" t="s">
        <v>91</v>
      </c>
      <c r="CB37" s="16" t="s">
        <v>91</v>
      </c>
      <c r="CD37" s="16" t="s">
        <v>91</v>
      </c>
      <c r="CE37" s="16" t="s">
        <v>91</v>
      </c>
      <c r="CF37" s="16" t="s">
        <v>91</v>
      </c>
      <c r="CH37" s="16" t="s">
        <v>91</v>
      </c>
      <c r="CI37" s="16" t="s">
        <v>91</v>
      </c>
      <c r="CJ37" s="16" t="s">
        <v>91</v>
      </c>
      <c r="CL37" s="16" t="s">
        <v>91</v>
      </c>
      <c r="CM37" s="16" t="s">
        <v>91</v>
      </c>
      <c r="CN37" s="16" t="s">
        <v>91</v>
      </c>
      <c r="CP37" s="16" t="s">
        <v>91</v>
      </c>
      <c r="CQ37" s="16" t="s">
        <v>91</v>
      </c>
      <c r="CR37" s="16" t="s">
        <v>91</v>
      </c>
      <c r="CT37" s="16" t="s">
        <v>91</v>
      </c>
      <c r="CV37" s="16" t="s">
        <v>91</v>
      </c>
      <c r="CW37" s="16" t="s">
        <v>91</v>
      </c>
      <c r="CX37" s="16" t="s">
        <v>91</v>
      </c>
      <c r="CY37" s="16" t="s">
        <v>91</v>
      </c>
      <c r="CZ37" s="16" t="s">
        <v>91</v>
      </c>
      <c r="DB37" s="16" t="s">
        <v>91</v>
      </c>
      <c r="DD37" s="16" t="s">
        <v>91</v>
      </c>
      <c r="DE37" s="16" t="s">
        <v>91</v>
      </c>
      <c r="DF37" s="16" t="s">
        <v>91</v>
      </c>
      <c r="DG37" s="16" t="s">
        <v>91</v>
      </c>
      <c r="DI37" s="16" t="s">
        <v>91</v>
      </c>
      <c r="DJ37" s="16" t="s">
        <v>91</v>
      </c>
      <c r="DK37" s="16" t="s">
        <v>91</v>
      </c>
      <c r="DL37" s="16" t="s">
        <v>91</v>
      </c>
      <c r="DN37" s="16" t="s">
        <v>91</v>
      </c>
      <c r="DO37" s="16" t="s">
        <v>91</v>
      </c>
      <c r="DP37" s="16" t="s">
        <v>91</v>
      </c>
      <c r="DQ37" s="16" t="s">
        <v>91</v>
      </c>
      <c r="DS37" s="16" t="s">
        <v>91</v>
      </c>
      <c r="DT37" s="16" t="s">
        <v>91</v>
      </c>
      <c r="DU37" s="16" t="s">
        <v>91</v>
      </c>
      <c r="DV37" s="16" t="s">
        <v>91</v>
      </c>
      <c r="DW37" s="16" t="s">
        <v>91</v>
      </c>
      <c r="DX37" s="16" t="s">
        <v>91</v>
      </c>
      <c r="DZ37" s="16" t="s">
        <v>91</v>
      </c>
      <c r="EA37" s="16" t="s">
        <v>91</v>
      </c>
      <c r="EB37" s="16" t="s">
        <v>91</v>
      </c>
      <c r="EC37" s="16" t="s">
        <v>91</v>
      </c>
      <c r="EE37" s="16" t="s">
        <v>91</v>
      </c>
      <c r="EF37" s="16" t="s">
        <v>91</v>
      </c>
      <c r="EG37" s="16" t="s">
        <v>91</v>
      </c>
      <c r="EH37" s="16" t="s">
        <v>91</v>
      </c>
      <c r="EI37" s="16" t="s">
        <v>91</v>
      </c>
      <c r="EJ37" s="16" t="s">
        <v>91</v>
      </c>
      <c r="EL37" s="16" t="s">
        <v>91</v>
      </c>
      <c r="EM37" s="16" t="s">
        <v>91</v>
      </c>
      <c r="EO37" s="16" t="s">
        <v>91</v>
      </c>
      <c r="EP37" s="16" t="s">
        <v>91</v>
      </c>
      <c r="EQ37" s="16" t="s">
        <v>91</v>
      </c>
      <c r="ER37" s="16" t="s">
        <v>91</v>
      </c>
      <c r="ES37" s="16" t="s">
        <v>91</v>
      </c>
      <c r="ET37" s="16" t="s">
        <v>91</v>
      </c>
      <c r="EU37" s="16" t="s">
        <v>91</v>
      </c>
      <c r="EV37" s="16" t="s">
        <v>91</v>
      </c>
      <c r="EX37" s="16" t="s">
        <v>91</v>
      </c>
      <c r="EY37" s="16" t="s">
        <v>91</v>
      </c>
      <c r="EZ37" s="16" t="s">
        <v>91</v>
      </c>
      <c r="FA37" s="16" t="s">
        <v>91</v>
      </c>
      <c r="FB37" s="16" t="s">
        <v>91</v>
      </c>
      <c r="FC37" s="16" t="s">
        <v>91</v>
      </c>
      <c r="FD37" s="16" t="s">
        <v>91</v>
      </c>
      <c r="FE37" s="16" t="s">
        <v>91</v>
      </c>
      <c r="FF37" s="16" t="s">
        <v>91</v>
      </c>
      <c r="FH37" s="16" t="s">
        <v>91</v>
      </c>
      <c r="FI37" s="16" t="s">
        <v>91</v>
      </c>
      <c r="FJ37" s="16" t="s">
        <v>91</v>
      </c>
      <c r="FL37" s="16" t="s">
        <v>91</v>
      </c>
      <c r="FM37" s="16" t="s">
        <v>91</v>
      </c>
      <c r="FN37" s="16" t="s">
        <v>91</v>
      </c>
      <c r="FO37" s="16" t="s">
        <v>91</v>
      </c>
      <c r="FP37" s="16" t="s">
        <v>91</v>
      </c>
      <c r="FQ37" s="16" t="s">
        <v>91</v>
      </c>
      <c r="FR37" s="16" t="s">
        <v>91</v>
      </c>
      <c r="FS37" s="16" t="s">
        <v>91</v>
      </c>
      <c r="FT37" s="16" t="s">
        <v>91</v>
      </c>
      <c r="FV37" s="16" t="s">
        <v>91</v>
      </c>
      <c r="FW37" s="16" t="s">
        <v>91</v>
      </c>
      <c r="FX37" s="16" t="s">
        <v>91</v>
      </c>
      <c r="FY37" s="16" t="s">
        <v>91</v>
      </c>
      <c r="FZ37" s="16" t="s">
        <v>91</v>
      </c>
      <c r="GA37" s="16" t="s">
        <v>91</v>
      </c>
      <c r="GB37" s="16" t="s">
        <v>91</v>
      </c>
      <c r="GC37" s="16" t="s">
        <v>91</v>
      </c>
      <c r="GD37" s="16" t="s">
        <v>91</v>
      </c>
      <c r="GE37" s="16" t="s">
        <v>91</v>
      </c>
      <c r="GG37" s="16" t="s">
        <v>91</v>
      </c>
      <c r="GH37" s="16" t="s">
        <v>91</v>
      </c>
      <c r="GI37" s="16" t="s">
        <v>91</v>
      </c>
      <c r="GJ37" s="16" t="s">
        <v>91</v>
      </c>
      <c r="GK37" s="16" t="s">
        <v>91</v>
      </c>
      <c r="GL37" s="16" t="s">
        <v>91</v>
      </c>
      <c r="GM37" s="16" t="s">
        <v>91</v>
      </c>
      <c r="GO37" s="16" t="s">
        <v>91</v>
      </c>
      <c r="GP37" s="16" t="s">
        <v>91</v>
      </c>
      <c r="GQ37" s="16" t="s">
        <v>91</v>
      </c>
      <c r="GR37" s="16" t="s">
        <v>91</v>
      </c>
      <c r="GS37" s="16" t="s">
        <v>91</v>
      </c>
      <c r="GT37" s="16" t="s">
        <v>91</v>
      </c>
      <c r="GU37" s="16" t="s">
        <v>91</v>
      </c>
      <c r="GV37" s="16" t="s">
        <v>91</v>
      </c>
      <c r="GX37" s="16" t="s">
        <v>91</v>
      </c>
      <c r="GY37" s="16" t="s">
        <v>91</v>
      </c>
      <c r="HA37" s="16" t="s">
        <v>91</v>
      </c>
      <c r="HC37" s="16" t="s">
        <v>91</v>
      </c>
      <c r="HD37" s="16" t="s">
        <v>91</v>
      </c>
      <c r="HE37" s="16" t="s">
        <v>91</v>
      </c>
      <c r="HG37" s="16" t="s">
        <v>91</v>
      </c>
      <c r="HH37" s="16" t="s">
        <v>91</v>
      </c>
      <c r="HI37" s="16" t="s">
        <v>91</v>
      </c>
      <c r="HJ37" s="16" t="s">
        <v>91</v>
      </c>
      <c r="HL37" s="16" t="s">
        <v>91</v>
      </c>
      <c r="HM37" s="16" t="s">
        <v>91</v>
      </c>
      <c r="HO37" s="16" t="s">
        <v>91</v>
      </c>
      <c r="HP37" s="16" t="s">
        <v>91</v>
      </c>
      <c r="HQ37" s="16" t="s">
        <v>91</v>
      </c>
      <c r="HR37" s="16" t="s">
        <v>91</v>
      </c>
      <c r="HS37" s="16" t="s">
        <v>91</v>
      </c>
      <c r="HT37" s="16" t="s">
        <v>91</v>
      </c>
      <c r="HV37" s="16" t="s">
        <v>91</v>
      </c>
      <c r="HW37" s="16" t="s">
        <v>91</v>
      </c>
      <c r="HX37" s="16" t="s">
        <v>91</v>
      </c>
      <c r="HY37" s="16" t="s">
        <v>91</v>
      </c>
      <c r="HZ37" s="16" t="s">
        <v>91</v>
      </c>
      <c r="IA37" s="16" t="s">
        <v>91</v>
      </c>
      <c r="IC37" s="16" t="s">
        <v>91</v>
      </c>
      <c r="ID37" s="16" t="s">
        <v>91</v>
      </c>
      <c r="IE37" s="16" t="s">
        <v>91</v>
      </c>
      <c r="IF37" s="16" t="s">
        <v>91</v>
      </c>
      <c r="IG37" s="16" t="s">
        <v>91</v>
      </c>
      <c r="IH37" s="16" t="s">
        <v>91</v>
      </c>
      <c r="IJ37" s="16" t="s">
        <v>91</v>
      </c>
      <c r="IK37" s="16" t="s">
        <v>91</v>
      </c>
      <c r="IL37" s="16" t="s">
        <v>91</v>
      </c>
      <c r="IM37" s="16" t="s">
        <v>91</v>
      </c>
      <c r="IN37" s="16" t="s">
        <v>91</v>
      </c>
      <c r="IO37" s="16" t="s">
        <v>91</v>
      </c>
      <c r="IP37" s="16" t="s">
        <v>91</v>
      </c>
      <c r="IQ37" s="16" t="s">
        <v>91</v>
      </c>
      <c r="IR37" s="16" t="s">
        <v>91</v>
      </c>
      <c r="IS37" s="16" t="s">
        <v>91</v>
      </c>
      <c r="IU37" s="16" t="s">
        <v>91</v>
      </c>
      <c r="IV37" s="16" t="s">
        <v>91</v>
      </c>
      <c r="IW37" s="16" t="s">
        <v>91</v>
      </c>
      <c r="IX37" s="16" t="s">
        <v>91</v>
      </c>
      <c r="IY37" s="16" t="s">
        <v>91</v>
      </c>
      <c r="IZ37" s="16" t="s">
        <v>91</v>
      </c>
      <c r="JA37" s="16" t="s">
        <v>91</v>
      </c>
      <c r="JB37" s="16" t="s">
        <v>91</v>
      </c>
      <c r="JC37" s="16" t="s">
        <v>91</v>
      </c>
      <c r="JD37" s="16" t="s">
        <v>91</v>
      </c>
      <c r="JE37" s="16" t="s">
        <v>91</v>
      </c>
      <c r="JF37" s="16" t="s">
        <v>91</v>
      </c>
      <c r="JH37" s="16" t="s">
        <v>91</v>
      </c>
      <c r="JI37" s="16" t="s">
        <v>91</v>
      </c>
      <c r="JJ37" s="16" t="s">
        <v>91</v>
      </c>
      <c r="JK37" s="16" t="s">
        <v>91</v>
      </c>
      <c r="JL37" s="16" t="s">
        <v>91</v>
      </c>
      <c r="JM37" s="16" t="s">
        <v>91</v>
      </c>
      <c r="JN37" s="16" t="s">
        <v>91</v>
      </c>
      <c r="JO37" s="16" t="s">
        <v>91</v>
      </c>
      <c r="JP37" s="16" t="s">
        <v>91</v>
      </c>
      <c r="JR37" s="16" t="s">
        <v>91</v>
      </c>
      <c r="JS37" s="16" t="s">
        <v>91</v>
      </c>
      <c r="JT37" s="16" t="s">
        <v>91</v>
      </c>
      <c r="JU37" s="16" t="s">
        <v>91</v>
      </c>
      <c r="JV37" s="16" t="s">
        <v>91</v>
      </c>
      <c r="JW37" s="16" t="s">
        <v>91</v>
      </c>
      <c r="JX37" s="16" t="s">
        <v>91</v>
      </c>
      <c r="JY37" s="16" t="s">
        <v>91</v>
      </c>
      <c r="JZ37" s="16" t="s">
        <v>91</v>
      </c>
      <c r="KB37" s="16" t="s">
        <v>91</v>
      </c>
      <c r="KC37" s="16" t="s">
        <v>91</v>
      </c>
      <c r="KD37" s="16" t="s">
        <v>91</v>
      </c>
      <c r="KF37" s="16" t="s">
        <v>806</v>
      </c>
      <c r="KG37" s="16" t="s">
        <v>806</v>
      </c>
      <c r="KI37" s="16" t="s">
        <v>91</v>
      </c>
      <c r="KJ37" s="16" t="s">
        <v>91</v>
      </c>
      <c r="KK37" s="16" t="s">
        <v>91</v>
      </c>
      <c r="KL37" s="16" t="s">
        <v>91</v>
      </c>
    </row>
    <row r="38" spans="1:298" ht="22.5" customHeight="1" x14ac:dyDescent="0.25">
      <c r="A38" s="15" t="s">
        <v>26</v>
      </c>
      <c r="B38" s="2" t="s">
        <v>8</v>
      </c>
      <c r="C38" s="2" t="s">
        <v>8</v>
      </c>
      <c r="E38" s="2" t="s">
        <v>8</v>
      </c>
      <c r="F38" s="2" t="s">
        <v>8</v>
      </c>
      <c r="H38" s="2" t="s">
        <v>8</v>
      </c>
      <c r="I38" s="2" t="s">
        <v>8</v>
      </c>
      <c r="J38" s="2" t="s">
        <v>8</v>
      </c>
      <c r="L38" s="2" t="s">
        <v>8</v>
      </c>
      <c r="N38" s="2" t="s">
        <v>8</v>
      </c>
      <c r="O38" s="2" t="s">
        <v>8</v>
      </c>
      <c r="P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W38" s="12" t="s">
        <v>27</v>
      </c>
      <c r="X38" s="12" t="s">
        <v>27</v>
      </c>
      <c r="Y38" s="12" t="s">
        <v>27</v>
      </c>
      <c r="Z38" s="12" t="s">
        <v>27</v>
      </c>
      <c r="AA38" s="12" t="s">
        <v>27</v>
      </c>
      <c r="AB38" s="12" t="s">
        <v>27</v>
      </c>
      <c r="AD38" s="12" t="s">
        <v>27</v>
      </c>
      <c r="AE38" s="12" t="s">
        <v>27</v>
      </c>
      <c r="AF38" s="12" t="s">
        <v>27</v>
      </c>
      <c r="AG38" s="12" t="s">
        <v>27</v>
      </c>
      <c r="AH38" s="12" t="s">
        <v>27</v>
      </c>
      <c r="AJ38" s="12" t="s">
        <v>27</v>
      </c>
      <c r="AK38" s="12" t="s">
        <v>27</v>
      </c>
      <c r="AL38" s="12" t="s">
        <v>27</v>
      </c>
      <c r="AN38" s="12" t="s">
        <v>27</v>
      </c>
      <c r="AO38" s="12" t="s">
        <v>27</v>
      </c>
      <c r="AP38" s="12" t="s">
        <v>27</v>
      </c>
      <c r="AR38" s="12" t="s">
        <v>27</v>
      </c>
      <c r="AS38" s="12" t="s">
        <v>27</v>
      </c>
      <c r="AU38" s="12" t="s">
        <v>27</v>
      </c>
      <c r="AV38" s="12" t="s">
        <v>27</v>
      </c>
      <c r="AW38" s="12" t="s">
        <v>27</v>
      </c>
      <c r="AY38" s="12" t="s">
        <v>27</v>
      </c>
      <c r="AZ38" s="12" t="s">
        <v>27</v>
      </c>
      <c r="BA38" s="12" t="s">
        <v>27</v>
      </c>
      <c r="BC38" s="12" t="s">
        <v>27</v>
      </c>
      <c r="BE38" s="12" t="s">
        <v>27</v>
      </c>
      <c r="BF38" s="12" t="s">
        <v>27</v>
      </c>
      <c r="BG38" s="12" t="s">
        <v>27</v>
      </c>
      <c r="BI38" s="12" t="s">
        <v>27</v>
      </c>
      <c r="BJ38" s="12" t="s">
        <v>27</v>
      </c>
      <c r="BK38" s="12" t="s">
        <v>27</v>
      </c>
      <c r="BM38" s="12" t="s">
        <v>27</v>
      </c>
      <c r="BN38" s="12" t="s">
        <v>27</v>
      </c>
      <c r="BP38" s="12" t="s">
        <v>27</v>
      </c>
      <c r="BQ38" s="12" t="s">
        <v>27</v>
      </c>
      <c r="BR38" s="12" t="s">
        <v>27</v>
      </c>
      <c r="BT38" s="12" t="s">
        <v>27</v>
      </c>
      <c r="BV38" s="12" t="s">
        <v>27</v>
      </c>
      <c r="BW38" s="12" t="s">
        <v>27</v>
      </c>
      <c r="BX38" s="12" t="s">
        <v>27</v>
      </c>
      <c r="BY38" s="72"/>
      <c r="BZ38" s="12" t="s">
        <v>27</v>
      </c>
      <c r="CA38" s="12" t="s">
        <v>27</v>
      </c>
      <c r="CB38" s="12" t="s">
        <v>27</v>
      </c>
      <c r="CD38" s="12" t="s">
        <v>92</v>
      </c>
      <c r="CE38" s="12" t="s">
        <v>92</v>
      </c>
      <c r="CF38" s="12" t="s">
        <v>92</v>
      </c>
      <c r="CH38" s="12" t="s">
        <v>27</v>
      </c>
      <c r="CI38" s="12" t="s">
        <v>27</v>
      </c>
      <c r="CJ38" s="12" t="s">
        <v>27</v>
      </c>
      <c r="CL38" s="12" t="s">
        <v>27</v>
      </c>
      <c r="CM38" s="12" t="s">
        <v>27</v>
      </c>
      <c r="CN38" s="12" t="s">
        <v>27</v>
      </c>
      <c r="CP38" s="12" t="s">
        <v>27</v>
      </c>
      <c r="CQ38" s="12" t="s">
        <v>27</v>
      </c>
      <c r="CR38" s="12" t="s">
        <v>27</v>
      </c>
      <c r="CT38" s="12" t="s">
        <v>27</v>
      </c>
      <c r="CV38" s="12" t="s">
        <v>27</v>
      </c>
      <c r="CW38" s="12" t="s">
        <v>27</v>
      </c>
      <c r="CX38" s="12" t="s">
        <v>27</v>
      </c>
      <c r="CY38" s="12" t="s">
        <v>27</v>
      </c>
      <c r="CZ38" s="12" t="s">
        <v>27</v>
      </c>
      <c r="DB38" s="12" t="s">
        <v>27</v>
      </c>
      <c r="DD38" s="12" t="s">
        <v>92</v>
      </c>
      <c r="DE38" s="12" t="s">
        <v>92</v>
      </c>
      <c r="DF38" s="12" t="s">
        <v>92</v>
      </c>
      <c r="DG38" s="12" t="s">
        <v>92</v>
      </c>
      <c r="DI38" s="12" t="s">
        <v>92</v>
      </c>
      <c r="DJ38" s="12" t="s">
        <v>92</v>
      </c>
      <c r="DK38" s="12" t="s">
        <v>92</v>
      </c>
      <c r="DL38" s="12" t="s">
        <v>92</v>
      </c>
      <c r="DN38" s="12" t="s">
        <v>371</v>
      </c>
      <c r="DO38" s="12" t="s">
        <v>371</v>
      </c>
      <c r="DP38" s="12" t="s">
        <v>371</v>
      </c>
      <c r="DQ38" s="12" t="s">
        <v>371</v>
      </c>
      <c r="DS38" s="12" t="s">
        <v>371</v>
      </c>
      <c r="DT38" s="12" t="s">
        <v>371</v>
      </c>
      <c r="DU38" s="12" t="s">
        <v>371</v>
      </c>
      <c r="DV38" s="12" t="s">
        <v>371</v>
      </c>
      <c r="DW38" s="12" t="s">
        <v>371</v>
      </c>
      <c r="DX38" s="12" t="s">
        <v>371</v>
      </c>
      <c r="DZ38" s="12" t="s">
        <v>371</v>
      </c>
      <c r="EA38" s="12" t="s">
        <v>371</v>
      </c>
      <c r="EB38" s="12" t="s">
        <v>371</v>
      </c>
      <c r="EC38" s="12" t="s">
        <v>371</v>
      </c>
      <c r="EE38" s="12" t="s">
        <v>371</v>
      </c>
      <c r="EF38" s="12" t="s">
        <v>371</v>
      </c>
      <c r="EG38" s="12" t="s">
        <v>371</v>
      </c>
      <c r="EH38" s="12" t="s">
        <v>371</v>
      </c>
      <c r="EI38" s="12" t="s">
        <v>371</v>
      </c>
      <c r="EJ38" s="12" t="s">
        <v>371</v>
      </c>
      <c r="EL38" s="12" t="s">
        <v>92</v>
      </c>
      <c r="EM38" s="12" t="s">
        <v>92</v>
      </c>
      <c r="EO38" s="12" t="s">
        <v>92</v>
      </c>
      <c r="EP38" s="12" t="s">
        <v>92</v>
      </c>
      <c r="EQ38" s="12" t="s">
        <v>92</v>
      </c>
      <c r="ER38" s="12" t="s">
        <v>92</v>
      </c>
      <c r="ES38" s="12" t="s">
        <v>92</v>
      </c>
      <c r="ET38" s="12" t="s">
        <v>92</v>
      </c>
      <c r="EU38" s="12" t="s">
        <v>92</v>
      </c>
      <c r="EV38" s="12" t="s">
        <v>92</v>
      </c>
      <c r="EX38" s="12" t="s">
        <v>92</v>
      </c>
      <c r="EY38" s="12" t="s">
        <v>92</v>
      </c>
      <c r="EZ38" s="12" t="s">
        <v>92</v>
      </c>
      <c r="FA38" s="12" t="s">
        <v>92</v>
      </c>
      <c r="FB38" s="12" t="s">
        <v>92</v>
      </c>
      <c r="FC38" s="12" t="s">
        <v>92</v>
      </c>
      <c r="FD38" s="12" t="s">
        <v>92</v>
      </c>
      <c r="FE38" s="12" t="s">
        <v>92</v>
      </c>
      <c r="FF38" s="12" t="s">
        <v>92</v>
      </c>
      <c r="FH38" s="12" t="s">
        <v>92</v>
      </c>
      <c r="FI38" s="12" t="s">
        <v>92</v>
      </c>
      <c r="FJ38" s="12" t="s">
        <v>92</v>
      </c>
      <c r="FL38" s="12" t="s">
        <v>92</v>
      </c>
      <c r="FM38" s="12" t="s">
        <v>92</v>
      </c>
      <c r="FN38" s="12" t="s">
        <v>92</v>
      </c>
      <c r="FO38" s="12" t="s">
        <v>92</v>
      </c>
      <c r="FP38" s="12" t="s">
        <v>92</v>
      </c>
      <c r="FQ38" s="12" t="s">
        <v>92</v>
      </c>
      <c r="FR38" s="12" t="s">
        <v>92</v>
      </c>
      <c r="FS38" s="12" t="s">
        <v>92</v>
      </c>
      <c r="FT38" s="12" t="s">
        <v>92</v>
      </c>
      <c r="FV38" s="12" t="s">
        <v>92</v>
      </c>
      <c r="FW38" s="12" t="s">
        <v>92</v>
      </c>
      <c r="FX38" s="12" t="s">
        <v>92</v>
      </c>
      <c r="FY38" s="12" t="s">
        <v>92</v>
      </c>
      <c r="FZ38" s="12" t="s">
        <v>92</v>
      </c>
      <c r="GA38" s="12" t="s">
        <v>92</v>
      </c>
      <c r="GB38" s="12" t="s">
        <v>92</v>
      </c>
      <c r="GC38" s="12" t="s">
        <v>92</v>
      </c>
      <c r="GD38" s="12" t="s">
        <v>92</v>
      </c>
      <c r="GE38" s="12" t="s">
        <v>92</v>
      </c>
      <c r="GG38" s="12" t="s">
        <v>92</v>
      </c>
      <c r="GH38" s="12" t="s">
        <v>92</v>
      </c>
      <c r="GI38" s="12" t="s">
        <v>92</v>
      </c>
      <c r="GJ38" s="12" t="s">
        <v>92</v>
      </c>
      <c r="GK38" s="12" t="s">
        <v>92</v>
      </c>
      <c r="GL38" s="12" t="s">
        <v>92</v>
      </c>
      <c r="GM38" s="12" t="s">
        <v>92</v>
      </c>
      <c r="GO38" s="12" t="s">
        <v>92</v>
      </c>
      <c r="GP38" s="12" t="s">
        <v>92</v>
      </c>
      <c r="GQ38" s="12" t="s">
        <v>92</v>
      </c>
      <c r="GR38" s="12" t="s">
        <v>92</v>
      </c>
      <c r="GS38" s="12" t="s">
        <v>92</v>
      </c>
      <c r="GT38" s="12" t="s">
        <v>92</v>
      </c>
      <c r="GU38" s="12" t="s">
        <v>92</v>
      </c>
      <c r="GV38" s="12" t="s">
        <v>92</v>
      </c>
      <c r="GX38" s="12" t="s">
        <v>92</v>
      </c>
      <c r="GY38" s="12" t="s">
        <v>92</v>
      </c>
      <c r="HA38" s="12" t="s">
        <v>92</v>
      </c>
      <c r="HC38" s="12" t="s">
        <v>92</v>
      </c>
      <c r="HD38" s="12" t="s">
        <v>92</v>
      </c>
      <c r="HE38" s="12" t="s">
        <v>92</v>
      </c>
      <c r="HG38" s="12" t="s">
        <v>92</v>
      </c>
      <c r="HH38" s="12" t="s">
        <v>92</v>
      </c>
      <c r="HI38" s="12" t="s">
        <v>92</v>
      </c>
      <c r="HJ38" s="12" t="s">
        <v>92</v>
      </c>
      <c r="HL38" s="12" t="s">
        <v>92</v>
      </c>
      <c r="HM38" s="12" t="s">
        <v>92</v>
      </c>
      <c r="HO38" s="12" t="s">
        <v>92</v>
      </c>
      <c r="HP38" s="12" t="s">
        <v>92</v>
      </c>
      <c r="HQ38" s="12" t="s">
        <v>92</v>
      </c>
      <c r="HR38" s="12" t="s">
        <v>92</v>
      </c>
      <c r="HS38" s="12" t="s">
        <v>92</v>
      </c>
      <c r="HT38" s="12" t="s">
        <v>92</v>
      </c>
      <c r="HV38" s="12" t="s">
        <v>92</v>
      </c>
      <c r="HW38" s="12" t="s">
        <v>92</v>
      </c>
      <c r="HX38" s="12" t="s">
        <v>92</v>
      </c>
      <c r="HY38" s="12" t="s">
        <v>92</v>
      </c>
      <c r="HZ38" s="12" t="s">
        <v>92</v>
      </c>
      <c r="IA38" s="12" t="s">
        <v>92</v>
      </c>
      <c r="IC38" s="12" t="s">
        <v>92</v>
      </c>
      <c r="ID38" s="12" t="s">
        <v>92</v>
      </c>
      <c r="IE38" s="12" t="s">
        <v>92</v>
      </c>
      <c r="IF38" s="12" t="s">
        <v>92</v>
      </c>
      <c r="IG38" s="12" t="s">
        <v>92</v>
      </c>
      <c r="IH38" s="12" t="s">
        <v>92</v>
      </c>
      <c r="IJ38" s="12" t="s">
        <v>92</v>
      </c>
      <c r="IK38" s="12" t="s">
        <v>92</v>
      </c>
      <c r="IL38" s="12" t="s">
        <v>92</v>
      </c>
      <c r="IM38" s="12" t="s">
        <v>92</v>
      </c>
      <c r="IN38" s="12" t="s">
        <v>92</v>
      </c>
      <c r="IO38" s="12" t="s">
        <v>92</v>
      </c>
      <c r="IP38" s="12" t="s">
        <v>92</v>
      </c>
      <c r="IQ38" s="12" t="s">
        <v>92</v>
      </c>
      <c r="IR38" s="12" t="s">
        <v>92</v>
      </c>
      <c r="IS38" s="12" t="s">
        <v>92</v>
      </c>
      <c r="IU38" s="12" t="s">
        <v>92</v>
      </c>
      <c r="IV38" s="12" t="s">
        <v>92</v>
      </c>
      <c r="IW38" s="12" t="s">
        <v>92</v>
      </c>
      <c r="IX38" s="12" t="s">
        <v>92</v>
      </c>
      <c r="IY38" s="12" t="s">
        <v>92</v>
      </c>
      <c r="IZ38" s="12" t="s">
        <v>92</v>
      </c>
      <c r="JA38" s="12" t="s">
        <v>92</v>
      </c>
      <c r="JB38" s="12" t="s">
        <v>92</v>
      </c>
      <c r="JC38" s="12" t="s">
        <v>92</v>
      </c>
      <c r="JD38" s="12" t="s">
        <v>92</v>
      </c>
      <c r="JE38" s="12" t="s">
        <v>92</v>
      </c>
      <c r="JF38" s="12" t="s">
        <v>92</v>
      </c>
      <c r="JH38" s="12" t="s">
        <v>92</v>
      </c>
      <c r="JI38" s="12" t="s">
        <v>92</v>
      </c>
      <c r="JJ38" s="12" t="s">
        <v>92</v>
      </c>
      <c r="JK38" s="12" t="s">
        <v>92</v>
      </c>
      <c r="JL38" s="12" t="s">
        <v>92</v>
      </c>
      <c r="JM38" s="12" t="s">
        <v>92</v>
      </c>
      <c r="JN38" s="12" t="s">
        <v>92</v>
      </c>
      <c r="JO38" s="12" t="s">
        <v>92</v>
      </c>
      <c r="JP38" s="12" t="s">
        <v>92</v>
      </c>
      <c r="JR38" s="12" t="s">
        <v>92</v>
      </c>
      <c r="JS38" s="12" t="s">
        <v>92</v>
      </c>
      <c r="JT38" s="12" t="s">
        <v>92</v>
      </c>
      <c r="JU38" s="12" t="s">
        <v>92</v>
      </c>
      <c r="JV38" s="12" t="s">
        <v>92</v>
      </c>
      <c r="JW38" s="12" t="s">
        <v>92</v>
      </c>
      <c r="JX38" s="12" t="s">
        <v>92</v>
      </c>
      <c r="JY38" s="12" t="s">
        <v>92</v>
      </c>
      <c r="JZ38" s="12" t="s">
        <v>92</v>
      </c>
      <c r="KB38" s="12" t="s">
        <v>92</v>
      </c>
      <c r="KC38" s="12" t="s">
        <v>92</v>
      </c>
      <c r="KD38" s="12" t="s">
        <v>92</v>
      </c>
      <c r="KF38" s="12" t="s">
        <v>8</v>
      </c>
      <c r="KG38" s="12" t="s">
        <v>8</v>
      </c>
      <c r="KI38" s="12" t="s">
        <v>92</v>
      </c>
      <c r="KJ38" s="12" t="s">
        <v>92</v>
      </c>
      <c r="KK38" s="12" t="s">
        <v>92</v>
      </c>
      <c r="KL38" s="12" t="s">
        <v>92</v>
      </c>
    </row>
    <row r="39" spans="1:298" ht="22.5" customHeight="1" x14ac:dyDescent="0.25">
      <c r="A39" s="15" t="s">
        <v>82</v>
      </c>
      <c r="B39" s="2" t="s">
        <v>59</v>
      </c>
      <c r="C39" s="2" t="s">
        <v>59</v>
      </c>
      <c r="E39" s="2" t="s">
        <v>59</v>
      </c>
      <c r="F39" s="2" t="s">
        <v>59</v>
      </c>
      <c r="H39" s="2" t="s">
        <v>59</v>
      </c>
      <c r="I39" s="2" t="s">
        <v>59</v>
      </c>
      <c r="J39" s="2" t="s">
        <v>59</v>
      </c>
      <c r="L39" s="2" t="s">
        <v>59</v>
      </c>
      <c r="N39" s="2" t="s">
        <v>59</v>
      </c>
      <c r="O39" s="2" t="s">
        <v>59</v>
      </c>
      <c r="P39" s="2" t="s">
        <v>59</v>
      </c>
      <c r="Q39" s="76"/>
      <c r="R39" s="2" t="s">
        <v>59</v>
      </c>
      <c r="S39" s="2" t="s">
        <v>59</v>
      </c>
      <c r="T39" s="2" t="s">
        <v>59</v>
      </c>
      <c r="U39" s="2" t="s">
        <v>59</v>
      </c>
      <c r="W39" s="2" t="s">
        <v>59</v>
      </c>
      <c r="X39" s="2" t="s">
        <v>59</v>
      </c>
      <c r="Y39" s="2" t="s">
        <v>59</v>
      </c>
      <c r="Z39" s="2" t="s">
        <v>59</v>
      </c>
      <c r="AA39" s="2" t="s">
        <v>59</v>
      </c>
      <c r="AB39" s="2" t="s">
        <v>59</v>
      </c>
      <c r="AC39" s="76"/>
      <c r="AD39" s="2" t="s">
        <v>59</v>
      </c>
      <c r="AE39" s="2" t="s">
        <v>59</v>
      </c>
      <c r="AF39" s="2" t="s">
        <v>59</v>
      </c>
      <c r="AG39" s="2" t="s">
        <v>59</v>
      </c>
      <c r="AH39" s="2" t="s">
        <v>59</v>
      </c>
      <c r="AJ39" s="2" t="s">
        <v>59</v>
      </c>
      <c r="AK39" s="2" t="s">
        <v>59</v>
      </c>
      <c r="AL39" s="2" t="s">
        <v>59</v>
      </c>
      <c r="AN39" s="2" t="s">
        <v>59</v>
      </c>
      <c r="AO39" s="2" t="s">
        <v>59</v>
      </c>
      <c r="AP39" s="2" t="s">
        <v>59</v>
      </c>
      <c r="AQ39" s="76"/>
      <c r="AR39" s="2" t="s">
        <v>59</v>
      </c>
      <c r="AS39" s="2" t="s">
        <v>59</v>
      </c>
      <c r="AU39" s="2" t="s">
        <v>59</v>
      </c>
      <c r="AV39" s="2" t="s">
        <v>59</v>
      </c>
      <c r="AW39" s="2" t="s">
        <v>59</v>
      </c>
      <c r="AX39" s="76"/>
      <c r="AY39" s="2" t="s">
        <v>59</v>
      </c>
      <c r="AZ39" s="2" t="s">
        <v>59</v>
      </c>
      <c r="BA39" s="2" t="s">
        <v>59</v>
      </c>
      <c r="BC39" s="2" t="s">
        <v>59</v>
      </c>
      <c r="BD39" s="76"/>
      <c r="BE39" s="2" t="s">
        <v>59</v>
      </c>
      <c r="BF39" s="2" t="s">
        <v>59</v>
      </c>
      <c r="BG39" s="2" t="s">
        <v>59</v>
      </c>
      <c r="BI39" s="2" t="s">
        <v>59</v>
      </c>
      <c r="BJ39" s="2" t="s">
        <v>59</v>
      </c>
      <c r="BK39" s="2" t="s">
        <v>59</v>
      </c>
      <c r="BM39" s="2" t="s">
        <v>59</v>
      </c>
      <c r="BN39" s="2" t="s">
        <v>59</v>
      </c>
      <c r="BO39" s="76"/>
      <c r="BP39" s="2" t="s">
        <v>59</v>
      </c>
      <c r="BQ39" s="2" t="s">
        <v>59</v>
      </c>
      <c r="BR39" s="2" t="s">
        <v>59</v>
      </c>
      <c r="BT39" s="2" t="s">
        <v>59</v>
      </c>
      <c r="BV39" s="2" t="s">
        <v>59</v>
      </c>
      <c r="BW39" s="2" t="s">
        <v>59</v>
      </c>
      <c r="BX39" s="2" t="s">
        <v>59</v>
      </c>
      <c r="BY39" s="72"/>
      <c r="BZ39" s="2" t="s">
        <v>59</v>
      </c>
      <c r="CA39" s="2" t="s">
        <v>59</v>
      </c>
      <c r="CB39" s="2" t="s">
        <v>59</v>
      </c>
      <c r="CD39" s="2" t="s">
        <v>8</v>
      </c>
      <c r="CE39" s="2" t="s">
        <v>8</v>
      </c>
      <c r="CF39" s="2" t="s">
        <v>8</v>
      </c>
      <c r="CH39" s="2" t="s">
        <v>8</v>
      </c>
      <c r="CI39" s="2" t="s">
        <v>8</v>
      </c>
      <c r="CJ39" s="2" t="s">
        <v>8</v>
      </c>
      <c r="CL39" s="2" t="s">
        <v>8</v>
      </c>
      <c r="CM39" s="2" t="s">
        <v>8</v>
      </c>
      <c r="CN39" s="2" t="s">
        <v>8</v>
      </c>
      <c r="CP39" s="2" t="s">
        <v>8</v>
      </c>
      <c r="CQ39" s="2" t="s">
        <v>8</v>
      </c>
      <c r="CR39" s="2" t="s">
        <v>8</v>
      </c>
      <c r="CT39" s="2" t="s">
        <v>8</v>
      </c>
      <c r="CV39" s="2" t="s">
        <v>8</v>
      </c>
      <c r="CW39" s="2" t="s">
        <v>8</v>
      </c>
      <c r="CX39" s="2" t="s">
        <v>8</v>
      </c>
      <c r="CY39" s="2" t="s">
        <v>8</v>
      </c>
      <c r="CZ39" s="2" t="s">
        <v>8</v>
      </c>
      <c r="DB39" s="2" t="s">
        <v>8</v>
      </c>
      <c r="DD39" s="2" t="s">
        <v>8</v>
      </c>
      <c r="DE39" s="2" t="s">
        <v>8</v>
      </c>
      <c r="DF39" s="2" t="s">
        <v>8</v>
      </c>
      <c r="DG39" s="2" t="s">
        <v>8</v>
      </c>
      <c r="DI39" s="2" t="s">
        <v>8</v>
      </c>
      <c r="DJ39" s="2" t="s">
        <v>8</v>
      </c>
      <c r="DK39" s="2" t="s">
        <v>8</v>
      </c>
      <c r="DL39" s="2" t="s">
        <v>8</v>
      </c>
      <c r="DN39" s="2" t="s">
        <v>8</v>
      </c>
      <c r="DO39" s="2" t="s">
        <v>8</v>
      </c>
      <c r="DP39" s="2" t="s">
        <v>8</v>
      </c>
      <c r="DQ39" s="2" t="s">
        <v>8</v>
      </c>
      <c r="DS39" s="2" t="s">
        <v>8</v>
      </c>
      <c r="DT39" s="2" t="s">
        <v>8</v>
      </c>
      <c r="DU39" s="2" t="s">
        <v>8</v>
      </c>
      <c r="DV39" s="2" t="s">
        <v>8</v>
      </c>
      <c r="DW39" s="2" t="s">
        <v>8</v>
      </c>
      <c r="DX39" s="2" t="s">
        <v>8</v>
      </c>
      <c r="DZ39" s="2" t="s">
        <v>8</v>
      </c>
      <c r="EA39" s="2" t="s">
        <v>8</v>
      </c>
      <c r="EB39" s="2" t="s">
        <v>8</v>
      </c>
      <c r="EC39" s="2" t="s">
        <v>8</v>
      </c>
      <c r="EE39" s="2" t="s">
        <v>8</v>
      </c>
      <c r="EF39" s="2" t="s">
        <v>8</v>
      </c>
      <c r="EG39" s="2" t="s">
        <v>8</v>
      </c>
      <c r="EH39" s="2" t="s">
        <v>8</v>
      </c>
      <c r="EI39" s="2" t="s">
        <v>8</v>
      </c>
      <c r="EJ39" s="2" t="s">
        <v>8</v>
      </c>
      <c r="EL39" s="2" t="s">
        <v>8</v>
      </c>
      <c r="EM39" s="2" t="s">
        <v>8</v>
      </c>
      <c r="EO39" s="2" t="s">
        <v>8</v>
      </c>
      <c r="EP39" s="2" t="s">
        <v>8</v>
      </c>
      <c r="EQ39" s="2" t="s">
        <v>8</v>
      </c>
      <c r="ER39" s="2" t="s">
        <v>8</v>
      </c>
      <c r="ES39" s="2" t="s">
        <v>8</v>
      </c>
      <c r="ET39" s="2" t="s">
        <v>8</v>
      </c>
      <c r="EU39" s="2" t="s">
        <v>8</v>
      </c>
      <c r="EV39" s="2" t="s">
        <v>8</v>
      </c>
      <c r="EW39" s="76"/>
      <c r="EX39" s="2" t="s">
        <v>8</v>
      </c>
      <c r="EY39" s="2" t="s">
        <v>8</v>
      </c>
      <c r="EZ39" s="2" t="s">
        <v>8</v>
      </c>
      <c r="FA39" s="2" t="s">
        <v>8</v>
      </c>
      <c r="FB39" s="2" t="s">
        <v>8</v>
      </c>
      <c r="FC39" s="2" t="s">
        <v>8</v>
      </c>
      <c r="FD39" s="2" t="s">
        <v>8</v>
      </c>
      <c r="FE39" s="2" t="s">
        <v>8</v>
      </c>
      <c r="FF39" s="2" t="s">
        <v>8</v>
      </c>
      <c r="FH39" s="2" t="s">
        <v>8</v>
      </c>
      <c r="FI39" s="2" t="s">
        <v>8</v>
      </c>
      <c r="FJ39" s="2" t="s">
        <v>8</v>
      </c>
      <c r="FL39" s="2" t="s">
        <v>8</v>
      </c>
      <c r="FM39" s="2" t="s">
        <v>8</v>
      </c>
      <c r="FN39" s="2" t="s">
        <v>8</v>
      </c>
      <c r="FO39" s="2" t="s">
        <v>8</v>
      </c>
      <c r="FP39" s="2" t="s">
        <v>8</v>
      </c>
      <c r="FQ39" s="2" t="s">
        <v>8</v>
      </c>
      <c r="FR39" s="2" t="s">
        <v>8</v>
      </c>
      <c r="FS39" s="2" t="s">
        <v>8</v>
      </c>
      <c r="FT39" s="2" t="s">
        <v>8</v>
      </c>
      <c r="FU39" s="76"/>
      <c r="FV39" s="2" t="s">
        <v>8</v>
      </c>
      <c r="FW39" s="2" t="s">
        <v>8</v>
      </c>
      <c r="FX39" s="2" t="s">
        <v>8</v>
      </c>
      <c r="FY39" s="2" t="s">
        <v>8</v>
      </c>
      <c r="FZ39" s="2" t="s">
        <v>8</v>
      </c>
      <c r="GA39" s="2" t="s">
        <v>8</v>
      </c>
      <c r="GB39" s="2" t="s">
        <v>8</v>
      </c>
      <c r="GC39" s="2" t="s">
        <v>8</v>
      </c>
      <c r="GD39" s="2" t="s">
        <v>8</v>
      </c>
      <c r="GE39" s="2" t="s">
        <v>8</v>
      </c>
      <c r="GG39" s="2" t="s">
        <v>8</v>
      </c>
      <c r="GH39" s="2" t="s">
        <v>8</v>
      </c>
      <c r="GI39" s="2" t="s">
        <v>8</v>
      </c>
      <c r="GJ39" s="2" t="s">
        <v>8</v>
      </c>
      <c r="GK39" s="2" t="s">
        <v>8</v>
      </c>
      <c r="GL39" s="2" t="s">
        <v>8</v>
      </c>
      <c r="GM39" s="2" t="s">
        <v>8</v>
      </c>
      <c r="GN39" s="76"/>
      <c r="GO39" s="2" t="s">
        <v>8</v>
      </c>
      <c r="GP39" s="2" t="s">
        <v>8</v>
      </c>
      <c r="GQ39" s="2" t="s">
        <v>8</v>
      </c>
      <c r="GR39" s="2" t="s">
        <v>8</v>
      </c>
      <c r="GS39" s="2" t="s">
        <v>8</v>
      </c>
      <c r="GT39" s="2" t="s">
        <v>8</v>
      </c>
      <c r="GU39" s="2" t="s">
        <v>8</v>
      </c>
      <c r="GV39" s="2" t="s">
        <v>8</v>
      </c>
      <c r="GX39" s="2" t="s">
        <v>8</v>
      </c>
      <c r="GY39" s="2" t="s">
        <v>8</v>
      </c>
      <c r="HA39" s="2" t="s">
        <v>8</v>
      </c>
      <c r="HC39" s="2" t="s">
        <v>8</v>
      </c>
      <c r="HD39" s="2" t="s">
        <v>8</v>
      </c>
      <c r="HE39" s="2" t="s">
        <v>8</v>
      </c>
      <c r="HF39" s="76"/>
      <c r="HG39" s="2" t="s">
        <v>8</v>
      </c>
      <c r="HH39" s="2" t="s">
        <v>8</v>
      </c>
      <c r="HI39" s="2" t="s">
        <v>8</v>
      </c>
      <c r="HJ39" s="2" t="s">
        <v>8</v>
      </c>
      <c r="HK39" s="76"/>
      <c r="HL39" s="2" t="s">
        <v>8</v>
      </c>
      <c r="HM39" s="2" t="s">
        <v>8</v>
      </c>
      <c r="HO39" s="2" t="s">
        <v>8</v>
      </c>
      <c r="HP39" s="2" t="s">
        <v>8</v>
      </c>
      <c r="HQ39" s="2" t="s">
        <v>8</v>
      </c>
      <c r="HR39" s="2" t="s">
        <v>8</v>
      </c>
      <c r="HS39" s="2" t="s">
        <v>8</v>
      </c>
      <c r="HT39" s="2" t="s">
        <v>8</v>
      </c>
      <c r="HU39" s="76"/>
      <c r="HV39" s="2" t="s">
        <v>8</v>
      </c>
      <c r="HW39" s="2" t="s">
        <v>8</v>
      </c>
      <c r="HX39" s="2" t="s">
        <v>8</v>
      </c>
      <c r="HY39" s="2" t="s">
        <v>8</v>
      </c>
      <c r="HZ39" s="2" t="s">
        <v>8</v>
      </c>
      <c r="IA39" s="2" t="s">
        <v>8</v>
      </c>
      <c r="IC39" s="2" t="s">
        <v>8</v>
      </c>
      <c r="ID39" s="2" t="s">
        <v>8</v>
      </c>
      <c r="IE39" s="2" t="s">
        <v>8</v>
      </c>
      <c r="IF39" s="2" t="s">
        <v>8</v>
      </c>
      <c r="IG39" s="2" t="s">
        <v>8</v>
      </c>
      <c r="IH39" s="2" t="s">
        <v>8</v>
      </c>
      <c r="IJ39" s="16" t="s">
        <v>82</v>
      </c>
      <c r="IK39" s="16" t="s">
        <v>82</v>
      </c>
      <c r="IL39" s="16" t="s">
        <v>82</v>
      </c>
      <c r="IM39" s="16" t="s">
        <v>82</v>
      </c>
      <c r="IN39" s="16" t="s">
        <v>82</v>
      </c>
      <c r="IO39" s="16" t="s">
        <v>82</v>
      </c>
      <c r="IP39" s="16" t="s">
        <v>82</v>
      </c>
      <c r="IQ39" s="16" t="s">
        <v>82</v>
      </c>
      <c r="IR39" s="16" t="s">
        <v>82</v>
      </c>
      <c r="IS39" s="16" t="s">
        <v>82</v>
      </c>
      <c r="IT39" s="76"/>
      <c r="IU39" s="2" t="s">
        <v>82</v>
      </c>
      <c r="IV39" s="2" t="s">
        <v>82</v>
      </c>
      <c r="IW39" s="2" t="s">
        <v>82</v>
      </c>
      <c r="IX39" s="2" t="s">
        <v>82</v>
      </c>
      <c r="IY39" s="2" t="s">
        <v>82</v>
      </c>
      <c r="IZ39" s="2" t="s">
        <v>82</v>
      </c>
      <c r="JA39" s="2" t="s">
        <v>82</v>
      </c>
      <c r="JB39" s="2" t="s">
        <v>82</v>
      </c>
      <c r="JC39" s="2" t="s">
        <v>82</v>
      </c>
      <c r="JD39" s="2" t="s">
        <v>82</v>
      </c>
      <c r="JE39" s="2" t="s">
        <v>82</v>
      </c>
      <c r="JF39" s="2" t="s">
        <v>82</v>
      </c>
      <c r="JH39" s="2" t="s">
        <v>82</v>
      </c>
      <c r="JI39" s="2" t="s">
        <v>82</v>
      </c>
      <c r="JJ39" s="2" t="s">
        <v>82</v>
      </c>
      <c r="JK39" s="2" t="s">
        <v>82</v>
      </c>
      <c r="JL39" s="2" t="s">
        <v>82</v>
      </c>
      <c r="JM39" s="2" t="s">
        <v>82</v>
      </c>
      <c r="JN39" s="2" t="s">
        <v>82</v>
      </c>
      <c r="JO39" s="2" t="s">
        <v>82</v>
      </c>
      <c r="JP39" s="2" t="s">
        <v>82</v>
      </c>
      <c r="JQ39" s="76"/>
      <c r="JR39" s="2" t="s">
        <v>82</v>
      </c>
      <c r="JS39" s="2" t="s">
        <v>82</v>
      </c>
      <c r="JT39" s="2" t="s">
        <v>82</v>
      </c>
      <c r="JU39" s="2" t="s">
        <v>82</v>
      </c>
      <c r="JV39" s="2" t="s">
        <v>82</v>
      </c>
      <c r="JW39" s="2" t="s">
        <v>82</v>
      </c>
      <c r="JX39" s="2" t="s">
        <v>82</v>
      </c>
      <c r="JY39" s="2" t="s">
        <v>82</v>
      </c>
      <c r="JZ39" s="2" t="s">
        <v>82</v>
      </c>
      <c r="KA39" s="76"/>
      <c r="KB39" s="2" t="s">
        <v>8</v>
      </c>
      <c r="KC39" s="2" t="s">
        <v>8</v>
      </c>
      <c r="KD39" s="2" t="s">
        <v>8</v>
      </c>
      <c r="KE39" s="76"/>
      <c r="KF39" s="2" t="s">
        <v>8</v>
      </c>
      <c r="KG39" s="2" t="s">
        <v>8</v>
      </c>
      <c r="KI39" s="2" t="s">
        <v>8</v>
      </c>
      <c r="KJ39" s="2" t="s">
        <v>8</v>
      </c>
      <c r="KK39" s="2" t="s">
        <v>8</v>
      </c>
      <c r="KL39" s="2" t="s">
        <v>8</v>
      </c>
    </row>
    <row r="40" spans="1:298" ht="22.5" customHeight="1" x14ac:dyDescent="0.25">
      <c r="A40" s="15" t="s">
        <v>1002</v>
      </c>
      <c r="B40" s="2" t="s">
        <v>28</v>
      </c>
      <c r="C40" s="2" t="s">
        <v>28</v>
      </c>
      <c r="E40" s="2" t="s">
        <v>28</v>
      </c>
      <c r="F40" s="2" t="s">
        <v>28</v>
      </c>
      <c r="H40" s="2" t="s">
        <v>1232</v>
      </c>
      <c r="I40" s="2" t="s">
        <v>1232</v>
      </c>
      <c r="J40" s="2" t="s">
        <v>1232</v>
      </c>
      <c r="L40" s="2" t="s">
        <v>1232</v>
      </c>
      <c r="N40" s="2" t="s">
        <v>28</v>
      </c>
      <c r="O40" s="2" t="s">
        <v>28</v>
      </c>
      <c r="P40" s="2" t="s">
        <v>28</v>
      </c>
      <c r="R40" s="2" t="s">
        <v>1232</v>
      </c>
      <c r="S40" s="2" t="s">
        <v>1232</v>
      </c>
      <c r="T40" s="2" t="s">
        <v>1232</v>
      </c>
      <c r="U40" s="2" t="s">
        <v>1232</v>
      </c>
      <c r="W40" s="2" t="s">
        <v>28</v>
      </c>
      <c r="X40" s="2" t="s">
        <v>28</v>
      </c>
      <c r="Y40" s="2" t="s">
        <v>28</v>
      </c>
      <c r="Z40" s="2" t="s">
        <v>28</v>
      </c>
      <c r="AA40" s="2" t="s">
        <v>28</v>
      </c>
      <c r="AB40" s="2" t="s">
        <v>28</v>
      </c>
      <c r="AD40" s="2" t="s">
        <v>1232</v>
      </c>
      <c r="AE40" s="2" t="s">
        <v>1232</v>
      </c>
      <c r="AF40" s="2" t="s">
        <v>1232</v>
      </c>
      <c r="AG40" s="2" t="s">
        <v>1232</v>
      </c>
      <c r="AH40" s="2" t="s">
        <v>1232</v>
      </c>
      <c r="AJ40" s="2" t="s">
        <v>28</v>
      </c>
      <c r="AK40" s="2" t="s">
        <v>28</v>
      </c>
      <c r="AL40" s="2" t="s">
        <v>28</v>
      </c>
      <c r="AN40" s="2" t="s">
        <v>1232</v>
      </c>
      <c r="AO40" s="2" t="s">
        <v>1232</v>
      </c>
      <c r="AP40" s="2" t="s">
        <v>1232</v>
      </c>
      <c r="AR40" s="2" t="s">
        <v>28</v>
      </c>
      <c r="AS40" s="2" t="s">
        <v>28</v>
      </c>
      <c r="AU40" s="2" t="s">
        <v>28</v>
      </c>
      <c r="AV40" s="2" t="s">
        <v>28</v>
      </c>
      <c r="AW40" s="2" t="s">
        <v>28</v>
      </c>
      <c r="AY40" s="2" t="s">
        <v>1232</v>
      </c>
      <c r="AZ40" s="2" t="s">
        <v>1232</v>
      </c>
      <c r="BA40" s="2" t="s">
        <v>1232</v>
      </c>
      <c r="BC40" s="2" t="s">
        <v>1232</v>
      </c>
      <c r="BE40" s="2" t="s">
        <v>28</v>
      </c>
      <c r="BF40" s="2" t="s">
        <v>28</v>
      </c>
      <c r="BG40" s="2" t="s">
        <v>28</v>
      </c>
      <c r="BI40" s="2" t="s">
        <v>28</v>
      </c>
      <c r="BJ40" s="2" t="s">
        <v>28</v>
      </c>
      <c r="BK40" s="2" t="s">
        <v>28</v>
      </c>
      <c r="BM40" s="2" t="s">
        <v>1232</v>
      </c>
      <c r="BN40" s="2" t="s">
        <v>1232</v>
      </c>
      <c r="BP40" s="2" t="s">
        <v>93</v>
      </c>
      <c r="BQ40" s="2" t="s">
        <v>93</v>
      </c>
      <c r="BR40" s="2" t="s">
        <v>93</v>
      </c>
      <c r="BT40" s="2" t="s">
        <v>93</v>
      </c>
      <c r="BV40" s="2" t="s">
        <v>93</v>
      </c>
      <c r="BW40" s="2" t="s">
        <v>93</v>
      </c>
      <c r="BX40" s="2" t="s">
        <v>93</v>
      </c>
      <c r="BY40" s="72"/>
      <c r="BZ40" s="2" t="s">
        <v>93</v>
      </c>
      <c r="CA40" s="2" t="s">
        <v>93</v>
      </c>
      <c r="CB40" s="2" t="s">
        <v>93</v>
      </c>
      <c r="CD40" s="2" t="s">
        <v>1050</v>
      </c>
      <c r="CE40" s="2" t="s">
        <v>1050</v>
      </c>
      <c r="CF40" s="2" t="s">
        <v>1050</v>
      </c>
      <c r="CH40" s="2" t="s">
        <v>93</v>
      </c>
      <c r="CI40" s="2" t="s">
        <v>93</v>
      </c>
      <c r="CJ40" s="2" t="s">
        <v>93</v>
      </c>
      <c r="CL40" s="2" t="s">
        <v>93</v>
      </c>
      <c r="CM40" s="2" t="s">
        <v>93</v>
      </c>
      <c r="CN40" s="2" t="s">
        <v>93</v>
      </c>
      <c r="CP40" s="2" t="s">
        <v>93</v>
      </c>
      <c r="CQ40" s="2" t="s">
        <v>93</v>
      </c>
      <c r="CR40" s="2" t="s">
        <v>93</v>
      </c>
      <c r="CT40" s="2" t="s">
        <v>28</v>
      </c>
      <c r="CV40" s="2" t="s">
        <v>93</v>
      </c>
      <c r="CW40" s="2" t="s">
        <v>93</v>
      </c>
      <c r="CX40" s="2" t="s">
        <v>93</v>
      </c>
      <c r="CY40" s="2" t="s">
        <v>28</v>
      </c>
      <c r="CZ40" s="2" t="s">
        <v>93</v>
      </c>
      <c r="DB40" s="2" t="s">
        <v>93</v>
      </c>
      <c r="DD40" s="2" t="s">
        <v>93</v>
      </c>
      <c r="DE40" s="2" t="s">
        <v>93</v>
      </c>
      <c r="DF40" s="2" t="s">
        <v>93</v>
      </c>
      <c r="DG40" s="2" t="s">
        <v>93</v>
      </c>
      <c r="DI40" s="2" t="s">
        <v>93</v>
      </c>
      <c r="DJ40" s="2" t="s">
        <v>93</v>
      </c>
      <c r="DK40" s="2" t="s">
        <v>93</v>
      </c>
      <c r="DL40" s="2" t="s">
        <v>93</v>
      </c>
      <c r="DN40" s="2" t="s">
        <v>93</v>
      </c>
      <c r="DO40" s="2" t="s">
        <v>93</v>
      </c>
      <c r="DP40" s="2" t="s">
        <v>93</v>
      </c>
      <c r="DQ40" s="2" t="s">
        <v>93</v>
      </c>
      <c r="DS40" s="2" t="s">
        <v>93</v>
      </c>
      <c r="DT40" s="2" t="s">
        <v>93</v>
      </c>
      <c r="DU40" s="2" t="s">
        <v>93</v>
      </c>
      <c r="DV40" s="2" t="s">
        <v>93</v>
      </c>
      <c r="DW40" s="2" t="s">
        <v>93</v>
      </c>
      <c r="DX40" s="2" t="s">
        <v>93</v>
      </c>
      <c r="DZ40" s="2" t="s">
        <v>93</v>
      </c>
      <c r="EA40" s="2" t="s">
        <v>93</v>
      </c>
      <c r="EB40" s="2" t="s">
        <v>93</v>
      </c>
      <c r="EC40" s="2" t="s">
        <v>93</v>
      </c>
      <c r="EE40" s="2" t="s">
        <v>93</v>
      </c>
      <c r="EF40" s="2" t="s">
        <v>93</v>
      </c>
      <c r="EG40" s="2" t="s">
        <v>93</v>
      </c>
      <c r="EH40" s="2" t="s">
        <v>93</v>
      </c>
      <c r="EI40" s="2" t="s">
        <v>93</v>
      </c>
      <c r="EJ40" s="2" t="s">
        <v>93</v>
      </c>
      <c r="EL40" s="2" t="s">
        <v>93</v>
      </c>
      <c r="EM40" s="2" t="s">
        <v>93</v>
      </c>
      <c r="EO40" s="2" t="s">
        <v>93</v>
      </c>
      <c r="EP40" s="2" t="s">
        <v>93</v>
      </c>
      <c r="EQ40" s="2" t="s">
        <v>93</v>
      </c>
      <c r="ER40" s="2" t="s">
        <v>93</v>
      </c>
      <c r="ES40" s="2" t="s">
        <v>93</v>
      </c>
      <c r="ET40" s="2" t="s">
        <v>93</v>
      </c>
      <c r="EU40" s="2" t="s">
        <v>93</v>
      </c>
      <c r="EV40" s="2" t="s">
        <v>93</v>
      </c>
      <c r="EX40" s="2" t="s">
        <v>93</v>
      </c>
      <c r="EY40" s="2" t="s">
        <v>93</v>
      </c>
      <c r="EZ40" s="2" t="s">
        <v>93</v>
      </c>
      <c r="FA40" s="2" t="s">
        <v>93</v>
      </c>
      <c r="FB40" s="2" t="s">
        <v>93</v>
      </c>
      <c r="FC40" s="2" t="s">
        <v>93</v>
      </c>
      <c r="FD40" s="2" t="s">
        <v>93</v>
      </c>
      <c r="FE40" s="2" t="s">
        <v>93</v>
      </c>
      <c r="FF40" s="2" t="s">
        <v>93</v>
      </c>
      <c r="FH40" s="2" t="s">
        <v>93</v>
      </c>
      <c r="FI40" s="2" t="s">
        <v>93</v>
      </c>
      <c r="FJ40" s="2" t="s">
        <v>93</v>
      </c>
      <c r="FL40" s="2" t="s">
        <v>93</v>
      </c>
      <c r="FM40" s="2" t="s">
        <v>93</v>
      </c>
      <c r="FN40" s="2" t="s">
        <v>93</v>
      </c>
      <c r="FO40" s="2" t="s">
        <v>93</v>
      </c>
      <c r="FP40" s="2" t="s">
        <v>93</v>
      </c>
      <c r="FQ40" s="2" t="s">
        <v>93</v>
      </c>
      <c r="FR40" s="2" t="s">
        <v>93</v>
      </c>
      <c r="FS40" s="2" t="s">
        <v>93</v>
      </c>
      <c r="FT40" s="2" t="s">
        <v>93</v>
      </c>
      <c r="FV40" s="2" t="s">
        <v>93</v>
      </c>
      <c r="FW40" s="2" t="s">
        <v>93</v>
      </c>
      <c r="FX40" s="2" t="s">
        <v>93</v>
      </c>
      <c r="FY40" s="2" t="s">
        <v>93</v>
      </c>
      <c r="FZ40" s="2" t="s">
        <v>93</v>
      </c>
      <c r="GA40" s="2" t="s">
        <v>93</v>
      </c>
      <c r="GB40" s="2" t="s">
        <v>93</v>
      </c>
      <c r="GC40" s="2" t="s">
        <v>93</v>
      </c>
      <c r="GD40" s="2" t="s">
        <v>93</v>
      </c>
      <c r="GE40" s="2" t="s">
        <v>93</v>
      </c>
      <c r="GG40" s="2" t="s">
        <v>93</v>
      </c>
      <c r="GH40" s="2" t="s">
        <v>93</v>
      </c>
      <c r="GI40" s="2" t="s">
        <v>93</v>
      </c>
      <c r="GJ40" s="2" t="s">
        <v>93</v>
      </c>
      <c r="GK40" s="2" t="s">
        <v>93</v>
      </c>
      <c r="GL40" s="2" t="s">
        <v>93</v>
      </c>
      <c r="GM40" s="2" t="s">
        <v>93</v>
      </c>
      <c r="GO40" s="2" t="s">
        <v>93</v>
      </c>
      <c r="GP40" s="2" t="s">
        <v>93</v>
      </c>
      <c r="GQ40" s="2" t="s">
        <v>93</v>
      </c>
      <c r="GR40" s="2" t="s">
        <v>93</v>
      </c>
      <c r="GS40" s="2" t="s">
        <v>93</v>
      </c>
      <c r="GT40" s="2" t="s">
        <v>93</v>
      </c>
      <c r="GU40" s="2" t="s">
        <v>93</v>
      </c>
      <c r="GV40" s="2" t="s">
        <v>93</v>
      </c>
      <c r="GX40" s="2" t="s">
        <v>93</v>
      </c>
      <c r="GY40" s="2" t="s">
        <v>93</v>
      </c>
      <c r="HA40" s="2" t="s">
        <v>93</v>
      </c>
      <c r="HC40" s="2" t="s">
        <v>93</v>
      </c>
      <c r="HD40" s="2" t="s">
        <v>93</v>
      </c>
      <c r="HE40" s="2" t="s">
        <v>93</v>
      </c>
      <c r="HG40" s="2" t="s">
        <v>93</v>
      </c>
      <c r="HH40" s="2" t="s">
        <v>93</v>
      </c>
      <c r="HI40" s="2" t="s">
        <v>93</v>
      </c>
      <c r="HJ40" s="2" t="s">
        <v>93</v>
      </c>
      <c r="HL40" s="2" t="s">
        <v>93</v>
      </c>
      <c r="HM40" s="2" t="s">
        <v>93</v>
      </c>
      <c r="HO40" s="2" t="s">
        <v>93</v>
      </c>
      <c r="HP40" s="2" t="s">
        <v>93</v>
      </c>
      <c r="HQ40" s="2" t="s">
        <v>93</v>
      </c>
      <c r="HR40" s="2" t="s">
        <v>93</v>
      </c>
      <c r="HS40" s="2" t="s">
        <v>93</v>
      </c>
      <c r="HT40" s="2" t="s">
        <v>93</v>
      </c>
      <c r="HV40" s="2" t="s">
        <v>93</v>
      </c>
      <c r="HW40" s="2" t="s">
        <v>93</v>
      </c>
      <c r="HX40" s="2" t="s">
        <v>93</v>
      </c>
      <c r="HY40" s="2" t="s">
        <v>93</v>
      </c>
      <c r="HZ40" s="2" t="s">
        <v>93</v>
      </c>
      <c r="IA40" s="2" t="s">
        <v>93</v>
      </c>
      <c r="IC40" s="2" t="s">
        <v>93</v>
      </c>
      <c r="ID40" s="2" t="s">
        <v>93</v>
      </c>
      <c r="IE40" s="2" t="s">
        <v>93</v>
      </c>
      <c r="IF40" s="2" t="s">
        <v>93</v>
      </c>
      <c r="IG40" s="2" t="s">
        <v>93</v>
      </c>
      <c r="IH40" s="2" t="s">
        <v>93</v>
      </c>
      <c r="IJ40" s="2" t="s">
        <v>93</v>
      </c>
      <c r="IK40" s="2" t="s">
        <v>93</v>
      </c>
      <c r="IL40" s="2" t="s">
        <v>93</v>
      </c>
      <c r="IM40" s="2" t="s">
        <v>93</v>
      </c>
      <c r="IN40" s="2" t="s">
        <v>93</v>
      </c>
      <c r="IO40" s="2" t="s">
        <v>93</v>
      </c>
      <c r="IP40" s="2" t="s">
        <v>93</v>
      </c>
      <c r="IQ40" s="2" t="s">
        <v>93</v>
      </c>
      <c r="IR40" s="2" t="s">
        <v>93</v>
      </c>
      <c r="IS40" s="2" t="s">
        <v>93</v>
      </c>
      <c r="IU40" s="2" t="s">
        <v>93</v>
      </c>
      <c r="IV40" s="2" t="s">
        <v>93</v>
      </c>
      <c r="IW40" s="2" t="s">
        <v>93</v>
      </c>
      <c r="IX40" s="2" t="s">
        <v>93</v>
      </c>
      <c r="IY40" s="2" t="s">
        <v>93</v>
      </c>
      <c r="IZ40" s="2" t="s">
        <v>93</v>
      </c>
      <c r="JA40" s="2" t="s">
        <v>93</v>
      </c>
      <c r="JB40" s="2" t="s">
        <v>93</v>
      </c>
      <c r="JC40" s="2" t="s">
        <v>93</v>
      </c>
      <c r="JD40" s="2" t="s">
        <v>93</v>
      </c>
      <c r="JE40" s="2" t="s">
        <v>93</v>
      </c>
      <c r="JF40" s="2" t="s">
        <v>93</v>
      </c>
      <c r="JH40" s="2" t="s">
        <v>93</v>
      </c>
      <c r="JI40" s="2" t="s">
        <v>93</v>
      </c>
      <c r="JJ40" s="2" t="s">
        <v>93</v>
      </c>
      <c r="JK40" s="2" t="s">
        <v>93</v>
      </c>
      <c r="JL40" s="2" t="s">
        <v>93</v>
      </c>
      <c r="JM40" s="2" t="s">
        <v>93</v>
      </c>
      <c r="JN40" s="2" t="s">
        <v>93</v>
      </c>
      <c r="JO40" s="2" t="s">
        <v>93</v>
      </c>
      <c r="JP40" s="2" t="s">
        <v>93</v>
      </c>
      <c r="JR40" s="2" t="s">
        <v>93</v>
      </c>
      <c r="JS40" s="2" t="s">
        <v>93</v>
      </c>
      <c r="JT40" s="2" t="s">
        <v>93</v>
      </c>
      <c r="JU40" s="2" t="s">
        <v>93</v>
      </c>
      <c r="JV40" s="2" t="s">
        <v>93</v>
      </c>
      <c r="JW40" s="2" t="s">
        <v>93</v>
      </c>
      <c r="JX40" s="2" t="s">
        <v>93</v>
      </c>
      <c r="JY40" s="2" t="s">
        <v>93</v>
      </c>
      <c r="JZ40" s="2" t="s">
        <v>93</v>
      </c>
      <c r="KB40" s="2" t="s">
        <v>93</v>
      </c>
      <c r="KC40" s="2" t="s">
        <v>93</v>
      </c>
      <c r="KD40" s="2" t="s">
        <v>93</v>
      </c>
      <c r="KF40" s="2" t="s">
        <v>93</v>
      </c>
      <c r="KG40" s="2" t="s">
        <v>93</v>
      </c>
      <c r="KI40" s="2" t="s">
        <v>93</v>
      </c>
      <c r="KJ40" s="2" t="s">
        <v>93</v>
      </c>
      <c r="KK40" s="2" t="s">
        <v>93</v>
      </c>
      <c r="KL40" s="2" t="s">
        <v>93</v>
      </c>
    </row>
    <row r="41" spans="1:298" ht="22.5" customHeight="1" x14ac:dyDescent="0.25">
      <c r="A41" s="15" t="s">
        <v>1133</v>
      </c>
      <c r="B41" s="2" t="s">
        <v>59</v>
      </c>
      <c r="C41" s="2" t="s">
        <v>59</v>
      </c>
      <c r="E41" s="2" t="s">
        <v>59</v>
      </c>
      <c r="F41" s="2" t="s">
        <v>59</v>
      </c>
      <c r="H41" s="2" t="s">
        <v>59</v>
      </c>
      <c r="I41" s="2" t="s">
        <v>59</v>
      </c>
      <c r="J41" s="2" t="s">
        <v>59</v>
      </c>
      <c r="L41" s="2" t="s">
        <v>59</v>
      </c>
      <c r="N41" s="2" t="s">
        <v>59</v>
      </c>
      <c r="O41" s="2" t="s">
        <v>59</v>
      </c>
      <c r="P41" s="2" t="s">
        <v>59</v>
      </c>
      <c r="Q41" s="76"/>
      <c r="R41" s="2" t="s">
        <v>59</v>
      </c>
      <c r="S41" s="2" t="s">
        <v>59</v>
      </c>
      <c r="T41" s="2" t="s">
        <v>59</v>
      </c>
      <c r="U41" s="2" t="s">
        <v>59</v>
      </c>
      <c r="W41" s="2" t="s">
        <v>59</v>
      </c>
      <c r="X41" s="2" t="s">
        <v>59</v>
      </c>
      <c r="Y41" s="2" t="s">
        <v>59</v>
      </c>
      <c r="Z41" s="2" t="s">
        <v>59</v>
      </c>
      <c r="AA41" s="2" t="s">
        <v>59</v>
      </c>
      <c r="AB41" s="2" t="s">
        <v>59</v>
      </c>
      <c r="AC41" s="76"/>
      <c r="AD41" s="2" t="s">
        <v>59</v>
      </c>
      <c r="AE41" s="2" t="s">
        <v>59</v>
      </c>
      <c r="AF41" s="2" t="s">
        <v>59</v>
      </c>
      <c r="AG41" s="2" t="s">
        <v>59</v>
      </c>
      <c r="AH41" s="2" t="s">
        <v>59</v>
      </c>
      <c r="AJ41" s="2" t="s">
        <v>59</v>
      </c>
      <c r="AK41" s="2" t="s">
        <v>59</v>
      </c>
      <c r="AL41" s="2" t="s">
        <v>59</v>
      </c>
      <c r="AN41" s="2" t="s">
        <v>59</v>
      </c>
      <c r="AO41" s="2" t="s">
        <v>59</v>
      </c>
      <c r="AP41" s="2" t="s">
        <v>59</v>
      </c>
      <c r="AQ41" s="76"/>
      <c r="AR41" s="2" t="s">
        <v>59</v>
      </c>
      <c r="AS41" s="2" t="s">
        <v>59</v>
      </c>
      <c r="AU41" s="2" t="s">
        <v>59</v>
      </c>
      <c r="AV41" s="2" t="s">
        <v>59</v>
      </c>
      <c r="AW41" s="2" t="s">
        <v>59</v>
      </c>
      <c r="AX41" s="76"/>
      <c r="AY41" s="2" t="s">
        <v>59</v>
      </c>
      <c r="AZ41" s="2" t="s">
        <v>59</v>
      </c>
      <c r="BA41" s="2" t="s">
        <v>59</v>
      </c>
      <c r="BC41" s="2" t="s">
        <v>59</v>
      </c>
      <c r="BD41" s="76"/>
      <c r="BE41" s="2" t="s">
        <v>59</v>
      </c>
      <c r="BF41" s="2" t="s">
        <v>59</v>
      </c>
      <c r="BG41" s="2" t="s">
        <v>59</v>
      </c>
      <c r="BI41" s="2" t="s">
        <v>59</v>
      </c>
      <c r="BJ41" s="2" t="s">
        <v>59</v>
      </c>
      <c r="BK41" s="2" t="s">
        <v>59</v>
      </c>
      <c r="BM41" s="2" t="s">
        <v>59</v>
      </c>
      <c r="BN41" s="2" t="s">
        <v>59</v>
      </c>
      <c r="BO41" s="76"/>
      <c r="BP41" s="2" t="s">
        <v>59</v>
      </c>
      <c r="BQ41" s="2" t="s">
        <v>59</v>
      </c>
      <c r="BR41" s="2" t="s">
        <v>59</v>
      </c>
      <c r="BT41" s="2" t="s">
        <v>59</v>
      </c>
      <c r="BV41" s="2" t="s">
        <v>59</v>
      </c>
      <c r="BW41" s="2" t="s">
        <v>59</v>
      </c>
      <c r="BX41" s="2" t="s">
        <v>59</v>
      </c>
      <c r="BY41" s="72"/>
      <c r="BZ41" s="2" t="s">
        <v>59</v>
      </c>
      <c r="CA41" s="2" t="s">
        <v>59</v>
      </c>
      <c r="CB41" s="2" t="s">
        <v>59</v>
      </c>
      <c r="CD41" s="2" t="s">
        <v>59</v>
      </c>
      <c r="CE41" s="2" t="s">
        <v>59</v>
      </c>
      <c r="CF41" s="2" t="s">
        <v>59</v>
      </c>
      <c r="CH41" s="2" t="s">
        <v>59</v>
      </c>
      <c r="CI41" s="2" t="s">
        <v>59</v>
      </c>
      <c r="CJ41" s="2" t="s">
        <v>59</v>
      </c>
      <c r="CL41" s="2" t="s">
        <v>59</v>
      </c>
      <c r="CM41" s="2" t="s">
        <v>59</v>
      </c>
      <c r="CN41" s="2" t="s">
        <v>59</v>
      </c>
      <c r="CP41" s="2" t="s">
        <v>59</v>
      </c>
      <c r="CQ41" s="2" t="s">
        <v>59</v>
      </c>
      <c r="CR41" s="2" t="s">
        <v>59</v>
      </c>
      <c r="CT41" s="2" t="s">
        <v>59</v>
      </c>
      <c r="CV41" s="2" t="s">
        <v>59</v>
      </c>
      <c r="CW41" s="2" t="s">
        <v>59</v>
      </c>
      <c r="CX41" s="2" t="s">
        <v>59</v>
      </c>
      <c r="CY41" s="2" t="s">
        <v>59</v>
      </c>
      <c r="CZ41" s="2" t="s">
        <v>59</v>
      </c>
      <c r="DB41" s="2" t="s">
        <v>59</v>
      </c>
      <c r="DD41" s="2" t="s">
        <v>59</v>
      </c>
      <c r="DE41" s="2" t="s">
        <v>59</v>
      </c>
      <c r="DF41" s="2" t="s">
        <v>59</v>
      </c>
      <c r="DG41" s="2" t="s">
        <v>59</v>
      </c>
      <c r="DI41" s="2" t="s">
        <v>59</v>
      </c>
      <c r="DJ41" s="2" t="s">
        <v>59</v>
      </c>
      <c r="DK41" s="2" t="s">
        <v>59</v>
      </c>
      <c r="DL41" s="2" t="s">
        <v>59</v>
      </c>
      <c r="DN41" s="2" t="s">
        <v>59</v>
      </c>
      <c r="DO41" s="2" t="s">
        <v>59</v>
      </c>
      <c r="DP41" s="2" t="s">
        <v>59</v>
      </c>
      <c r="DQ41" s="2" t="s">
        <v>59</v>
      </c>
      <c r="DS41" s="2" t="s">
        <v>59</v>
      </c>
      <c r="DT41" s="2" t="s">
        <v>59</v>
      </c>
      <c r="DU41" s="2" t="s">
        <v>59</v>
      </c>
      <c r="DV41" s="2" t="s">
        <v>59</v>
      </c>
      <c r="DW41" s="2" t="s">
        <v>59</v>
      </c>
      <c r="DX41" s="2" t="s">
        <v>59</v>
      </c>
      <c r="DZ41" s="2" t="s">
        <v>59</v>
      </c>
      <c r="EA41" s="2" t="s">
        <v>59</v>
      </c>
      <c r="EB41" s="2" t="s">
        <v>59</v>
      </c>
      <c r="EC41" s="2" t="s">
        <v>59</v>
      </c>
      <c r="EE41" s="2" t="s">
        <v>59</v>
      </c>
      <c r="EF41" s="2" t="s">
        <v>59</v>
      </c>
      <c r="EG41" s="2" t="s">
        <v>59</v>
      </c>
      <c r="EH41" s="2" t="s">
        <v>59</v>
      </c>
      <c r="EI41" s="2" t="s">
        <v>59</v>
      </c>
      <c r="EJ41" s="2" t="s">
        <v>59</v>
      </c>
      <c r="EL41" s="2" t="s">
        <v>59</v>
      </c>
      <c r="EM41" s="2" t="s">
        <v>59</v>
      </c>
      <c r="EO41" s="2" t="s">
        <v>59</v>
      </c>
      <c r="EP41" s="2" t="s">
        <v>59</v>
      </c>
      <c r="EQ41" s="2" t="s">
        <v>59</v>
      </c>
      <c r="ER41" s="2" t="s">
        <v>59</v>
      </c>
      <c r="ES41" s="2" t="s">
        <v>59</v>
      </c>
      <c r="ET41" s="2" t="s">
        <v>59</v>
      </c>
      <c r="EU41" s="2" t="s">
        <v>59</v>
      </c>
      <c r="EV41" s="2" t="s">
        <v>59</v>
      </c>
      <c r="EW41" s="76"/>
      <c r="EX41" s="2" t="s">
        <v>59</v>
      </c>
      <c r="EY41" s="2" t="s">
        <v>59</v>
      </c>
      <c r="EZ41" s="2" t="s">
        <v>59</v>
      </c>
      <c r="FA41" s="2" t="s">
        <v>59</v>
      </c>
      <c r="FB41" s="2" t="s">
        <v>59</v>
      </c>
      <c r="FC41" s="2" t="s">
        <v>59</v>
      </c>
      <c r="FD41" s="2" t="s">
        <v>59</v>
      </c>
      <c r="FE41" s="2" t="s">
        <v>59</v>
      </c>
      <c r="FF41" s="2" t="s">
        <v>59</v>
      </c>
      <c r="FH41" s="2" t="s">
        <v>59</v>
      </c>
      <c r="FI41" s="2" t="s">
        <v>59</v>
      </c>
      <c r="FJ41" s="2" t="s">
        <v>59</v>
      </c>
      <c r="FL41" s="2" t="s">
        <v>59</v>
      </c>
      <c r="FM41" s="2" t="s">
        <v>59</v>
      </c>
      <c r="FN41" s="2" t="s">
        <v>59</v>
      </c>
      <c r="FO41" s="2" t="s">
        <v>59</v>
      </c>
      <c r="FP41" s="2" t="s">
        <v>59</v>
      </c>
      <c r="FQ41" s="2" t="s">
        <v>59</v>
      </c>
      <c r="FR41" s="2" t="s">
        <v>59</v>
      </c>
      <c r="FS41" s="2" t="s">
        <v>59</v>
      </c>
      <c r="FT41" s="2" t="s">
        <v>59</v>
      </c>
      <c r="FU41" s="76"/>
      <c r="FV41" s="2" t="s">
        <v>8</v>
      </c>
      <c r="FW41" s="2" t="s">
        <v>8</v>
      </c>
      <c r="FX41" s="2" t="s">
        <v>8</v>
      </c>
      <c r="FY41" s="2" t="s">
        <v>8</v>
      </c>
      <c r="FZ41" s="2" t="s">
        <v>8</v>
      </c>
      <c r="GA41" s="2" t="s">
        <v>8</v>
      </c>
      <c r="GB41" s="2" t="s">
        <v>8</v>
      </c>
      <c r="GC41" s="2" t="s">
        <v>8</v>
      </c>
      <c r="GD41" s="2" t="s">
        <v>8</v>
      </c>
      <c r="GE41" s="2" t="s">
        <v>8</v>
      </c>
      <c r="GG41" s="2" t="s">
        <v>59</v>
      </c>
      <c r="GH41" s="2" t="s">
        <v>59</v>
      </c>
      <c r="GI41" s="2" t="s">
        <v>59</v>
      </c>
      <c r="GJ41" s="2" t="s">
        <v>59</v>
      </c>
      <c r="GK41" s="2" t="s">
        <v>59</v>
      </c>
      <c r="GL41" s="2" t="s">
        <v>59</v>
      </c>
      <c r="GM41" s="2" t="s">
        <v>59</v>
      </c>
      <c r="GN41" s="76"/>
      <c r="GO41" s="2" t="s">
        <v>59</v>
      </c>
      <c r="GP41" s="2" t="s">
        <v>59</v>
      </c>
      <c r="GQ41" s="2" t="s">
        <v>59</v>
      </c>
      <c r="GR41" s="2" t="s">
        <v>59</v>
      </c>
      <c r="GS41" s="2" t="s">
        <v>59</v>
      </c>
      <c r="GT41" s="2" t="s">
        <v>59</v>
      </c>
      <c r="GU41" s="2" t="s">
        <v>59</v>
      </c>
      <c r="GV41" s="2" t="s">
        <v>59</v>
      </c>
      <c r="GX41" s="2" t="s">
        <v>59</v>
      </c>
      <c r="GY41" s="2" t="s">
        <v>59</v>
      </c>
      <c r="HA41" s="2" t="s">
        <v>59</v>
      </c>
      <c r="HC41" s="2" t="s">
        <v>59</v>
      </c>
      <c r="HD41" s="2" t="s">
        <v>59</v>
      </c>
      <c r="HE41" s="2" t="s">
        <v>59</v>
      </c>
      <c r="HF41" s="76"/>
      <c r="HG41" s="2" t="s">
        <v>8</v>
      </c>
      <c r="HH41" s="2" t="s">
        <v>8</v>
      </c>
      <c r="HI41" s="2" t="s">
        <v>8</v>
      </c>
      <c r="HJ41" s="2" t="s">
        <v>8</v>
      </c>
      <c r="HK41" s="76"/>
      <c r="HL41" s="2" t="s">
        <v>8</v>
      </c>
      <c r="HM41" s="2" t="s">
        <v>8</v>
      </c>
      <c r="HO41" s="2" t="s">
        <v>59</v>
      </c>
      <c r="HP41" s="2" t="s">
        <v>59</v>
      </c>
      <c r="HQ41" s="2" t="s">
        <v>59</v>
      </c>
      <c r="HR41" s="2" t="s">
        <v>59</v>
      </c>
      <c r="HS41" s="2" t="s">
        <v>59</v>
      </c>
      <c r="HT41" s="2" t="s">
        <v>59</v>
      </c>
      <c r="HU41" s="76"/>
      <c r="HV41" s="2" t="s">
        <v>8</v>
      </c>
      <c r="HW41" s="2" t="s">
        <v>8</v>
      </c>
      <c r="HX41" s="2" t="s">
        <v>8</v>
      </c>
      <c r="HY41" s="2" t="s">
        <v>8</v>
      </c>
      <c r="HZ41" s="2" t="s">
        <v>8</v>
      </c>
      <c r="IA41" s="2" t="s">
        <v>8</v>
      </c>
      <c r="IC41" s="2" t="s">
        <v>1123</v>
      </c>
      <c r="ID41" s="2" t="s">
        <v>1123</v>
      </c>
      <c r="IE41" s="2" t="s">
        <v>1123</v>
      </c>
      <c r="IF41" s="2" t="s">
        <v>1123</v>
      </c>
      <c r="IG41" s="2" t="s">
        <v>1123</v>
      </c>
      <c r="IH41" s="2" t="s">
        <v>1123</v>
      </c>
      <c r="IJ41" s="2" t="s">
        <v>59</v>
      </c>
      <c r="IK41" s="2" t="s">
        <v>59</v>
      </c>
      <c r="IL41" s="2" t="s">
        <v>59</v>
      </c>
      <c r="IM41" s="2" t="s">
        <v>59</v>
      </c>
      <c r="IN41" s="2" t="s">
        <v>59</v>
      </c>
      <c r="IO41" s="2" t="s">
        <v>59</v>
      </c>
      <c r="IP41" s="2" t="s">
        <v>59</v>
      </c>
      <c r="IQ41" s="2" t="s">
        <v>59</v>
      </c>
      <c r="IR41" s="2" t="s">
        <v>59</v>
      </c>
      <c r="IS41" s="2" t="s">
        <v>59</v>
      </c>
      <c r="IT41" s="76"/>
      <c r="IU41" s="2" t="s">
        <v>8</v>
      </c>
      <c r="IV41" s="2" t="s">
        <v>8</v>
      </c>
      <c r="IW41" s="2" t="s">
        <v>8</v>
      </c>
      <c r="IX41" s="2" t="s">
        <v>8</v>
      </c>
      <c r="IY41" s="2" t="s">
        <v>1123</v>
      </c>
      <c r="IZ41" s="2" t="s">
        <v>8</v>
      </c>
      <c r="JA41" s="2" t="s">
        <v>8</v>
      </c>
      <c r="JB41" s="2" t="s">
        <v>1123</v>
      </c>
      <c r="JC41" s="2" t="s">
        <v>1123</v>
      </c>
      <c r="JD41" s="2" t="s">
        <v>1123</v>
      </c>
      <c r="JE41" s="2" t="s">
        <v>1123</v>
      </c>
      <c r="JF41" s="2" t="s">
        <v>1123</v>
      </c>
      <c r="JH41" s="2" t="s">
        <v>59</v>
      </c>
      <c r="JI41" s="2" t="s">
        <v>59</v>
      </c>
      <c r="JJ41" s="2" t="s">
        <v>59</v>
      </c>
      <c r="JK41" s="2" t="s">
        <v>59</v>
      </c>
      <c r="JL41" s="2" t="s">
        <v>59</v>
      </c>
      <c r="JM41" s="2" t="s">
        <v>59</v>
      </c>
      <c r="JN41" s="2" t="s">
        <v>59</v>
      </c>
      <c r="JO41" s="2" t="s">
        <v>59</v>
      </c>
      <c r="JP41" s="2" t="s">
        <v>59</v>
      </c>
      <c r="JQ41" s="76"/>
      <c r="JR41" s="2" t="s">
        <v>8</v>
      </c>
      <c r="JS41" s="2" t="s">
        <v>8</v>
      </c>
      <c r="JT41" s="2" t="s">
        <v>8</v>
      </c>
      <c r="JU41" s="2" t="s">
        <v>8</v>
      </c>
      <c r="JV41" s="2" t="s">
        <v>1123</v>
      </c>
      <c r="JW41" s="2" t="s">
        <v>1123</v>
      </c>
      <c r="JX41" s="2" t="s">
        <v>1123</v>
      </c>
      <c r="JY41" s="2" t="s">
        <v>1123</v>
      </c>
      <c r="JZ41" s="2" t="s">
        <v>1123</v>
      </c>
      <c r="KA41" s="76"/>
      <c r="KB41" s="2" t="s">
        <v>1123</v>
      </c>
      <c r="KC41" s="2" t="s">
        <v>1123</v>
      </c>
      <c r="KD41" s="2" t="s">
        <v>1123</v>
      </c>
      <c r="KE41" s="76"/>
      <c r="KF41" s="2" t="s">
        <v>59</v>
      </c>
      <c r="KG41" s="2" t="s">
        <v>59</v>
      </c>
      <c r="KI41" s="2" t="s">
        <v>59</v>
      </c>
      <c r="KJ41" s="2" t="s">
        <v>59</v>
      </c>
      <c r="KK41" s="2" t="s">
        <v>59</v>
      </c>
      <c r="KL41" s="2" t="s">
        <v>59</v>
      </c>
    </row>
    <row r="42" spans="1:298" ht="22.5" customHeight="1" x14ac:dyDescent="0.25">
      <c r="A42" s="15" t="s">
        <v>29</v>
      </c>
      <c r="B42" s="2" t="s">
        <v>208</v>
      </c>
      <c r="C42" s="2" t="s">
        <v>208</v>
      </c>
      <c r="E42" s="2" t="s">
        <v>208</v>
      </c>
      <c r="F42" s="2" t="s">
        <v>208</v>
      </c>
      <c r="H42" s="2" t="s">
        <v>1298</v>
      </c>
      <c r="I42" s="2" t="s">
        <v>1298</v>
      </c>
      <c r="J42" s="2" t="s">
        <v>1298</v>
      </c>
      <c r="L42" s="2" t="s">
        <v>208</v>
      </c>
      <c r="N42" s="2" t="s">
        <v>208</v>
      </c>
      <c r="O42" s="2" t="s">
        <v>208</v>
      </c>
      <c r="P42" s="2" t="s">
        <v>208</v>
      </c>
      <c r="R42" s="2" t="s">
        <v>1298</v>
      </c>
      <c r="S42" s="2" t="s">
        <v>1298</v>
      </c>
      <c r="T42" s="2" t="s">
        <v>1298</v>
      </c>
      <c r="U42" s="2" t="s">
        <v>1298</v>
      </c>
      <c r="W42" s="2" t="s">
        <v>30</v>
      </c>
      <c r="X42" s="2" t="s">
        <v>30</v>
      </c>
      <c r="Y42" s="2" t="s">
        <v>30</v>
      </c>
      <c r="Z42" s="2" t="s">
        <v>30</v>
      </c>
      <c r="AA42" s="2" t="s">
        <v>30</v>
      </c>
      <c r="AB42" s="2" t="s">
        <v>30</v>
      </c>
      <c r="AD42" s="2" t="s">
        <v>247</v>
      </c>
      <c r="AE42" s="2" t="s">
        <v>247</v>
      </c>
      <c r="AF42" s="2" t="s">
        <v>247</v>
      </c>
      <c r="AG42" s="2" t="s">
        <v>247</v>
      </c>
      <c r="AH42" s="2" t="s">
        <v>247</v>
      </c>
      <c r="AJ42" s="2" t="s">
        <v>247</v>
      </c>
      <c r="AK42" s="2" t="s">
        <v>247</v>
      </c>
      <c r="AL42" s="2" t="s">
        <v>247</v>
      </c>
      <c r="AN42" s="2" t="s">
        <v>247</v>
      </c>
      <c r="AO42" s="2" t="s">
        <v>247</v>
      </c>
      <c r="AP42" s="2" t="s">
        <v>247</v>
      </c>
      <c r="AR42" s="2" t="s">
        <v>247</v>
      </c>
      <c r="AS42" s="2" t="s">
        <v>247</v>
      </c>
      <c r="AU42" s="2" t="s">
        <v>247</v>
      </c>
      <c r="AV42" s="2" t="s">
        <v>247</v>
      </c>
      <c r="AW42" s="2" t="s">
        <v>247</v>
      </c>
      <c r="AY42" s="2" t="s">
        <v>247</v>
      </c>
      <c r="AZ42" s="2" t="s">
        <v>247</v>
      </c>
      <c r="BA42" s="2" t="s">
        <v>247</v>
      </c>
      <c r="BC42" s="2" t="s">
        <v>247</v>
      </c>
      <c r="BE42" s="2" t="s">
        <v>247</v>
      </c>
      <c r="BF42" s="2" t="s">
        <v>247</v>
      </c>
      <c r="BG42" s="2" t="s">
        <v>247</v>
      </c>
      <c r="BI42" s="2" t="s">
        <v>94</v>
      </c>
      <c r="BJ42" s="2" t="s">
        <v>94</v>
      </c>
      <c r="BK42" s="2" t="s">
        <v>94</v>
      </c>
      <c r="BM42" s="2" t="s">
        <v>869</v>
      </c>
      <c r="BN42" s="2" t="s">
        <v>869</v>
      </c>
      <c r="BP42" s="2" t="s">
        <v>869</v>
      </c>
      <c r="BQ42" s="2" t="s">
        <v>869</v>
      </c>
      <c r="BR42" s="2" t="s">
        <v>869</v>
      </c>
      <c r="BT42" s="2" t="s">
        <v>247</v>
      </c>
      <c r="BV42" s="2" t="s">
        <v>936</v>
      </c>
      <c r="BW42" s="2" t="s">
        <v>936</v>
      </c>
      <c r="BX42" s="2" t="s">
        <v>936</v>
      </c>
      <c r="BY42" s="72"/>
      <c r="BZ42" s="2" t="s">
        <v>936</v>
      </c>
      <c r="CA42" s="2" t="s">
        <v>936</v>
      </c>
      <c r="CB42" s="2" t="s">
        <v>936</v>
      </c>
      <c r="CD42" s="2" t="s">
        <v>131</v>
      </c>
      <c r="CE42" s="2" t="s">
        <v>131</v>
      </c>
      <c r="CF42" s="2" t="s">
        <v>131</v>
      </c>
      <c r="CH42" s="2" t="s">
        <v>247</v>
      </c>
      <c r="CI42" s="2" t="s">
        <v>247</v>
      </c>
      <c r="CJ42" s="2" t="s">
        <v>247</v>
      </c>
      <c r="CL42" s="2" t="s">
        <v>247</v>
      </c>
      <c r="CM42" s="2" t="s">
        <v>247</v>
      </c>
      <c r="CN42" s="2" t="s">
        <v>247</v>
      </c>
      <c r="CP42" s="2" t="s">
        <v>247</v>
      </c>
      <c r="CQ42" s="2" t="s">
        <v>247</v>
      </c>
      <c r="CR42" s="2" t="s">
        <v>247</v>
      </c>
      <c r="CT42" s="2" t="s">
        <v>247</v>
      </c>
      <c r="CV42" s="2" t="s">
        <v>247</v>
      </c>
      <c r="CW42" s="2" t="s">
        <v>247</v>
      </c>
      <c r="CX42" s="2" t="s">
        <v>247</v>
      </c>
      <c r="CY42" s="2" t="s">
        <v>247</v>
      </c>
      <c r="CZ42" s="2" t="s">
        <v>247</v>
      </c>
      <c r="DB42" s="2" t="s">
        <v>340</v>
      </c>
      <c r="DD42" s="2" t="s">
        <v>340</v>
      </c>
      <c r="DE42" s="2" t="s">
        <v>340</v>
      </c>
      <c r="DF42" s="2" t="s">
        <v>340</v>
      </c>
      <c r="DG42" s="2" t="s">
        <v>340</v>
      </c>
      <c r="DI42" s="2" t="s">
        <v>340</v>
      </c>
      <c r="DJ42" s="2" t="s">
        <v>340</v>
      </c>
      <c r="DK42" s="2" t="s">
        <v>340</v>
      </c>
      <c r="DL42" s="2" t="s">
        <v>340</v>
      </c>
      <c r="DN42" s="2" t="s">
        <v>247</v>
      </c>
      <c r="DO42" s="2" t="s">
        <v>247</v>
      </c>
      <c r="DP42" s="2" t="s">
        <v>247</v>
      </c>
      <c r="DQ42" s="2" t="s">
        <v>247</v>
      </c>
      <c r="DS42" s="2" t="s">
        <v>247</v>
      </c>
      <c r="DT42" s="2" t="s">
        <v>247</v>
      </c>
      <c r="DU42" s="2" t="s">
        <v>247</v>
      </c>
      <c r="DV42" s="2" t="s">
        <v>247</v>
      </c>
      <c r="DW42" s="2" t="s">
        <v>247</v>
      </c>
      <c r="DX42" s="2" t="s">
        <v>247</v>
      </c>
      <c r="DZ42" s="2" t="s">
        <v>247</v>
      </c>
      <c r="EA42" s="2" t="s">
        <v>247</v>
      </c>
      <c r="EB42" s="2" t="s">
        <v>247</v>
      </c>
      <c r="EC42" s="2" t="s">
        <v>247</v>
      </c>
      <c r="EE42" s="2" t="s">
        <v>247</v>
      </c>
      <c r="EF42" s="2" t="s">
        <v>247</v>
      </c>
      <c r="EG42" s="2" t="s">
        <v>247</v>
      </c>
      <c r="EH42" s="2" t="s">
        <v>247</v>
      </c>
      <c r="EI42" s="2" t="s">
        <v>247</v>
      </c>
      <c r="EJ42" s="2" t="s">
        <v>247</v>
      </c>
      <c r="EL42" s="2" t="s">
        <v>511</v>
      </c>
      <c r="EM42" s="2" t="s">
        <v>511</v>
      </c>
      <c r="EO42" s="2" t="s">
        <v>511</v>
      </c>
      <c r="EP42" s="2" t="s">
        <v>511</v>
      </c>
      <c r="EQ42" s="2" t="s">
        <v>511</v>
      </c>
      <c r="ER42" s="2" t="s">
        <v>511</v>
      </c>
      <c r="ES42" s="2" t="s">
        <v>511</v>
      </c>
      <c r="ET42" s="2" t="s">
        <v>511</v>
      </c>
      <c r="EU42" s="2" t="s">
        <v>511</v>
      </c>
      <c r="EV42" s="2" t="s">
        <v>511</v>
      </c>
      <c r="EX42" s="2" t="s">
        <v>511</v>
      </c>
      <c r="EY42" s="2" t="s">
        <v>511</v>
      </c>
      <c r="EZ42" s="2" t="s">
        <v>511</v>
      </c>
      <c r="FA42" s="2" t="s">
        <v>511</v>
      </c>
      <c r="FB42" s="2" t="s">
        <v>511</v>
      </c>
      <c r="FC42" s="2" t="s">
        <v>511</v>
      </c>
      <c r="FD42" s="2" t="s">
        <v>511</v>
      </c>
      <c r="FE42" s="2" t="s">
        <v>511</v>
      </c>
      <c r="FF42" s="2" t="s">
        <v>511</v>
      </c>
      <c r="FH42" s="2" t="s">
        <v>94</v>
      </c>
      <c r="FI42" s="2" t="s">
        <v>94</v>
      </c>
      <c r="FJ42" s="2" t="s">
        <v>94</v>
      </c>
      <c r="FL42" s="2" t="s">
        <v>94</v>
      </c>
      <c r="FM42" s="2" t="s">
        <v>94</v>
      </c>
      <c r="FN42" s="2" t="s">
        <v>94</v>
      </c>
      <c r="FO42" s="2" t="s">
        <v>94</v>
      </c>
      <c r="FP42" s="2" t="s">
        <v>94</v>
      </c>
      <c r="FQ42" s="2" t="s">
        <v>94</v>
      </c>
      <c r="FR42" s="2" t="s">
        <v>94</v>
      </c>
      <c r="FS42" s="2" t="s">
        <v>94</v>
      </c>
      <c r="FT42" s="2" t="s">
        <v>94</v>
      </c>
      <c r="FV42" s="2" t="s">
        <v>94</v>
      </c>
      <c r="FW42" s="2" t="s">
        <v>94</v>
      </c>
      <c r="FX42" s="2" t="s">
        <v>94</v>
      </c>
      <c r="FY42" s="2" t="s">
        <v>94</v>
      </c>
      <c r="FZ42" s="2" t="s">
        <v>94</v>
      </c>
      <c r="GA42" s="2" t="s">
        <v>94</v>
      </c>
      <c r="GB42" s="2" t="s">
        <v>94</v>
      </c>
      <c r="GC42" s="2" t="s">
        <v>94</v>
      </c>
      <c r="GD42" s="2" t="s">
        <v>94</v>
      </c>
      <c r="GE42" s="2" t="s">
        <v>94</v>
      </c>
      <c r="GG42" s="2" t="s">
        <v>94</v>
      </c>
      <c r="GH42" s="2" t="s">
        <v>94</v>
      </c>
      <c r="GI42" s="2" t="s">
        <v>94</v>
      </c>
      <c r="GJ42" s="2" t="s">
        <v>94</v>
      </c>
      <c r="GK42" s="2" t="s">
        <v>94</v>
      </c>
      <c r="GL42" s="2" t="s">
        <v>94</v>
      </c>
      <c r="GM42" s="2" t="s">
        <v>94</v>
      </c>
      <c r="GO42" s="2" t="s">
        <v>94</v>
      </c>
      <c r="GP42" s="2" t="s">
        <v>94</v>
      </c>
      <c r="GQ42" s="2" t="s">
        <v>94</v>
      </c>
      <c r="GR42" s="2" t="s">
        <v>94</v>
      </c>
      <c r="GS42" s="2" t="s">
        <v>94</v>
      </c>
      <c r="GT42" s="2" t="s">
        <v>94</v>
      </c>
      <c r="GU42" s="2" t="s">
        <v>94</v>
      </c>
      <c r="GV42" s="2" t="s">
        <v>94</v>
      </c>
      <c r="GX42" s="2" t="s">
        <v>113</v>
      </c>
      <c r="GY42" s="2" t="s">
        <v>113</v>
      </c>
      <c r="HA42" s="2" t="s">
        <v>655</v>
      </c>
      <c r="HC42" s="2" t="s">
        <v>655</v>
      </c>
      <c r="HD42" s="2" t="s">
        <v>655</v>
      </c>
      <c r="HE42" s="2" t="s">
        <v>655</v>
      </c>
      <c r="HG42" s="2" t="s">
        <v>1466</v>
      </c>
      <c r="HH42" s="2" t="s">
        <v>1466</v>
      </c>
      <c r="HI42" s="2" t="s">
        <v>1466</v>
      </c>
      <c r="HJ42" s="2" t="s">
        <v>1466</v>
      </c>
      <c r="HL42" s="2" t="s">
        <v>1466</v>
      </c>
      <c r="HM42" s="2" t="s">
        <v>1466</v>
      </c>
      <c r="HO42" s="2" t="s">
        <v>511</v>
      </c>
      <c r="HP42" s="2" t="s">
        <v>511</v>
      </c>
      <c r="HQ42" s="2" t="s">
        <v>511</v>
      </c>
      <c r="HR42" s="2" t="s">
        <v>511</v>
      </c>
      <c r="HS42" s="2" t="s">
        <v>511</v>
      </c>
      <c r="HT42" s="2" t="s">
        <v>511</v>
      </c>
      <c r="HV42" s="2" t="s">
        <v>1576</v>
      </c>
      <c r="HW42" s="2" t="s">
        <v>1576</v>
      </c>
      <c r="HX42" s="2" t="s">
        <v>1576</v>
      </c>
      <c r="HY42" s="2" t="s">
        <v>1576</v>
      </c>
      <c r="HZ42" s="2" t="s">
        <v>1576</v>
      </c>
      <c r="IA42" s="2" t="s">
        <v>1576</v>
      </c>
      <c r="IC42" s="2" t="s">
        <v>655</v>
      </c>
      <c r="ID42" s="2" t="s">
        <v>655</v>
      </c>
      <c r="IE42" s="2" t="s">
        <v>655</v>
      </c>
      <c r="IF42" s="2" t="s">
        <v>655</v>
      </c>
      <c r="IG42" s="2" t="s">
        <v>655</v>
      </c>
      <c r="IH42" s="2" t="s">
        <v>655</v>
      </c>
      <c r="IJ42" s="2" t="s">
        <v>131</v>
      </c>
      <c r="IK42" s="2" t="s">
        <v>131</v>
      </c>
      <c r="IL42" s="2" t="s">
        <v>131</v>
      </c>
      <c r="IM42" s="2" t="s">
        <v>131</v>
      </c>
      <c r="IN42" s="2" t="s">
        <v>131</v>
      </c>
      <c r="IO42" s="2" t="s">
        <v>131</v>
      </c>
      <c r="IP42" s="2" t="s">
        <v>131</v>
      </c>
      <c r="IQ42" s="2" t="s">
        <v>131</v>
      </c>
      <c r="IR42" s="2" t="s">
        <v>131</v>
      </c>
      <c r="IS42" s="2" t="s">
        <v>131</v>
      </c>
      <c r="IU42" s="2" t="s">
        <v>94</v>
      </c>
      <c r="IV42" s="2" t="s">
        <v>94</v>
      </c>
      <c r="IW42" s="2" t="s">
        <v>94</v>
      </c>
      <c r="IX42" s="2" t="s">
        <v>94</v>
      </c>
      <c r="IY42" s="2" t="s">
        <v>94</v>
      </c>
      <c r="IZ42" s="2" t="s">
        <v>94</v>
      </c>
      <c r="JA42" s="2" t="s">
        <v>94</v>
      </c>
      <c r="JB42" s="2" t="s">
        <v>94</v>
      </c>
      <c r="JC42" s="2" t="s">
        <v>94</v>
      </c>
      <c r="JD42" s="2" t="s">
        <v>94</v>
      </c>
      <c r="JE42" s="2" t="s">
        <v>94</v>
      </c>
      <c r="JF42" s="2" t="s">
        <v>94</v>
      </c>
      <c r="JH42" s="2" t="s">
        <v>131</v>
      </c>
      <c r="JI42" s="2" t="s">
        <v>131</v>
      </c>
      <c r="JJ42" s="2" t="s">
        <v>131</v>
      </c>
      <c r="JK42" s="2" t="s">
        <v>131</v>
      </c>
      <c r="JL42" s="2" t="s">
        <v>131</v>
      </c>
      <c r="JM42" s="2" t="s">
        <v>131</v>
      </c>
      <c r="JN42" s="2" t="s">
        <v>131</v>
      </c>
      <c r="JO42" s="2" t="s">
        <v>131</v>
      </c>
      <c r="JP42" s="2" t="s">
        <v>131</v>
      </c>
      <c r="JR42" s="2" t="s">
        <v>94</v>
      </c>
      <c r="JS42" s="2" t="s">
        <v>94</v>
      </c>
      <c r="JT42" s="2" t="s">
        <v>94</v>
      </c>
      <c r="JU42" s="2" t="s">
        <v>94</v>
      </c>
      <c r="JV42" s="2" t="s">
        <v>94</v>
      </c>
      <c r="JW42" s="2" t="s">
        <v>94</v>
      </c>
      <c r="JX42" s="2" t="s">
        <v>94</v>
      </c>
      <c r="JY42" s="2" t="s">
        <v>94</v>
      </c>
      <c r="JZ42" s="2" t="s">
        <v>94</v>
      </c>
      <c r="KB42" s="2" t="s">
        <v>1124</v>
      </c>
      <c r="KC42" s="2" t="s">
        <v>1124</v>
      </c>
      <c r="KD42" s="2" t="s">
        <v>1124</v>
      </c>
      <c r="KF42" s="2" t="s">
        <v>511</v>
      </c>
      <c r="KG42" s="2" t="s">
        <v>511</v>
      </c>
      <c r="KI42" s="2" t="s">
        <v>688</v>
      </c>
      <c r="KJ42" s="2" t="s">
        <v>688</v>
      </c>
      <c r="KK42" s="2" t="s">
        <v>688</v>
      </c>
      <c r="KL42" s="2" t="s">
        <v>688</v>
      </c>
    </row>
    <row r="43" spans="1:298" ht="22.5" customHeight="1" x14ac:dyDescent="0.25">
      <c r="A43" s="15" t="s">
        <v>31</v>
      </c>
      <c r="B43" s="2" t="s">
        <v>32</v>
      </c>
      <c r="C43" s="2" t="s">
        <v>32</v>
      </c>
      <c r="E43" s="2" t="s">
        <v>32</v>
      </c>
      <c r="F43" s="2" t="s">
        <v>32</v>
      </c>
      <c r="H43" s="2" t="s">
        <v>1299</v>
      </c>
      <c r="I43" s="2" t="s">
        <v>1299</v>
      </c>
      <c r="J43" s="2" t="s">
        <v>1299</v>
      </c>
      <c r="L43" s="2" t="s">
        <v>1317</v>
      </c>
      <c r="N43" s="2" t="s">
        <v>32</v>
      </c>
      <c r="O43" s="2" t="s">
        <v>32</v>
      </c>
      <c r="P43" s="2" t="s">
        <v>32</v>
      </c>
      <c r="R43" s="2" t="s">
        <v>1299</v>
      </c>
      <c r="S43" s="2" t="s">
        <v>1299</v>
      </c>
      <c r="T43" s="2" t="s">
        <v>1299</v>
      </c>
      <c r="U43" s="2" t="s">
        <v>1299</v>
      </c>
      <c r="W43" s="2" t="s">
        <v>32</v>
      </c>
      <c r="X43" s="2" t="s">
        <v>32</v>
      </c>
      <c r="Y43" s="2" t="s">
        <v>32</v>
      </c>
      <c r="Z43" s="2" t="s">
        <v>32</v>
      </c>
      <c r="AA43" s="2" t="s">
        <v>32</v>
      </c>
      <c r="AB43" s="2" t="s">
        <v>32</v>
      </c>
      <c r="AD43" s="2" t="s">
        <v>1299</v>
      </c>
      <c r="AE43" s="2" t="s">
        <v>1299</v>
      </c>
      <c r="AF43" s="2" t="s">
        <v>1299</v>
      </c>
      <c r="AG43" s="2" t="s">
        <v>1299</v>
      </c>
      <c r="AH43" s="2" t="s">
        <v>1299</v>
      </c>
      <c r="AJ43" s="2" t="s">
        <v>95</v>
      </c>
      <c r="AK43" s="2" t="s">
        <v>95</v>
      </c>
      <c r="AL43" s="2" t="s">
        <v>95</v>
      </c>
      <c r="AN43" s="2" t="s">
        <v>1347</v>
      </c>
      <c r="AO43" s="2" t="s">
        <v>1347</v>
      </c>
      <c r="AP43" s="2" t="s">
        <v>1347</v>
      </c>
      <c r="AR43" s="2" t="s">
        <v>95</v>
      </c>
      <c r="AS43" s="2" t="s">
        <v>95</v>
      </c>
      <c r="AU43" s="2" t="s">
        <v>95</v>
      </c>
      <c r="AV43" s="2" t="s">
        <v>95</v>
      </c>
      <c r="AW43" s="2" t="s">
        <v>95</v>
      </c>
      <c r="AY43" s="2" t="s">
        <v>1347</v>
      </c>
      <c r="AZ43" s="2" t="s">
        <v>1347</v>
      </c>
      <c r="BA43" s="2" t="s">
        <v>1347</v>
      </c>
      <c r="BC43" s="2" t="s">
        <v>248</v>
      </c>
      <c r="BE43" s="2" t="s">
        <v>95</v>
      </c>
      <c r="BF43" s="2" t="s">
        <v>95</v>
      </c>
      <c r="BG43" s="2" t="s">
        <v>95</v>
      </c>
      <c r="BI43" s="2" t="s">
        <v>114</v>
      </c>
      <c r="BJ43" s="2" t="s">
        <v>114</v>
      </c>
      <c r="BK43" s="2" t="s">
        <v>114</v>
      </c>
      <c r="BM43" s="2" t="s">
        <v>95</v>
      </c>
      <c r="BN43" s="2" t="s">
        <v>95</v>
      </c>
      <c r="BP43" s="2" t="s">
        <v>248</v>
      </c>
      <c r="BQ43" s="2" t="s">
        <v>95</v>
      </c>
      <c r="BR43" s="2" t="s">
        <v>248</v>
      </c>
      <c r="BT43" s="2" t="s">
        <v>132</v>
      </c>
      <c r="BV43" s="2" t="s">
        <v>95</v>
      </c>
      <c r="BW43" s="2" t="s">
        <v>95</v>
      </c>
      <c r="BX43" s="2" t="s">
        <v>95</v>
      </c>
      <c r="BY43" s="72"/>
      <c r="BZ43" s="2" t="s">
        <v>95</v>
      </c>
      <c r="CA43" s="2" t="s">
        <v>95</v>
      </c>
      <c r="CB43" s="2" t="s">
        <v>95</v>
      </c>
      <c r="CD43" s="2" t="s">
        <v>132</v>
      </c>
      <c r="CE43" s="2" t="s">
        <v>132</v>
      </c>
      <c r="CF43" s="2" t="s">
        <v>132</v>
      </c>
      <c r="CH43" s="2" t="s">
        <v>95</v>
      </c>
      <c r="CI43" s="2" t="s">
        <v>95</v>
      </c>
      <c r="CJ43" s="2" t="s">
        <v>95</v>
      </c>
      <c r="CL43" s="2" t="s">
        <v>95</v>
      </c>
      <c r="CM43" s="2" t="s">
        <v>95</v>
      </c>
      <c r="CN43" s="2" t="s">
        <v>95</v>
      </c>
      <c r="CP43" s="2" t="s">
        <v>95</v>
      </c>
      <c r="CQ43" s="2" t="s">
        <v>95</v>
      </c>
      <c r="CR43" s="2" t="s">
        <v>95</v>
      </c>
      <c r="CT43" s="2" t="s">
        <v>95</v>
      </c>
      <c r="CV43" s="2" t="s">
        <v>95</v>
      </c>
      <c r="CW43" s="2" t="s">
        <v>95</v>
      </c>
      <c r="CX43" s="2" t="s">
        <v>95</v>
      </c>
      <c r="CY43" s="2" t="s">
        <v>95</v>
      </c>
      <c r="CZ43" s="2" t="s">
        <v>95</v>
      </c>
      <c r="DB43" s="2" t="s">
        <v>95</v>
      </c>
      <c r="DD43" s="2" t="s">
        <v>95</v>
      </c>
      <c r="DE43" s="2" t="s">
        <v>95</v>
      </c>
      <c r="DF43" s="2" t="s">
        <v>95</v>
      </c>
      <c r="DG43" s="2" t="s">
        <v>95</v>
      </c>
      <c r="DI43" s="2" t="s">
        <v>95</v>
      </c>
      <c r="DJ43" s="2" t="s">
        <v>95</v>
      </c>
      <c r="DK43" s="2" t="s">
        <v>95</v>
      </c>
      <c r="DL43" s="2" t="s">
        <v>95</v>
      </c>
      <c r="DN43" s="2" t="s">
        <v>95</v>
      </c>
      <c r="DO43" s="2" t="s">
        <v>95</v>
      </c>
      <c r="DP43" s="2" t="s">
        <v>95</v>
      </c>
      <c r="DQ43" s="2" t="s">
        <v>95</v>
      </c>
      <c r="DS43" s="2" t="s">
        <v>95</v>
      </c>
      <c r="DT43" s="2" t="s">
        <v>95</v>
      </c>
      <c r="DU43" s="2" t="s">
        <v>95</v>
      </c>
      <c r="DV43" s="2" t="s">
        <v>95</v>
      </c>
      <c r="DW43" s="2" t="s">
        <v>95</v>
      </c>
      <c r="DX43" s="2" t="s">
        <v>95</v>
      </c>
      <c r="DZ43" s="2" t="s">
        <v>95</v>
      </c>
      <c r="EA43" s="2" t="s">
        <v>95</v>
      </c>
      <c r="EB43" s="2" t="s">
        <v>95</v>
      </c>
      <c r="EC43" s="2" t="s">
        <v>95</v>
      </c>
      <c r="EE43" s="2" t="s">
        <v>95</v>
      </c>
      <c r="EF43" s="2" t="s">
        <v>95</v>
      </c>
      <c r="EG43" s="2" t="s">
        <v>95</v>
      </c>
      <c r="EH43" s="2" t="s">
        <v>95</v>
      </c>
      <c r="EI43" s="2" t="s">
        <v>95</v>
      </c>
      <c r="EJ43" s="2" t="s">
        <v>95</v>
      </c>
      <c r="EL43" s="2" t="s">
        <v>95</v>
      </c>
      <c r="EM43" s="2" t="s">
        <v>95</v>
      </c>
      <c r="EO43" s="2" t="s">
        <v>95</v>
      </c>
      <c r="EP43" s="2" t="s">
        <v>95</v>
      </c>
      <c r="EQ43" s="2" t="s">
        <v>95</v>
      </c>
      <c r="ER43" s="2" t="s">
        <v>95</v>
      </c>
      <c r="ES43" s="2" t="s">
        <v>95</v>
      </c>
      <c r="ET43" s="2" t="s">
        <v>95</v>
      </c>
      <c r="EU43" s="2" t="s">
        <v>95</v>
      </c>
      <c r="EV43" s="2" t="s">
        <v>95</v>
      </c>
      <c r="EX43" s="2" t="s">
        <v>95</v>
      </c>
      <c r="EY43" s="2" t="s">
        <v>95</v>
      </c>
      <c r="EZ43" s="2" t="s">
        <v>95</v>
      </c>
      <c r="FA43" s="2" t="s">
        <v>95</v>
      </c>
      <c r="FB43" s="2" t="s">
        <v>95</v>
      </c>
      <c r="FC43" s="2" t="s">
        <v>95</v>
      </c>
      <c r="FD43" s="2" t="s">
        <v>95</v>
      </c>
      <c r="FE43" s="2" t="s">
        <v>95</v>
      </c>
      <c r="FF43" s="2" t="s">
        <v>95</v>
      </c>
      <c r="FH43" s="2" t="s">
        <v>95</v>
      </c>
      <c r="FI43" s="2" t="s">
        <v>95</v>
      </c>
      <c r="FJ43" s="2" t="s">
        <v>95</v>
      </c>
      <c r="FL43" s="2" t="s">
        <v>95</v>
      </c>
      <c r="FM43" s="2" t="s">
        <v>95</v>
      </c>
      <c r="FN43" s="2" t="s">
        <v>95</v>
      </c>
      <c r="FO43" s="2" t="s">
        <v>95</v>
      </c>
      <c r="FP43" s="2" t="s">
        <v>95</v>
      </c>
      <c r="FQ43" s="2" t="s">
        <v>95</v>
      </c>
      <c r="FR43" s="2" t="s">
        <v>95</v>
      </c>
      <c r="FS43" s="2" t="s">
        <v>95</v>
      </c>
      <c r="FT43" s="2" t="s">
        <v>95</v>
      </c>
      <c r="FV43" s="2" t="s">
        <v>95</v>
      </c>
      <c r="FW43" s="2" t="s">
        <v>95</v>
      </c>
      <c r="FX43" s="2" t="s">
        <v>95</v>
      </c>
      <c r="FY43" s="2" t="s">
        <v>95</v>
      </c>
      <c r="FZ43" s="2" t="s">
        <v>95</v>
      </c>
      <c r="GA43" s="2" t="s">
        <v>95</v>
      </c>
      <c r="GB43" s="2" t="s">
        <v>95</v>
      </c>
      <c r="GC43" s="2" t="s">
        <v>95</v>
      </c>
      <c r="GD43" s="2" t="s">
        <v>95</v>
      </c>
      <c r="GE43" s="2" t="s">
        <v>95</v>
      </c>
      <c r="GG43" s="2" t="s">
        <v>95</v>
      </c>
      <c r="GH43" s="2" t="s">
        <v>95</v>
      </c>
      <c r="GI43" s="2" t="s">
        <v>95</v>
      </c>
      <c r="GJ43" s="2" t="s">
        <v>95</v>
      </c>
      <c r="GK43" s="2" t="s">
        <v>95</v>
      </c>
      <c r="GL43" s="2" t="s">
        <v>95</v>
      </c>
      <c r="GM43" s="2" t="s">
        <v>95</v>
      </c>
      <c r="GO43" s="2" t="s">
        <v>95</v>
      </c>
      <c r="GP43" s="2" t="s">
        <v>95</v>
      </c>
      <c r="GQ43" s="2" t="s">
        <v>95</v>
      </c>
      <c r="GR43" s="2" t="s">
        <v>95</v>
      </c>
      <c r="GS43" s="2" t="s">
        <v>95</v>
      </c>
      <c r="GT43" s="2" t="s">
        <v>95</v>
      </c>
      <c r="GU43" s="2" t="s">
        <v>95</v>
      </c>
      <c r="GV43" s="2" t="s">
        <v>95</v>
      </c>
      <c r="GX43" s="2" t="s">
        <v>114</v>
      </c>
      <c r="GY43" s="2" t="s">
        <v>114</v>
      </c>
      <c r="HA43" s="2" t="s">
        <v>95</v>
      </c>
      <c r="HC43" s="2" t="s">
        <v>95</v>
      </c>
      <c r="HD43" s="2" t="s">
        <v>95</v>
      </c>
      <c r="HE43" s="2" t="s">
        <v>95</v>
      </c>
      <c r="HG43" s="2" t="s">
        <v>95</v>
      </c>
      <c r="HH43" s="2" t="s">
        <v>95</v>
      </c>
      <c r="HI43" s="2" t="s">
        <v>95</v>
      </c>
      <c r="HJ43" s="2" t="s">
        <v>95</v>
      </c>
      <c r="HL43" s="2" t="s">
        <v>95</v>
      </c>
      <c r="HM43" s="2" t="s">
        <v>95</v>
      </c>
      <c r="HO43" s="2" t="s">
        <v>95</v>
      </c>
      <c r="HP43" s="2" t="s">
        <v>95</v>
      </c>
      <c r="HQ43" s="2" t="s">
        <v>95</v>
      </c>
      <c r="HR43" s="2" t="s">
        <v>95</v>
      </c>
      <c r="HS43" s="2" t="s">
        <v>95</v>
      </c>
      <c r="HT43" s="2" t="s">
        <v>95</v>
      </c>
      <c r="HV43" s="2" t="s">
        <v>95</v>
      </c>
      <c r="HW43" s="2" t="s">
        <v>95</v>
      </c>
      <c r="HX43" s="2" t="s">
        <v>95</v>
      </c>
      <c r="HY43" s="2" t="s">
        <v>95</v>
      </c>
      <c r="HZ43" s="2" t="s">
        <v>95</v>
      </c>
      <c r="IA43" s="2" t="s">
        <v>95</v>
      </c>
      <c r="IC43" s="2" t="s">
        <v>132</v>
      </c>
      <c r="ID43" s="2" t="s">
        <v>132</v>
      </c>
      <c r="IE43" s="2" t="s">
        <v>132</v>
      </c>
      <c r="IF43" s="2" t="s">
        <v>132</v>
      </c>
      <c r="IG43" s="2" t="s">
        <v>132</v>
      </c>
      <c r="IH43" s="2" t="s">
        <v>132</v>
      </c>
      <c r="IJ43" s="2" t="s">
        <v>132</v>
      </c>
      <c r="IK43" s="2" t="s">
        <v>132</v>
      </c>
      <c r="IL43" s="2" t="s">
        <v>132</v>
      </c>
      <c r="IM43" s="2" t="s">
        <v>132</v>
      </c>
      <c r="IN43" s="2" t="s">
        <v>132</v>
      </c>
      <c r="IO43" s="2" t="s">
        <v>132</v>
      </c>
      <c r="IP43" s="2" t="s">
        <v>132</v>
      </c>
      <c r="IQ43" s="2" t="s">
        <v>132</v>
      </c>
      <c r="IR43" s="2" t="s">
        <v>132</v>
      </c>
      <c r="IS43" s="2" t="s">
        <v>132</v>
      </c>
      <c r="IU43" s="2" t="s">
        <v>132</v>
      </c>
      <c r="IV43" s="2" t="s">
        <v>132</v>
      </c>
      <c r="IW43" s="2" t="s">
        <v>132</v>
      </c>
      <c r="IX43" s="2" t="s">
        <v>132</v>
      </c>
      <c r="IY43" s="2" t="s">
        <v>132</v>
      </c>
      <c r="IZ43" s="2" t="s">
        <v>132</v>
      </c>
      <c r="JA43" s="2" t="s">
        <v>132</v>
      </c>
      <c r="JB43" s="2" t="s">
        <v>132</v>
      </c>
      <c r="JC43" s="2" t="s">
        <v>132</v>
      </c>
      <c r="JD43" s="2" t="s">
        <v>132</v>
      </c>
      <c r="JE43" s="2" t="s">
        <v>132</v>
      </c>
      <c r="JF43" s="2" t="s">
        <v>132</v>
      </c>
      <c r="JH43" s="2" t="s">
        <v>132</v>
      </c>
      <c r="JI43" s="2" t="s">
        <v>132</v>
      </c>
      <c r="JJ43" s="2" t="s">
        <v>132</v>
      </c>
      <c r="JK43" s="2" t="s">
        <v>132</v>
      </c>
      <c r="JL43" s="2" t="s">
        <v>132</v>
      </c>
      <c r="JM43" s="2" t="s">
        <v>132</v>
      </c>
      <c r="JN43" s="2" t="s">
        <v>132</v>
      </c>
      <c r="JO43" s="2" t="s">
        <v>132</v>
      </c>
      <c r="JP43" s="2" t="s">
        <v>132</v>
      </c>
      <c r="JR43" s="2" t="s">
        <v>132</v>
      </c>
      <c r="JS43" s="2" t="s">
        <v>132</v>
      </c>
      <c r="JT43" s="2" t="s">
        <v>132</v>
      </c>
      <c r="JU43" s="2" t="s">
        <v>132</v>
      </c>
      <c r="JV43" s="2" t="s">
        <v>132</v>
      </c>
      <c r="JW43" s="2" t="s">
        <v>132</v>
      </c>
      <c r="JX43" s="2" t="s">
        <v>132</v>
      </c>
      <c r="JY43" s="2" t="s">
        <v>132</v>
      </c>
      <c r="JZ43" s="2" t="s">
        <v>132</v>
      </c>
      <c r="KB43" s="2" t="s">
        <v>132</v>
      </c>
      <c r="KC43" s="2" t="s">
        <v>132</v>
      </c>
      <c r="KD43" s="2" t="s">
        <v>132</v>
      </c>
      <c r="KF43" s="2" t="s">
        <v>132</v>
      </c>
      <c r="KG43" s="2" t="s">
        <v>132</v>
      </c>
      <c r="KI43" s="2" t="s">
        <v>114</v>
      </c>
      <c r="KJ43" s="2" t="s">
        <v>114</v>
      </c>
      <c r="KK43" s="2" t="s">
        <v>114</v>
      </c>
      <c r="KL43" s="2" t="s">
        <v>707</v>
      </c>
    </row>
    <row r="44" spans="1:298" ht="22.5" customHeight="1" x14ac:dyDescent="0.25">
      <c r="A44" s="15" t="s">
        <v>83</v>
      </c>
      <c r="B44" s="2" t="s">
        <v>59</v>
      </c>
      <c r="C44" s="2" t="s">
        <v>59</v>
      </c>
      <c r="E44" s="2" t="s">
        <v>59</v>
      </c>
      <c r="F44" s="2" t="s">
        <v>59</v>
      </c>
      <c r="H44" s="2" t="s">
        <v>59</v>
      </c>
      <c r="I44" s="2" t="s">
        <v>59</v>
      </c>
      <c r="J44" s="2" t="s">
        <v>59</v>
      </c>
      <c r="L44" s="2">
        <v>0</v>
      </c>
      <c r="N44" s="2" t="s">
        <v>59</v>
      </c>
      <c r="O44" s="2" t="s">
        <v>59</v>
      </c>
      <c r="P44" s="2" t="s">
        <v>59</v>
      </c>
      <c r="R44" s="2" t="s">
        <v>59</v>
      </c>
      <c r="S44" s="2" t="s">
        <v>59</v>
      </c>
      <c r="T44" s="2" t="s">
        <v>59</v>
      </c>
      <c r="U44" s="2" t="s">
        <v>59</v>
      </c>
      <c r="W44" s="2" t="s">
        <v>59</v>
      </c>
      <c r="X44" s="2" t="s">
        <v>59</v>
      </c>
      <c r="Y44" s="2" t="s">
        <v>59</v>
      </c>
      <c r="Z44" s="2" t="s">
        <v>59</v>
      </c>
      <c r="AA44" s="2" t="s">
        <v>59</v>
      </c>
      <c r="AB44" s="2" t="s">
        <v>59</v>
      </c>
      <c r="AD44" s="2" t="s">
        <v>59</v>
      </c>
      <c r="AE44" s="2" t="s">
        <v>59</v>
      </c>
      <c r="AF44" s="2" t="s">
        <v>59</v>
      </c>
      <c r="AG44" s="2" t="s">
        <v>59</v>
      </c>
      <c r="AH44" s="2" t="s">
        <v>59</v>
      </c>
      <c r="AJ44" s="2" t="s">
        <v>59</v>
      </c>
      <c r="AK44" s="2" t="s">
        <v>59</v>
      </c>
      <c r="AL44" s="2" t="s">
        <v>59</v>
      </c>
      <c r="AN44" s="2" t="s">
        <v>59</v>
      </c>
      <c r="AO44" s="2" t="s">
        <v>59</v>
      </c>
      <c r="AP44" s="2" t="s">
        <v>59</v>
      </c>
      <c r="AR44" s="2" t="s">
        <v>59</v>
      </c>
      <c r="AS44" s="2" t="s">
        <v>59</v>
      </c>
      <c r="AU44" s="2" t="s">
        <v>59</v>
      </c>
      <c r="AV44" s="2" t="s">
        <v>59</v>
      </c>
      <c r="AW44" s="2" t="s">
        <v>59</v>
      </c>
      <c r="AY44" s="2" t="s">
        <v>59</v>
      </c>
      <c r="AZ44" s="2" t="s">
        <v>59</v>
      </c>
      <c r="BA44" s="2" t="s">
        <v>59</v>
      </c>
      <c r="BC44" s="2" t="s">
        <v>8</v>
      </c>
      <c r="BE44" s="2" t="s">
        <v>59</v>
      </c>
      <c r="BF44" s="2" t="s">
        <v>59</v>
      </c>
      <c r="BG44" s="2" t="s">
        <v>59</v>
      </c>
      <c r="BI44" s="2" t="s">
        <v>59</v>
      </c>
      <c r="BJ44" s="2" t="s">
        <v>59</v>
      </c>
      <c r="BK44" s="2" t="s">
        <v>59</v>
      </c>
      <c r="BM44" s="2" t="s">
        <v>59</v>
      </c>
      <c r="BN44" s="2" t="s">
        <v>59</v>
      </c>
      <c r="BP44" s="2" t="s">
        <v>59</v>
      </c>
      <c r="BQ44" s="2" t="s">
        <v>59</v>
      </c>
      <c r="BR44" s="2" t="s">
        <v>59</v>
      </c>
      <c r="BT44" s="2" t="s">
        <v>59</v>
      </c>
      <c r="BV44" s="2" t="s">
        <v>59</v>
      </c>
      <c r="BW44" s="2" t="s">
        <v>59</v>
      </c>
      <c r="BX44" s="2" t="s">
        <v>59</v>
      </c>
      <c r="BY44" s="72"/>
      <c r="BZ44" s="2" t="s">
        <v>59</v>
      </c>
      <c r="CA44" s="2" t="s">
        <v>59</v>
      </c>
      <c r="CB44" s="2" t="s">
        <v>59</v>
      </c>
      <c r="CD44" s="2" t="s">
        <v>8</v>
      </c>
      <c r="CE44" s="2" t="s">
        <v>8</v>
      </c>
      <c r="CF44" s="2" t="s">
        <v>8</v>
      </c>
      <c r="CH44" s="2" t="s">
        <v>8</v>
      </c>
      <c r="CI44" s="2" t="s">
        <v>8</v>
      </c>
      <c r="CJ44" s="2" t="s">
        <v>8</v>
      </c>
      <c r="CL44" s="2" t="s">
        <v>8</v>
      </c>
      <c r="CM44" s="2" t="s">
        <v>8</v>
      </c>
      <c r="CN44" s="2" t="s">
        <v>8</v>
      </c>
      <c r="CP44" s="2" t="s">
        <v>8</v>
      </c>
      <c r="CQ44" s="2" t="s">
        <v>8</v>
      </c>
      <c r="CR44" s="2" t="s">
        <v>8</v>
      </c>
      <c r="CT44" s="2" t="s">
        <v>8</v>
      </c>
      <c r="CV44" s="2" t="s">
        <v>8</v>
      </c>
      <c r="CW44" s="2" t="s">
        <v>8</v>
      </c>
      <c r="CX44" s="2" t="s">
        <v>8</v>
      </c>
      <c r="CY44" s="2" t="s">
        <v>8</v>
      </c>
      <c r="CZ44" s="2" t="s">
        <v>8</v>
      </c>
      <c r="DB44" s="2" t="s">
        <v>8</v>
      </c>
      <c r="DD44" s="2" t="s">
        <v>8</v>
      </c>
      <c r="DE44" s="2" t="s">
        <v>8</v>
      </c>
      <c r="DF44" s="2" t="s">
        <v>8</v>
      </c>
      <c r="DG44" s="2" t="s">
        <v>8</v>
      </c>
      <c r="DI44" s="2" t="s">
        <v>8</v>
      </c>
      <c r="DJ44" s="2" t="s">
        <v>8</v>
      </c>
      <c r="DK44" s="2" t="s">
        <v>8</v>
      </c>
      <c r="DL44" s="2" t="s">
        <v>8</v>
      </c>
      <c r="DN44" s="2" t="s">
        <v>8</v>
      </c>
      <c r="DO44" s="2" t="s">
        <v>8</v>
      </c>
      <c r="DP44" s="2" t="s">
        <v>8</v>
      </c>
      <c r="DQ44" s="2" t="s">
        <v>96</v>
      </c>
      <c r="DS44" s="2" t="s">
        <v>8</v>
      </c>
      <c r="DT44" s="2" t="s">
        <v>8</v>
      </c>
      <c r="DU44" s="2" t="s">
        <v>8</v>
      </c>
      <c r="DV44" s="2" t="s">
        <v>8</v>
      </c>
      <c r="DW44" s="2" t="s">
        <v>8</v>
      </c>
      <c r="DX44" s="2" t="s">
        <v>8</v>
      </c>
      <c r="DZ44" s="2" t="s">
        <v>8</v>
      </c>
      <c r="EA44" s="2" t="s">
        <v>8</v>
      </c>
      <c r="EB44" s="2" t="s">
        <v>8</v>
      </c>
      <c r="EC44" s="2" t="s">
        <v>96</v>
      </c>
      <c r="EE44" s="2" t="s">
        <v>8</v>
      </c>
      <c r="EF44" s="2" t="s">
        <v>8</v>
      </c>
      <c r="EG44" s="2" t="s">
        <v>8</v>
      </c>
      <c r="EH44" s="2" t="s">
        <v>8</v>
      </c>
      <c r="EI44" s="2" t="s">
        <v>8</v>
      </c>
      <c r="EJ44" s="2" t="s">
        <v>8</v>
      </c>
      <c r="EL44" s="12" t="s">
        <v>96</v>
      </c>
      <c r="EM44" s="12" t="s">
        <v>96</v>
      </c>
      <c r="EO44" s="2" t="s">
        <v>8</v>
      </c>
      <c r="EP44" s="2" t="s">
        <v>8</v>
      </c>
      <c r="EQ44" s="2" t="s">
        <v>8</v>
      </c>
      <c r="ER44" s="2" t="s">
        <v>8</v>
      </c>
      <c r="ES44" s="2" t="s">
        <v>8</v>
      </c>
      <c r="ET44" s="2" t="s">
        <v>8</v>
      </c>
      <c r="EU44" s="2" t="s">
        <v>8</v>
      </c>
      <c r="EV44" s="2" t="s">
        <v>8</v>
      </c>
      <c r="EX44" s="2" t="s">
        <v>8</v>
      </c>
      <c r="EY44" s="2" t="s">
        <v>8</v>
      </c>
      <c r="EZ44" s="2" t="s">
        <v>8</v>
      </c>
      <c r="FA44" s="2" t="s">
        <v>8</v>
      </c>
      <c r="FB44" s="2" t="s">
        <v>8</v>
      </c>
      <c r="FC44" s="2" t="s">
        <v>8</v>
      </c>
      <c r="FD44" s="2" t="s">
        <v>8</v>
      </c>
      <c r="FE44" s="2" t="s">
        <v>8</v>
      </c>
      <c r="FF44" s="2" t="s">
        <v>8</v>
      </c>
      <c r="FH44" s="12" t="s">
        <v>96</v>
      </c>
      <c r="FI44" s="12" t="s">
        <v>96</v>
      </c>
      <c r="FJ44" s="12" t="s">
        <v>96</v>
      </c>
      <c r="FL44" s="16" t="s">
        <v>8</v>
      </c>
      <c r="FM44" s="16" t="s">
        <v>8</v>
      </c>
      <c r="FN44" s="16" t="s">
        <v>8</v>
      </c>
      <c r="FO44" s="16" t="s">
        <v>8</v>
      </c>
      <c r="FP44" s="16" t="s">
        <v>8</v>
      </c>
      <c r="FQ44" s="16" t="s">
        <v>8</v>
      </c>
      <c r="FR44" s="16" t="s">
        <v>8</v>
      </c>
      <c r="FS44" s="16" t="s">
        <v>8</v>
      </c>
      <c r="FT44" s="16" t="s">
        <v>8</v>
      </c>
      <c r="FV44" s="16" t="s">
        <v>8</v>
      </c>
      <c r="FW44" s="16" t="s">
        <v>8</v>
      </c>
      <c r="FX44" s="16" t="s">
        <v>8</v>
      </c>
      <c r="FY44" s="16" t="s">
        <v>8</v>
      </c>
      <c r="FZ44" s="16" t="s">
        <v>8</v>
      </c>
      <c r="GA44" s="16" t="s">
        <v>8</v>
      </c>
      <c r="GB44" s="16" t="s">
        <v>8</v>
      </c>
      <c r="GC44" s="16" t="s">
        <v>8</v>
      </c>
      <c r="GD44" s="16" t="s">
        <v>8</v>
      </c>
      <c r="GE44" s="16" t="s">
        <v>8</v>
      </c>
      <c r="GG44" s="16" t="s">
        <v>8</v>
      </c>
      <c r="GH44" s="16" t="s">
        <v>8</v>
      </c>
      <c r="GI44" s="16" t="s">
        <v>8</v>
      </c>
      <c r="GJ44" s="16" t="s">
        <v>8</v>
      </c>
      <c r="GK44" s="16" t="s">
        <v>8</v>
      </c>
      <c r="GL44" s="16" t="s">
        <v>8</v>
      </c>
      <c r="GM44" s="16" t="s">
        <v>8</v>
      </c>
      <c r="GO44" s="16" t="s">
        <v>8</v>
      </c>
      <c r="GP44" s="16" t="s">
        <v>8</v>
      </c>
      <c r="GQ44" s="16" t="s">
        <v>8</v>
      </c>
      <c r="GR44" s="16" t="s">
        <v>8</v>
      </c>
      <c r="GS44" s="16" t="s">
        <v>8</v>
      </c>
      <c r="GT44" s="16" t="s">
        <v>8</v>
      </c>
      <c r="GU44" s="16" t="s">
        <v>8</v>
      </c>
      <c r="GV44" s="16" t="s">
        <v>8</v>
      </c>
      <c r="GX44" s="2" t="s">
        <v>8</v>
      </c>
      <c r="GY44" s="2" t="s">
        <v>8</v>
      </c>
      <c r="HA44" s="12" t="s">
        <v>96</v>
      </c>
      <c r="HC44" s="2" t="s">
        <v>8</v>
      </c>
      <c r="HD44" s="2" t="s">
        <v>8</v>
      </c>
      <c r="HE44" s="2" t="s">
        <v>8</v>
      </c>
      <c r="HG44" s="2" t="s">
        <v>8</v>
      </c>
      <c r="HH44" s="2" t="s">
        <v>8</v>
      </c>
      <c r="HI44" s="2" t="s">
        <v>8</v>
      </c>
      <c r="HJ44" s="2" t="s">
        <v>8</v>
      </c>
      <c r="HL44" s="2" t="s">
        <v>8</v>
      </c>
      <c r="HM44" s="2" t="s">
        <v>8</v>
      </c>
      <c r="HO44" s="2" t="s">
        <v>8</v>
      </c>
      <c r="HP44" s="2" t="s">
        <v>8</v>
      </c>
      <c r="HQ44" s="2" t="s">
        <v>8</v>
      </c>
      <c r="HR44" s="2" t="s">
        <v>8</v>
      </c>
      <c r="HS44" s="2" t="s">
        <v>8</v>
      </c>
      <c r="HT44" s="2" t="s">
        <v>8</v>
      </c>
      <c r="HV44" s="2" t="s">
        <v>8</v>
      </c>
      <c r="HW44" s="2" t="s">
        <v>8</v>
      </c>
      <c r="HX44" s="2" t="s">
        <v>8</v>
      </c>
      <c r="HY44" s="2" t="s">
        <v>8</v>
      </c>
      <c r="HZ44" s="2" t="s">
        <v>8</v>
      </c>
      <c r="IA44" s="2" t="s">
        <v>8</v>
      </c>
      <c r="IC44" s="2" t="s">
        <v>8</v>
      </c>
      <c r="ID44" s="2" t="s">
        <v>8</v>
      </c>
      <c r="IE44" s="2" t="s">
        <v>8</v>
      </c>
      <c r="IF44" s="2" t="s">
        <v>8</v>
      </c>
      <c r="IG44" s="2" t="s">
        <v>8</v>
      </c>
      <c r="IH44" s="2" t="s">
        <v>8</v>
      </c>
      <c r="IJ44" s="2" t="s">
        <v>8</v>
      </c>
      <c r="IK44" s="2" t="s">
        <v>8</v>
      </c>
      <c r="IL44" s="2" t="s">
        <v>8</v>
      </c>
      <c r="IM44" s="2" t="s">
        <v>8</v>
      </c>
      <c r="IN44" s="2" t="s">
        <v>8</v>
      </c>
      <c r="IO44" s="2" t="s">
        <v>8</v>
      </c>
      <c r="IP44" s="2" t="s">
        <v>8</v>
      </c>
      <c r="IQ44" s="2" t="s">
        <v>8</v>
      </c>
      <c r="IR44" s="2" t="s">
        <v>8</v>
      </c>
      <c r="IS44" s="2" t="s">
        <v>8</v>
      </c>
      <c r="IU44" s="2" t="s">
        <v>8</v>
      </c>
      <c r="IV44" s="2" t="s">
        <v>8</v>
      </c>
      <c r="IW44" s="2" t="s">
        <v>8</v>
      </c>
      <c r="IX44" s="2" t="s">
        <v>8</v>
      </c>
      <c r="IY44" s="2" t="s">
        <v>8</v>
      </c>
      <c r="IZ44" s="2" t="s">
        <v>8</v>
      </c>
      <c r="JA44" s="2" t="s">
        <v>8</v>
      </c>
      <c r="JB44" s="2" t="s">
        <v>8</v>
      </c>
      <c r="JC44" s="2" t="s">
        <v>8</v>
      </c>
      <c r="JD44" s="2" t="s">
        <v>8</v>
      </c>
      <c r="JE44" s="2" t="s">
        <v>8</v>
      </c>
      <c r="JF44" s="2" t="s">
        <v>8</v>
      </c>
      <c r="JH44" s="2" t="s">
        <v>8</v>
      </c>
      <c r="JI44" s="2" t="s">
        <v>8</v>
      </c>
      <c r="JJ44" s="2" t="s">
        <v>8</v>
      </c>
      <c r="JK44" s="2" t="s">
        <v>8</v>
      </c>
      <c r="JL44" s="2" t="s">
        <v>8</v>
      </c>
      <c r="JM44" s="2" t="s">
        <v>8</v>
      </c>
      <c r="JN44" s="2" t="s">
        <v>8</v>
      </c>
      <c r="JO44" s="2" t="s">
        <v>8</v>
      </c>
      <c r="JP44" s="2" t="s">
        <v>8</v>
      </c>
      <c r="JR44" s="2" t="s">
        <v>8</v>
      </c>
      <c r="JS44" s="2" t="s">
        <v>8</v>
      </c>
      <c r="JT44" s="2" t="s">
        <v>8</v>
      </c>
      <c r="JU44" s="2" t="s">
        <v>8</v>
      </c>
      <c r="JV44" s="2" t="s">
        <v>8</v>
      </c>
      <c r="JW44" s="2" t="s">
        <v>8</v>
      </c>
      <c r="JX44" s="2" t="s">
        <v>8</v>
      </c>
      <c r="JY44" s="2" t="s">
        <v>8</v>
      </c>
      <c r="JZ44" s="2" t="s">
        <v>8</v>
      </c>
      <c r="KB44" s="2" t="s">
        <v>8</v>
      </c>
      <c r="KC44" s="2" t="s">
        <v>8</v>
      </c>
      <c r="KD44" s="2" t="s">
        <v>8</v>
      </c>
      <c r="KF44" s="2" t="s">
        <v>8</v>
      </c>
      <c r="KG44" s="2" t="s">
        <v>8</v>
      </c>
      <c r="KI44" s="2" t="s">
        <v>8</v>
      </c>
      <c r="KJ44" s="2" t="s">
        <v>8</v>
      </c>
      <c r="KK44" s="2" t="s">
        <v>8</v>
      </c>
      <c r="KL44" s="12" t="s">
        <v>667</v>
      </c>
    </row>
    <row r="45" spans="1:298" ht="22.5" customHeight="1" x14ac:dyDescent="0.25">
      <c r="A45" s="15" t="s">
        <v>35</v>
      </c>
      <c r="B45" s="2" t="s">
        <v>36</v>
      </c>
      <c r="C45" s="2" t="s">
        <v>36</v>
      </c>
      <c r="E45" s="2" t="s">
        <v>36</v>
      </c>
      <c r="F45" s="2" t="s">
        <v>36</v>
      </c>
      <c r="H45" s="2" t="s">
        <v>36</v>
      </c>
      <c r="I45" s="2" t="s">
        <v>36</v>
      </c>
      <c r="J45" s="2" t="s">
        <v>36</v>
      </c>
      <c r="L45" s="2" t="s">
        <v>36</v>
      </c>
      <c r="N45" s="2" t="s">
        <v>36</v>
      </c>
      <c r="O45" s="2" t="s">
        <v>36</v>
      </c>
      <c r="P45" s="2" t="s">
        <v>36</v>
      </c>
      <c r="R45" s="2" t="s">
        <v>36</v>
      </c>
      <c r="S45" s="2" t="s">
        <v>36</v>
      </c>
      <c r="T45" s="2" t="s">
        <v>36</v>
      </c>
      <c r="U45" s="2" t="s">
        <v>36</v>
      </c>
      <c r="W45" s="2" t="s">
        <v>36</v>
      </c>
      <c r="X45" s="2" t="s">
        <v>36</v>
      </c>
      <c r="Y45" s="2" t="s">
        <v>36</v>
      </c>
      <c r="Z45" s="2" t="s">
        <v>36</v>
      </c>
      <c r="AA45" s="2" t="s">
        <v>36</v>
      </c>
      <c r="AB45" s="2" t="s">
        <v>36</v>
      </c>
      <c r="AD45" s="2" t="s">
        <v>36</v>
      </c>
      <c r="AE45" s="2" t="s">
        <v>36</v>
      </c>
      <c r="AF45" s="2" t="s">
        <v>36</v>
      </c>
      <c r="AG45" s="2" t="s">
        <v>36</v>
      </c>
      <c r="AH45" s="2" t="s">
        <v>36</v>
      </c>
      <c r="AJ45" s="2" t="s">
        <v>36</v>
      </c>
      <c r="AK45" s="2" t="s">
        <v>36</v>
      </c>
      <c r="AL45" s="2" t="s">
        <v>36</v>
      </c>
      <c r="AN45" s="2" t="s">
        <v>36</v>
      </c>
      <c r="AO45" s="2" t="s">
        <v>36</v>
      </c>
      <c r="AP45" s="2" t="s">
        <v>36</v>
      </c>
      <c r="AR45" s="2" t="s">
        <v>36</v>
      </c>
      <c r="AS45" s="2" t="s">
        <v>36</v>
      </c>
      <c r="AU45" s="2" t="s">
        <v>36</v>
      </c>
      <c r="AV45" s="2" t="s">
        <v>36</v>
      </c>
      <c r="AW45" s="2" t="s">
        <v>36</v>
      </c>
      <c r="AY45" s="2" t="s">
        <v>36</v>
      </c>
      <c r="AZ45" s="2" t="s">
        <v>36</v>
      </c>
      <c r="BA45" s="2" t="s">
        <v>36</v>
      </c>
      <c r="BC45" s="2" t="s">
        <v>36</v>
      </c>
      <c r="BE45" s="2" t="s">
        <v>36</v>
      </c>
      <c r="BF45" s="2" t="s">
        <v>36</v>
      </c>
      <c r="BG45" s="2" t="s">
        <v>36</v>
      </c>
      <c r="BI45" s="2" t="s">
        <v>36</v>
      </c>
      <c r="BJ45" s="2" t="s">
        <v>36</v>
      </c>
      <c r="BK45" s="2" t="s">
        <v>36</v>
      </c>
      <c r="BM45" s="2" t="s">
        <v>36</v>
      </c>
      <c r="BN45" s="2" t="s">
        <v>36</v>
      </c>
      <c r="BP45" s="2" t="s">
        <v>36</v>
      </c>
      <c r="BQ45" s="2" t="s">
        <v>36</v>
      </c>
      <c r="BR45" s="2" t="s">
        <v>36</v>
      </c>
      <c r="BT45" s="2" t="s">
        <v>36</v>
      </c>
      <c r="BV45" s="2" t="s">
        <v>36</v>
      </c>
      <c r="BW45" s="2" t="s">
        <v>36</v>
      </c>
      <c r="BX45" s="2" t="s">
        <v>36</v>
      </c>
      <c r="BY45" s="72"/>
      <c r="BZ45" s="2" t="s">
        <v>36</v>
      </c>
      <c r="CA45" s="2" t="s">
        <v>36</v>
      </c>
      <c r="CB45" s="2" t="s">
        <v>36</v>
      </c>
      <c r="CD45" s="2" t="s">
        <v>8</v>
      </c>
      <c r="CE45" s="2" t="s">
        <v>8</v>
      </c>
      <c r="CF45" s="2" t="s">
        <v>8</v>
      </c>
      <c r="CH45" s="2" t="s">
        <v>8</v>
      </c>
      <c r="CI45" s="2" t="s">
        <v>8</v>
      </c>
      <c r="CJ45" s="2" t="s">
        <v>8</v>
      </c>
      <c r="CL45" s="2" t="s">
        <v>8</v>
      </c>
      <c r="CM45" s="2" t="s">
        <v>8</v>
      </c>
      <c r="CN45" s="2" t="s">
        <v>8</v>
      </c>
      <c r="CP45" s="2" t="s">
        <v>8</v>
      </c>
      <c r="CQ45" s="2" t="s">
        <v>8</v>
      </c>
      <c r="CR45" s="2" t="s">
        <v>8</v>
      </c>
      <c r="CT45" s="2" t="s">
        <v>8</v>
      </c>
      <c r="CV45" s="2" t="s">
        <v>8</v>
      </c>
      <c r="CW45" s="2" t="s">
        <v>8</v>
      </c>
      <c r="CX45" s="2" t="s">
        <v>8</v>
      </c>
      <c r="CY45" s="2" t="s">
        <v>8</v>
      </c>
      <c r="CZ45" s="2" t="s">
        <v>8</v>
      </c>
      <c r="DB45" s="2" t="s">
        <v>8</v>
      </c>
      <c r="DD45" s="2" t="s">
        <v>8</v>
      </c>
      <c r="DE45" s="2" t="s">
        <v>8</v>
      </c>
      <c r="DF45" s="2" t="s">
        <v>8</v>
      </c>
      <c r="DG45" s="2" t="s">
        <v>8</v>
      </c>
      <c r="DI45" s="2" t="s">
        <v>8</v>
      </c>
      <c r="DJ45" s="2" t="s">
        <v>8</v>
      </c>
      <c r="DK45" s="2" t="s">
        <v>8</v>
      </c>
      <c r="DL45" s="2" t="s">
        <v>8</v>
      </c>
      <c r="DN45" s="2" t="s">
        <v>8</v>
      </c>
      <c r="DO45" s="2" t="s">
        <v>8</v>
      </c>
      <c r="DP45" s="2" t="s">
        <v>8</v>
      </c>
      <c r="DQ45" s="2" t="s">
        <v>8</v>
      </c>
      <c r="DS45" s="2" t="s">
        <v>8</v>
      </c>
      <c r="DT45" s="2" t="s">
        <v>8</v>
      </c>
      <c r="DU45" s="2" t="s">
        <v>8</v>
      </c>
      <c r="DV45" s="2" t="s">
        <v>8</v>
      </c>
      <c r="DW45" s="2" t="s">
        <v>8</v>
      </c>
      <c r="DX45" s="2" t="s">
        <v>8</v>
      </c>
      <c r="DZ45" s="2" t="s">
        <v>8</v>
      </c>
      <c r="EA45" s="2" t="s">
        <v>8</v>
      </c>
      <c r="EB45" s="2" t="s">
        <v>8</v>
      </c>
      <c r="EC45" s="2" t="s">
        <v>8</v>
      </c>
      <c r="EE45" s="2" t="s">
        <v>8</v>
      </c>
      <c r="EF45" s="2" t="s">
        <v>8</v>
      </c>
      <c r="EG45" s="2" t="s">
        <v>8</v>
      </c>
      <c r="EH45" s="2" t="s">
        <v>8</v>
      </c>
      <c r="EI45" s="2" t="s">
        <v>8</v>
      </c>
      <c r="EJ45" s="2" t="s">
        <v>8</v>
      </c>
      <c r="EL45" s="2" t="s">
        <v>8</v>
      </c>
      <c r="EM45" s="2" t="s">
        <v>8</v>
      </c>
      <c r="EO45" s="2" t="s">
        <v>8</v>
      </c>
      <c r="EP45" s="2" t="s">
        <v>8</v>
      </c>
      <c r="EQ45" s="2" t="s">
        <v>8</v>
      </c>
      <c r="ER45" s="2" t="s">
        <v>8</v>
      </c>
      <c r="ES45" s="2" t="s">
        <v>8</v>
      </c>
      <c r="ET45" s="2" t="s">
        <v>8</v>
      </c>
      <c r="EU45" s="2" t="s">
        <v>8</v>
      </c>
      <c r="EV45" s="2" t="s">
        <v>8</v>
      </c>
      <c r="EX45" s="2" t="s">
        <v>8</v>
      </c>
      <c r="EY45" s="2" t="s">
        <v>8</v>
      </c>
      <c r="EZ45" s="2" t="s">
        <v>8</v>
      </c>
      <c r="FA45" s="2" t="s">
        <v>8</v>
      </c>
      <c r="FB45" s="2" t="s">
        <v>8</v>
      </c>
      <c r="FC45" s="2" t="s">
        <v>8</v>
      </c>
      <c r="FD45" s="2" t="s">
        <v>8</v>
      </c>
      <c r="FE45" s="2" t="s">
        <v>8</v>
      </c>
      <c r="FF45" s="2" t="s">
        <v>8</v>
      </c>
      <c r="FH45" s="2" t="s">
        <v>8</v>
      </c>
      <c r="FI45" s="2" t="s">
        <v>8</v>
      </c>
      <c r="FJ45" s="2" t="s">
        <v>8</v>
      </c>
      <c r="FL45" s="2" t="s">
        <v>8</v>
      </c>
      <c r="FM45" s="2" t="s">
        <v>8</v>
      </c>
      <c r="FN45" s="2" t="s">
        <v>8</v>
      </c>
      <c r="FO45" s="2" t="s">
        <v>8</v>
      </c>
      <c r="FP45" s="2" t="s">
        <v>8</v>
      </c>
      <c r="FQ45" s="2" t="s">
        <v>8</v>
      </c>
      <c r="FR45" s="2" t="s">
        <v>8</v>
      </c>
      <c r="FS45" s="2" t="s">
        <v>8</v>
      </c>
      <c r="FT45" s="2" t="s">
        <v>8</v>
      </c>
      <c r="FV45" s="2" t="s">
        <v>8</v>
      </c>
      <c r="FW45" s="2" t="s">
        <v>8</v>
      </c>
      <c r="FX45" s="2" t="s">
        <v>8</v>
      </c>
      <c r="FY45" s="2" t="s">
        <v>8</v>
      </c>
      <c r="FZ45" s="2" t="s">
        <v>8</v>
      </c>
      <c r="GA45" s="2" t="s">
        <v>8</v>
      </c>
      <c r="GB45" s="2" t="s">
        <v>8</v>
      </c>
      <c r="GC45" s="2" t="s">
        <v>8</v>
      </c>
      <c r="GD45" s="2" t="s">
        <v>8</v>
      </c>
      <c r="GE45" s="2" t="s">
        <v>8</v>
      </c>
      <c r="GG45" s="2" t="s">
        <v>8</v>
      </c>
      <c r="GH45" s="2" t="s">
        <v>8</v>
      </c>
      <c r="GI45" s="2" t="s">
        <v>8</v>
      </c>
      <c r="GJ45" s="2" t="s">
        <v>8</v>
      </c>
      <c r="GK45" s="2" t="s">
        <v>8</v>
      </c>
      <c r="GL45" s="2" t="s">
        <v>8</v>
      </c>
      <c r="GM45" s="2" t="s">
        <v>8</v>
      </c>
      <c r="GO45" s="2" t="s">
        <v>8</v>
      </c>
      <c r="GP45" s="2" t="s">
        <v>8</v>
      </c>
      <c r="GQ45" s="2" t="s">
        <v>8</v>
      </c>
      <c r="GR45" s="2" t="s">
        <v>8</v>
      </c>
      <c r="GS45" s="2" t="s">
        <v>8</v>
      </c>
      <c r="GT45" s="2" t="s">
        <v>8</v>
      </c>
      <c r="GU45" s="2" t="s">
        <v>8</v>
      </c>
      <c r="GV45" s="2" t="s">
        <v>8</v>
      </c>
      <c r="GX45" s="2" t="s">
        <v>8</v>
      </c>
      <c r="GY45" s="2" t="s">
        <v>8</v>
      </c>
      <c r="HA45" s="2" t="s">
        <v>8</v>
      </c>
      <c r="HC45" s="2" t="s">
        <v>8</v>
      </c>
      <c r="HD45" s="2" t="s">
        <v>8</v>
      </c>
      <c r="HE45" s="2" t="s">
        <v>8</v>
      </c>
      <c r="HG45" s="2" t="s">
        <v>8</v>
      </c>
      <c r="HH45" s="2" t="s">
        <v>8</v>
      </c>
      <c r="HI45" s="2" t="s">
        <v>8</v>
      </c>
      <c r="HJ45" s="2" t="s">
        <v>8</v>
      </c>
      <c r="HL45" s="2" t="s">
        <v>8</v>
      </c>
      <c r="HM45" s="2" t="s">
        <v>8</v>
      </c>
      <c r="HO45" s="2" t="s">
        <v>8</v>
      </c>
      <c r="HP45" s="2" t="s">
        <v>8</v>
      </c>
      <c r="HQ45" s="2" t="s">
        <v>8</v>
      </c>
      <c r="HR45" s="2" t="s">
        <v>8</v>
      </c>
      <c r="HS45" s="2" t="s">
        <v>8</v>
      </c>
      <c r="HT45" s="2" t="s">
        <v>8</v>
      </c>
      <c r="HV45" s="2" t="s">
        <v>8</v>
      </c>
      <c r="HW45" s="2" t="s">
        <v>8</v>
      </c>
      <c r="HX45" s="2" t="s">
        <v>8</v>
      </c>
      <c r="HY45" s="2" t="s">
        <v>8</v>
      </c>
      <c r="HZ45" s="2" t="s">
        <v>8</v>
      </c>
      <c r="IA45" s="2" t="s">
        <v>8</v>
      </c>
      <c r="IC45" s="2" t="s">
        <v>8</v>
      </c>
      <c r="ID45" s="2" t="s">
        <v>8</v>
      </c>
      <c r="IE45" s="2" t="s">
        <v>8</v>
      </c>
      <c r="IF45" s="2" t="s">
        <v>8</v>
      </c>
      <c r="IG45" s="2" t="s">
        <v>8</v>
      </c>
      <c r="IH45" s="2" t="s">
        <v>8</v>
      </c>
      <c r="IJ45" s="2" t="s">
        <v>8</v>
      </c>
      <c r="IK45" s="2" t="s">
        <v>8</v>
      </c>
      <c r="IL45" s="2" t="s">
        <v>8</v>
      </c>
      <c r="IM45" s="2" t="s">
        <v>8</v>
      </c>
      <c r="IN45" s="2" t="s">
        <v>8</v>
      </c>
      <c r="IO45" s="2" t="s">
        <v>8</v>
      </c>
      <c r="IP45" s="2" t="s">
        <v>8</v>
      </c>
      <c r="IQ45" s="2" t="s">
        <v>8</v>
      </c>
      <c r="IR45" s="2" t="s">
        <v>8</v>
      </c>
      <c r="IS45" s="2" t="s">
        <v>8</v>
      </c>
      <c r="IU45" s="2" t="s">
        <v>8</v>
      </c>
      <c r="IV45" s="2" t="s">
        <v>8</v>
      </c>
      <c r="IW45" s="2" t="s">
        <v>8</v>
      </c>
      <c r="IX45" s="2" t="s">
        <v>8</v>
      </c>
      <c r="IY45" s="2" t="s">
        <v>8</v>
      </c>
      <c r="IZ45" s="2" t="s">
        <v>8</v>
      </c>
      <c r="JA45" s="2" t="s">
        <v>8</v>
      </c>
      <c r="JB45" s="2" t="s">
        <v>8</v>
      </c>
      <c r="JC45" s="2" t="s">
        <v>8</v>
      </c>
      <c r="JD45" s="2" t="s">
        <v>8</v>
      </c>
      <c r="JE45" s="2" t="s">
        <v>8</v>
      </c>
      <c r="JF45" s="2" t="s">
        <v>8</v>
      </c>
      <c r="JH45" s="2" t="s">
        <v>8</v>
      </c>
      <c r="JI45" s="2" t="s">
        <v>8</v>
      </c>
      <c r="JJ45" s="2" t="s">
        <v>8</v>
      </c>
      <c r="JK45" s="2" t="s">
        <v>8</v>
      </c>
      <c r="JL45" s="2" t="s">
        <v>8</v>
      </c>
      <c r="JM45" s="2" t="s">
        <v>8</v>
      </c>
      <c r="JN45" s="2" t="s">
        <v>8</v>
      </c>
      <c r="JO45" s="2" t="s">
        <v>8</v>
      </c>
      <c r="JP45" s="2" t="s">
        <v>8</v>
      </c>
      <c r="JR45" s="2" t="s">
        <v>8</v>
      </c>
      <c r="JS45" s="2" t="s">
        <v>8</v>
      </c>
      <c r="JT45" s="2" t="s">
        <v>8</v>
      </c>
      <c r="JU45" s="2" t="s">
        <v>8</v>
      </c>
      <c r="JV45" s="2" t="s">
        <v>8</v>
      </c>
      <c r="JW45" s="2" t="s">
        <v>8</v>
      </c>
      <c r="JX45" s="2" t="s">
        <v>8</v>
      </c>
      <c r="JY45" s="2" t="s">
        <v>8</v>
      </c>
      <c r="JZ45" s="2" t="s">
        <v>8</v>
      </c>
      <c r="KB45" s="2" t="s">
        <v>8</v>
      </c>
      <c r="KC45" s="2" t="s">
        <v>8</v>
      </c>
      <c r="KD45" s="2" t="s">
        <v>8</v>
      </c>
      <c r="KF45" s="2" t="s">
        <v>8</v>
      </c>
      <c r="KG45" s="2" t="s">
        <v>8</v>
      </c>
      <c r="KI45" s="2" t="s">
        <v>8</v>
      </c>
      <c r="KJ45" s="2" t="s">
        <v>8</v>
      </c>
      <c r="KK45" s="2" t="s">
        <v>8</v>
      </c>
      <c r="KL45" s="2" t="s">
        <v>8</v>
      </c>
    </row>
    <row r="46" spans="1:298" ht="22.5" customHeight="1" thickBot="1" x14ac:dyDescent="0.3">
      <c r="A46" s="19" t="s">
        <v>37</v>
      </c>
      <c r="B46" s="20" t="s">
        <v>38</v>
      </c>
      <c r="C46" s="20" t="s">
        <v>38</v>
      </c>
      <c r="E46" s="20" t="s">
        <v>38</v>
      </c>
      <c r="F46" s="20" t="s">
        <v>38</v>
      </c>
      <c r="H46" s="20" t="s">
        <v>38</v>
      </c>
      <c r="I46" s="20" t="s">
        <v>38</v>
      </c>
      <c r="J46" s="20" t="s">
        <v>38</v>
      </c>
      <c r="L46" s="20" t="s">
        <v>38</v>
      </c>
      <c r="N46" s="20" t="s">
        <v>38</v>
      </c>
      <c r="O46" s="20" t="s">
        <v>38</v>
      </c>
      <c r="P46" s="20" t="s">
        <v>38</v>
      </c>
      <c r="R46" s="20" t="s">
        <v>38</v>
      </c>
      <c r="S46" s="20" t="s">
        <v>38</v>
      </c>
      <c r="T46" s="20" t="s">
        <v>38</v>
      </c>
      <c r="U46" s="20" t="s">
        <v>38</v>
      </c>
      <c r="W46" s="20" t="s">
        <v>38</v>
      </c>
      <c r="X46" s="20" t="s">
        <v>38</v>
      </c>
      <c r="Y46" s="20" t="s">
        <v>38</v>
      </c>
      <c r="Z46" s="20" t="s">
        <v>38</v>
      </c>
      <c r="AA46" s="20" t="s">
        <v>38</v>
      </c>
      <c r="AB46" s="20" t="s">
        <v>38</v>
      </c>
      <c r="AD46" s="20" t="s">
        <v>38</v>
      </c>
      <c r="AE46" s="20" t="s">
        <v>38</v>
      </c>
      <c r="AF46" s="20" t="s">
        <v>38</v>
      </c>
      <c r="AG46" s="20" t="s">
        <v>38</v>
      </c>
      <c r="AH46" s="20" t="s">
        <v>38</v>
      </c>
      <c r="AJ46" s="20" t="s">
        <v>38</v>
      </c>
      <c r="AK46" s="20" t="s">
        <v>38</v>
      </c>
      <c r="AL46" s="20" t="s">
        <v>38</v>
      </c>
      <c r="AN46" s="20" t="s">
        <v>38</v>
      </c>
      <c r="AO46" s="20" t="s">
        <v>38</v>
      </c>
      <c r="AP46" s="20" t="s">
        <v>38</v>
      </c>
      <c r="AR46" s="20" t="s">
        <v>38</v>
      </c>
      <c r="AS46" s="20" t="s">
        <v>38</v>
      </c>
      <c r="AU46" s="20" t="s">
        <v>38</v>
      </c>
      <c r="AV46" s="20" t="s">
        <v>38</v>
      </c>
      <c r="AW46" s="20" t="s">
        <v>38</v>
      </c>
      <c r="AY46" s="20" t="s">
        <v>38</v>
      </c>
      <c r="AZ46" s="20" t="s">
        <v>38</v>
      </c>
      <c r="BA46" s="20" t="s">
        <v>38</v>
      </c>
      <c r="BC46" s="20" t="s">
        <v>38</v>
      </c>
      <c r="BE46" s="20" t="s">
        <v>38</v>
      </c>
      <c r="BF46" s="20" t="s">
        <v>38</v>
      </c>
      <c r="BG46" s="20" t="s">
        <v>38</v>
      </c>
      <c r="BI46" s="20" t="s">
        <v>38</v>
      </c>
      <c r="BJ46" s="20" t="s">
        <v>38</v>
      </c>
      <c r="BK46" s="20" t="s">
        <v>38</v>
      </c>
      <c r="BM46" s="20" t="s">
        <v>38</v>
      </c>
      <c r="BN46" s="20" t="s">
        <v>38</v>
      </c>
      <c r="BP46" s="20" t="s">
        <v>38</v>
      </c>
      <c r="BQ46" s="20" t="s">
        <v>38</v>
      </c>
      <c r="BR46" s="20" t="s">
        <v>38</v>
      </c>
      <c r="BT46" s="20" t="s">
        <v>38</v>
      </c>
      <c r="BV46" s="20" t="s">
        <v>38</v>
      </c>
      <c r="BW46" s="20" t="s">
        <v>38</v>
      </c>
      <c r="BX46" s="20" t="s">
        <v>38</v>
      </c>
      <c r="BY46" s="72"/>
      <c r="BZ46" s="20" t="s">
        <v>38</v>
      </c>
      <c r="CA46" s="20" t="s">
        <v>38</v>
      </c>
      <c r="CB46" s="20" t="s">
        <v>38</v>
      </c>
      <c r="CD46" s="20" t="s">
        <v>38</v>
      </c>
      <c r="CE46" s="20" t="s">
        <v>38</v>
      </c>
      <c r="CF46" s="20" t="s">
        <v>38</v>
      </c>
      <c r="CH46" s="20" t="s">
        <v>38</v>
      </c>
      <c r="CI46" s="20" t="s">
        <v>38</v>
      </c>
      <c r="CJ46" s="20" t="s">
        <v>38</v>
      </c>
      <c r="CL46" s="20" t="s">
        <v>38</v>
      </c>
      <c r="CM46" s="20" t="s">
        <v>38</v>
      </c>
      <c r="CN46" s="20" t="s">
        <v>38</v>
      </c>
      <c r="CP46" s="20" t="s">
        <v>38</v>
      </c>
      <c r="CQ46" s="20" t="s">
        <v>38</v>
      </c>
      <c r="CR46" s="20" t="s">
        <v>38</v>
      </c>
      <c r="CT46" s="20" t="s">
        <v>38</v>
      </c>
      <c r="CV46" s="20" t="s">
        <v>38</v>
      </c>
      <c r="CW46" s="20" t="s">
        <v>38</v>
      </c>
      <c r="CX46" s="20" t="s">
        <v>38</v>
      </c>
      <c r="CY46" s="20" t="s">
        <v>38</v>
      </c>
      <c r="CZ46" s="20" t="s">
        <v>38</v>
      </c>
      <c r="DB46" s="20" t="s">
        <v>38</v>
      </c>
      <c r="DD46" s="20" t="s">
        <v>38</v>
      </c>
      <c r="DE46" s="20" t="s">
        <v>38</v>
      </c>
      <c r="DF46" s="20" t="s">
        <v>38</v>
      </c>
      <c r="DG46" s="20" t="s">
        <v>38</v>
      </c>
      <c r="DI46" s="20" t="s">
        <v>38</v>
      </c>
      <c r="DJ46" s="20" t="s">
        <v>38</v>
      </c>
      <c r="DK46" s="20" t="s">
        <v>38</v>
      </c>
      <c r="DL46" s="20" t="s">
        <v>38</v>
      </c>
      <c r="DN46" s="20" t="s">
        <v>38</v>
      </c>
      <c r="DO46" s="20" t="s">
        <v>38</v>
      </c>
      <c r="DP46" s="20" t="s">
        <v>38</v>
      </c>
      <c r="DQ46" s="20" t="s">
        <v>38</v>
      </c>
      <c r="DS46" s="20" t="s">
        <v>38</v>
      </c>
      <c r="DT46" s="20" t="s">
        <v>38</v>
      </c>
      <c r="DU46" s="20" t="s">
        <v>38</v>
      </c>
      <c r="DV46" s="20" t="s">
        <v>38</v>
      </c>
      <c r="DW46" s="20" t="s">
        <v>38</v>
      </c>
      <c r="DX46" s="20" t="s">
        <v>38</v>
      </c>
      <c r="DZ46" s="20" t="s">
        <v>38</v>
      </c>
      <c r="EA46" s="20" t="s">
        <v>38</v>
      </c>
      <c r="EB46" s="20" t="s">
        <v>38</v>
      </c>
      <c r="EC46" s="20" t="s">
        <v>38</v>
      </c>
      <c r="EE46" s="20" t="s">
        <v>38</v>
      </c>
      <c r="EF46" s="20" t="s">
        <v>38</v>
      </c>
      <c r="EG46" s="20" t="s">
        <v>38</v>
      </c>
      <c r="EH46" s="20" t="s">
        <v>38</v>
      </c>
      <c r="EI46" s="20" t="s">
        <v>38</v>
      </c>
      <c r="EJ46" s="20" t="s">
        <v>38</v>
      </c>
      <c r="EL46" s="20" t="s">
        <v>97</v>
      </c>
      <c r="EM46" s="20" t="s">
        <v>97</v>
      </c>
      <c r="EO46" s="20" t="s">
        <v>97</v>
      </c>
      <c r="EP46" s="20" t="s">
        <v>97</v>
      </c>
      <c r="EQ46" s="20" t="s">
        <v>97</v>
      </c>
      <c r="ER46" s="20" t="s">
        <v>97</v>
      </c>
      <c r="ES46" s="20" t="s">
        <v>97</v>
      </c>
      <c r="ET46" s="20" t="s">
        <v>97</v>
      </c>
      <c r="EU46" s="20" t="s">
        <v>97</v>
      </c>
      <c r="EV46" s="20" t="s">
        <v>97</v>
      </c>
      <c r="EX46" s="20" t="s">
        <v>97</v>
      </c>
      <c r="EY46" s="20" t="s">
        <v>97</v>
      </c>
      <c r="EZ46" s="20" t="s">
        <v>97</v>
      </c>
      <c r="FA46" s="20" t="s">
        <v>97</v>
      </c>
      <c r="FB46" s="20" t="s">
        <v>97</v>
      </c>
      <c r="FC46" s="20" t="s">
        <v>97</v>
      </c>
      <c r="FD46" s="20" t="s">
        <v>97</v>
      </c>
      <c r="FE46" s="20" t="s">
        <v>97</v>
      </c>
      <c r="FF46" s="20" t="s">
        <v>97</v>
      </c>
      <c r="FH46" s="20" t="s">
        <v>97</v>
      </c>
      <c r="FI46" s="20" t="s">
        <v>97</v>
      </c>
      <c r="FJ46" s="20" t="s">
        <v>97</v>
      </c>
      <c r="FL46" s="20" t="s">
        <v>97</v>
      </c>
      <c r="FM46" s="20" t="s">
        <v>97</v>
      </c>
      <c r="FN46" s="20" t="s">
        <v>97</v>
      </c>
      <c r="FO46" s="58" t="s">
        <v>97</v>
      </c>
      <c r="FP46" s="20" t="s">
        <v>97</v>
      </c>
      <c r="FQ46" s="20" t="s">
        <v>97</v>
      </c>
      <c r="FR46" s="20" t="s">
        <v>97</v>
      </c>
      <c r="FS46" s="20" t="s">
        <v>97</v>
      </c>
      <c r="FT46" s="20" t="s">
        <v>97</v>
      </c>
      <c r="FV46" s="20" t="s">
        <v>97</v>
      </c>
      <c r="FW46" s="20" t="s">
        <v>97</v>
      </c>
      <c r="FX46" s="20" t="s">
        <v>97</v>
      </c>
      <c r="FY46" s="20" t="s">
        <v>97</v>
      </c>
      <c r="FZ46" s="20" t="s">
        <v>97</v>
      </c>
      <c r="GA46" s="20" t="s">
        <v>97</v>
      </c>
      <c r="GB46" s="20" t="s">
        <v>97</v>
      </c>
      <c r="GC46" s="20" t="s">
        <v>97</v>
      </c>
      <c r="GD46" s="20" t="s">
        <v>97</v>
      </c>
      <c r="GE46" s="20" t="s">
        <v>97</v>
      </c>
      <c r="GG46" s="20" t="s">
        <v>97</v>
      </c>
      <c r="GH46" s="20" t="s">
        <v>97</v>
      </c>
      <c r="GI46" s="20" t="s">
        <v>97</v>
      </c>
      <c r="GJ46" s="20" t="s">
        <v>97</v>
      </c>
      <c r="GK46" s="20" t="s">
        <v>97</v>
      </c>
      <c r="GL46" s="20" t="s">
        <v>97</v>
      </c>
      <c r="GM46" s="20" t="s">
        <v>97</v>
      </c>
      <c r="GO46" s="20" t="s">
        <v>97</v>
      </c>
      <c r="GP46" s="20" t="s">
        <v>97</v>
      </c>
      <c r="GQ46" s="20" t="s">
        <v>97</v>
      </c>
      <c r="GR46" s="20" t="s">
        <v>97</v>
      </c>
      <c r="GS46" s="20" t="s">
        <v>97</v>
      </c>
      <c r="GT46" s="20" t="s">
        <v>97</v>
      </c>
      <c r="GU46" s="20" t="s">
        <v>97</v>
      </c>
      <c r="GV46" s="20" t="s">
        <v>97</v>
      </c>
      <c r="GX46" s="20" t="s">
        <v>97</v>
      </c>
      <c r="GY46" s="20" t="s">
        <v>97</v>
      </c>
      <c r="HA46" s="20" t="s">
        <v>97</v>
      </c>
      <c r="HC46" s="20" t="s">
        <v>97</v>
      </c>
      <c r="HD46" s="20" t="s">
        <v>97</v>
      </c>
      <c r="HE46" s="20" t="s">
        <v>97</v>
      </c>
      <c r="HG46" s="20" t="s">
        <v>97</v>
      </c>
      <c r="HH46" s="20" t="s">
        <v>97</v>
      </c>
      <c r="HI46" s="20" t="s">
        <v>97</v>
      </c>
      <c r="HJ46" s="20" t="s">
        <v>97</v>
      </c>
      <c r="HL46" s="20" t="s">
        <v>97</v>
      </c>
      <c r="HM46" s="20" t="s">
        <v>97</v>
      </c>
      <c r="HO46" s="20" t="s">
        <v>97</v>
      </c>
      <c r="HP46" s="20" t="s">
        <v>97</v>
      </c>
      <c r="HQ46" s="20" t="s">
        <v>97</v>
      </c>
      <c r="HR46" s="20" t="s">
        <v>97</v>
      </c>
      <c r="HS46" s="20" t="s">
        <v>97</v>
      </c>
      <c r="HT46" s="20" t="s">
        <v>97</v>
      </c>
      <c r="HV46" s="20" t="s">
        <v>97</v>
      </c>
      <c r="HW46" s="20" t="s">
        <v>97</v>
      </c>
      <c r="HX46" s="20" t="s">
        <v>97</v>
      </c>
      <c r="HY46" s="20" t="s">
        <v>97</v>
      </c>
      <c r="HZ46" s="20" t="s">
        <v>97</v>
      </c>
      <c r="IA46" s="20" t="s">
        <v>97</v>
      </c>
      <c r="IC46" s="20" t="s">
        <v>97</v>
      </c>
      <c r="ID46" s="20" t="s">
        <v>97</v>
      </c>
      <c r="IE46" s="20" t="s">
        <v>97</v>
      </c>
      <c r="IF46" s="20" t="s">
        <v>97</v>
      </c>
      <c r="IG46" s="20" t="s">
        <v>97</v>
      </c>
      <c r="IH46" s="20" t="s">
        <v>97</v>
      </c>
      <c r="IJ46" s="20" t="s">
        <v>97</v>
      </c>
      <c r="IK46" s="20" t="s">
        <v>97</v>
      </c>
      <c r="IL46" s="20" t="s">
        <v>97</v>
      </c>
      <c r="IM46" s="20" t="s">
        <v>97</v>
      </c>
      <c r="IN46" s="20" t="s">
        <v>97</v>
      </c>
      <c r="IO46" s="20" t="s">
        <v>97</v>
      </c>
      <c r="IP46" s="58" t="s">
        <v>97</v>
      </c>
      <c r="IQ46" s="20" t="s">
        <v>97</v>
      </c>
      <c r="IR46" s="20" t="s">
        <v>97</v>
      </c>
      <c r="IS46" s="20" t="s">
        <v>97</v>
      </c>
      <c r="IU46" s="20" t="s">
        <v>97</v>
      </c>
      <c r="IV46" s="20" t="s">
        <v>97</v>
      </c>
      <c r="IW46" s="20" t="s">
        <v>97</v>
      </c>
      <c r="IX46" s="20" t="s">
        <v>97</v>
      </c>
      <c r="IY46" s="20" t="s">
        <v>97</v>
      </c>
      <c r="IZ46" s="20" t="s">
        <v>97</v>
      </c>
      <c r="JA46" s="20" t="s">
        <v>97</v>
      </c>
      <c r="JB46" s="20" t="s">
        <v>97</v>
      </c>
      <c r="JC46" s="20" t="s">
        <v>97</v>
      </c>
      <c r="JD46" s="20" t="s">
        <v>97</v>
      </c>
      <c r="JE46" s="20" t="s">
        <v>97</v>
      </c>
      <c r="JF46" s="20" t="s">
        <v>97</v>
      </c>
      <c r="JH46" s="20" t="s">
        <v>97</v>
      </c>
      <c r="JI46" s="20" t="s">
        <v>97</v>
      </c>
      <c r="JJ46" s="20" t="s">
        <v>97</v>
      </c>
      <c r="JK46" s="20" t="s">
        <v>97</v>
      </c>
      <c r="JL46" s="20" t="s">
        <v>97</v>
      </c>
      <c r="JM46" s="20" t="s">
        <v>97</v>
      </c>
      <c r="JN46" s="20" t="s">
        <v>97</v>
      </c>
      <c r="JO46" s="20" t="s">
        <v>97</v>
      </c>
      <c r="JP46" s="20" t="s">
        <v>97</v>
      </c>
      <c r="JR46" s="20" t="s">
        <v>97</v>
      </c>
      <c r="JS46" s="20" t="s">
        <v>97</v>
      </c>
      <c r="JT46" s="20" t="s">
        <v>97</v>
      </c>
      <c r="JU46" s="20" t="s">
        <v>97</v>
      </c>
      <c r="JV46" s="20" t="s">
        <v>97</v>
      </c>
      <c r="JW46" s="20" t="s">
        <v>97</v>
      </c>
      <c r="JX46" s="20" t="s">
        <v>97</v>
      </c>
      <c r="JY46" s="20" t="s">
        <v>97</v>
      </c>
      <c r="JZ46" s="20" t="s">
        <v>97</v>
      </c>
      <c r="KB46" s="20" t="s">
        <v>97</v>
      </c>
      <c r="KC46" s="20" t="s">
        <v>97</v>
      </c>
      <c r="KD46" s="20" t="s">
        <v>97</v>
      </c>
      <c r="KF46" s="20" t="s">
        <v>97</v>
      </c>
      <c r="KG46" s="20" t="s">
        <v>97</v>
      </c>
      <c r="KI46" s="58" t="s">
        <v>97</v>
      </c>
      <c r="KJ46" s="58" t="s">
        <v>97</v>
      </c>
      <c r="KK46" s="58" t="s">
        <v>97</v>
      </c>
      <c r="KL46" s="58" t="s">
        <v>97</v>
      </c>
    </row>
    <row r="47" spans="1:298" ht="37.5" customHeight="1" thickBot="1" x14ac:dyDescent="0.3">
      <c r="A47" s="15" t="s">
        <v>39</v>
      </c>
      <c r="B47" s="2" t="s">
        <v>8</v>
      </c>
      <c r="C47" s="2" t="s">
        <v>8</v>
      </c>
      <c r="E47" s="2" t="s">
        <v>8</v>
      </c>
      <c r="F47" s="2" t="s">
        <v>8</v>
      </c>
      <c r="H47" s="2" t="s">
        <v>59</v>
      </c>
      <c r="I47" s="2" t="s">
        <v>59</v>
      </c>
      <c r="J47" s="2" t="s">
        <v>59</v>
      </c>
      <c r="L47" s="2">
        <v>0</v>
      </c>
      <c r="N47" s="2" t="s">
        <v>8</v>
      </c>
      <c r="O47" s="2" t="s">
        <v>8</v>
      </c>
      <c r="P47" s="2" t="s">
        <v>8</v>
      </c>
      <c r="R47" s="2" t="s">
        <v>59</v>
      </c>
      <c r="S47" s="2" t="s">
        <v>59</v>
      </c>
      <c r="T47" s="2" t="s">
        <v>59</v>
      </c>
      <c r="U47" s="2" t="s">
        <v>59</v>
      </c>
      <c r="W47" s="2" t="s">
        <v>8</v>
      </c>
      <c r="X47" s="2" t="s">
        <v>8</v>
      </c>
      <c r="Y47" s="2" t="s">
        <v>8</v>
      </c>
      <c r="Z47" s="2" t="s">
        <v>8</v>
      </c>
      <c r="AA47" s="2" t="s">
        <v>8</v>
      </c>
      <c r="AB47" s="2" t="s">
        <v>8</v>
      </c>
      <c r="AD47" s="2" t="s">
        <v>59</v>
      </c>
      <c r="AE47" s="2" t="s">
        <v>59</v>
      </c>
      <c r="AF47" s="2" t="s">
        <v>59</v>
      </c>
      <c r="AG47" s="2" t="s">
        <v>59</v>
      </c>
      <c r="AH47" s="2" t="s">
        <v>59</v>
      </c>
      <c r="AJ47" s="2" t="s">
        <v>8</v>
      </c>
      <c r="AK47" s="2" t="s">
        <v>8</v>
      </c>
      <c r="AL47" s="2" t="s">
        <v>8</v>
      </c>
      <c r="AN47" s="2" t="s">
        <v>59</v>
      </c>
      <c r="AO47" s="2" t="s">
        <v>59</v>
      </c>
      <c r="AP47" s="2" t="s">
        <v>59</v>
      </c>
      <c r="AR47" s="2" t="s">
        <v>8</v>
      </c>
      <c r="AS47" s="2" t="s">
        <v>8</v>
      </c>
      <c r="AU47" s="2" t="s">
        <v>8</v>
      </c>
      <c r="AV47" s="2" t="s">
        <v>8</v>
      </c>
      <c r="AW47" s="2" t="s">
        <v>8</v>
      </c>
      <c r="AY47" s="2" t="s">
        <v>59</v>
      </c>
      <c r="AZ47" s="2" t="s">
        <v>59</v>
      </c>
      <c r="BA47" s="2" t="s">
        <v>59</v>
      </c>
      <c r="BC47" s="2" t="s">
        <v>8</v>
      </c>
      <c r="BE47" s="2" t="s">
        <v>8</v>
      </c>
      <c r="BF47" s="2" t="s">
        <v>8</v>
      </c>
      <c r="BG47" s="2" t="s">
        <v>8</v>
      </c>
      <c r="BI47" s="2" t="s">
        <v>8</v>
      </c>
      <c r="BJ47" s="2" t="s">
        <v>8</v>
      </c>
      <c r="BK47" s="2" t="s">
        <v>8</v>
      </c>
      <c r="BM47" s="2" t="s">
        <v>59</v>
      </c>
      <c r="BN47" s="2" t="s">
        <v>59</v>
      </c>
      <c r="BP47" s="2" t="s">
        <v>8</v>
      </c>
      <c r="BQ47" s="2" t="s">
        <v>8</v>
      </c>
      <c r="BR47" s="2" t="s">
        <v>8</v>
      </c>
      <c r="BT47" s="2" t="s">
        <v>8</v>
      </c>
      <c r="BV47" s="2" t="s">
        <v>8</v>
      </c>
      <c r="BW47" s="2" t="s">
        <v>8</v>
      </c>
      <c r="BX47" s="2" t="s">
        <v>8</v>
      </c>
      <c r="BY47" s="72"/>
      <c r="BZ47" s="2" t="s">
        <v>8</v>
      </c>
      <c r="CA47" s="2" t="s">
        <v>8</v>
      </c>
      <c r="CB47" s="2" t="s">
        <v>8</v>
      </c>
      <c r="CD47" s="2" t="s">
        <v>8</v>
      </c>
      <c r="CE47" s="2" t="s">
        <v>8</v>
      </c>
      <c r="CF47" s="2" t="s">
        <v>8</v>
      </c>
      <c r="CH47" s="2" t="s">
        <v>8</v>
      </c>
      <c r="CI47" s="2" t="s">
        <v>8</v>
      </c>
      <c r="CJ47" s="2" t="s">
        <v>8</v>
      </c>
      <c r="CL47" s="2" t="s">
        <v>8</v>
      </c>
      <c r="CM47" s="2" t="s">
        <v>8</v>
      </c>
      <c r="CN47" s="2" t="s">
        <v>8</v>
      </c>
      <c r="CP47" s="2" t="s">
        <v>8</v>
      </c>
      <c r="CQ47" s="2" t="s">
        <v>8</v>
      </c>
      <c r="CR47" s="2" t="s">
        <v>8</v>
      </c>
      <c r="CT47" s="2" t="s">
        <v>8</v>
      </c>
      <c r="CV47" s="2" t="s">
        <v>8</v>
      </c>
      <c r="CW47" s="2" t="s">
        <v>8</v>
      </c>
      <c r="CX47" s="2" t="s">
        <v>8</v>
      </c>
      <c r="CY47" s="2" t="s">
        <v>8</v>
      </c>
      <c r="CZ47" s="2" t="s">
        <v>8</v>
      </c>
      <c r="DB47" s="2" t="s">
        <v>8</v>
      </c>
      <c r="DD47" s="2" t="s">
        <v>8</v>
      </c>
      <c r="DE47" s="2" t="s">
        <v>8</v>
      </c>
      <c r="DF47" s="2" t="s">
        <v>8</v>
      </c>
      <c r="DG47" s="2" t="s">
        <v>8</v>
      </c>
      <c r="DI47" s="2" t="s">
        <v>8</v>
      </c>
      <c r="DJ47" s="2" t="s">
        <v>8</v>
      </c>
      <c r="DK47" s="2" t="s">
        <v>8</v>
      </c>
      <c r="DL47" s="2" t="s">
        <v>8</v>
      </c>
      <c r="DN47" s="2" t="s">
        <v>8</v>
      </c>
      <c r="DO47" s="2" t="s">
        <v>8</v>
      </c>
      <c r="DP47" s="2" t="s">
        <v>8</v>
      </c>
      <c r="DQ47" s="2" t="s">
        <v>8</v>
      </c>
      <c r="DS47" s="2" t="s">
        <v>8</v>
      </c>
      <c r="DT47" s="2" t="s">
        <v>8</v>
      </c>
      <c r="DU47" s="2" t="s">
        <v>8</v>
      </c>
      <c r="DV47" s="2" t="s">
        <v>8</v>
      </c>
      <c r="DW47" s="2" t="s">
        <v>8</v>
      </c>
      <c r="DX47" s="2" t="s">
        <v>8</v>
      </c>
      <c r="DZ47" s="2" t="s">
        <v>8</v>
      </c>
      <c r="EA47" s="2" t="s">
        <v>8</v>
      </c>
      <c r="EB47" s="2" t="s">
        <v>8</v>
      </c>
      <c r="EC47" s="2" t="s">
        <v>8</v>
      </c>
      <c r="EE47" s="2" t="s">
        <v>8</v>
      </c>
      <c r="EF47" s="2" t="s">
        <v>8</v>
      </c>
      <c r="EG47" s="2" t="s">
        <v>8</v>
      </c>
      <c r="EH47" s="2" t="s">
        <v>8</v>
      </c>
      <c r="EI47" s="2" t="s">
        <v>8</v>
      </c>
      <c r="EJ47" s="2" t="s">
        <v>8</v>
      </c>
      <c r="EL47" s="2" t="s">
        <v>8</v>
      </c>
      <c r="EM47" s="2" t="s">
        <v>8</v>
      </c>
      <c r="EO47" s="2" t="s">
        <v>8</v>
      </c>
      <c r="EP47" s="2" t="s">
        <v>8</v>
      </c>
      <c r="EQ47" s="2" t="s">
        <v>8</v>
      </c>
      <c r="ER47" s="2" t="s">
        <v>8</v>
      </c>
      <c r="ES47" s="2" t="s">
        <v>8</v>
      </c>
      <c r="ET47" s="2" t="s">
        <v>8</v>
      </c>
      <c r="EU47" s="2" t="s">
        <v>8</v>
      </c>
      <c r="EV47" s="2" t="s">
        <v>8</v>
      </c>
      <c r="EX47" s="2" t="s">
        <v>59</v>
      </c>
      <c r="EY47" s="2" t="s">
        <v>59</v>
      </c>
      <c r="EZ47" s="2" t="s">
        <v>59</v>
      </c>
      <c r="FA47" s="2" t="s">
        <v>59</v>
      </c>
      <c r="FB47" s="2" t="s">
        <v>59</v>
      </c>
      <c r="FC47" s="2" t="s">
        <v>59</v>
      </c>
      <c r="FD47" s="2" t="s">
        <v>59</v>
      </c>
      <c r="FE47" s="2" t="s">
        <v>59</v>
      </c>
      <c r="FF47" s="2" t="s">
        <v>59</v>
      </c>
      <c r="FH47" s="2" t="s">
        <v>8</v>
      </c>
      <c r="FI47" s="2" t="s">
        <v>8</v>
      </c>
      <c r="FJ47" s="2" t="s">
        <v>8</v>
      </c>
      <c r="FL47" s="2" t="s">
        <v>8</v>
      </c>
      <c r="FM47" s="2" t="s">
        <v>8</v>
      </c>
      <c r="FN47" s="2" t="s">
        <v>8</v>
      </c>
      <c r="FO47" s="59" t="s">
        <v>549</v>
      </c>
      <c r="FP47" s="2" t="s">
        <v>8</v>
      </c>
      <c r="FQ47" s="2" t="s">
        <v>8</v>
      </c>
      <c r="FR47" s="2" t="s">
        <v>8</v>
      </c>
      <c r="FS47" s="2" t="s">
        <v>8</v>
      </c>
      <c r="FT47" s="2" t="s">
        <v>8</v>
      </c>
      <c r="FV47" s="2" t="s">
        <v>59</v>
      </c>
      <c r="FW47" s="2" t="s">
        <v>59</v>
      </c>
      <c r="FX47" s="2" t="s">
        <v>59</v>
      </c>
      <c r="FY47" s="2" t="s">
        <v>59</v>
      </c>
      <c r="FZ47" s="2" t="s">
        <v>59</v>
      </c>
      <c r="GA47" s="2" t="s">
        <v>59</v>
      </c>
      <c r="GB47" s="2" t="s">
        <v>59</v>
      </c>
      <c r="GC47" s="2" t="s">
        <v>59</v>
      </c>
      <c r="GD47" s="2" t="s">
        <v>59</v>
      </c>
      <c r="GE47" s="2" t="s">
        <v>59</v>
      </c>
      <c r="GG47" s="2" t="s">
        <v>8</v>
      </c>
      <c r="GH47" s="2" t="s">
        <v>8</v>
      </c>
      <c r="GI47" s="2" t="s">
        <v>8</v>
      </c>
      <c r="GJ47" s="2" t="s">
        <v>8</v>
      </c>
      <c r="GK47" s="2" t="s">
        <v>8</v>
      </c>
      <c r="GL47" s="2" t="s">
        <v>8</v>
      </c>
      <c r="GM47" s="2" t="s">
        <v>8</v>
      </c>
      <c r="GO47" s="2" t="s">
        <v>59</v>
      </c>
      <c r="GP47" s="2" t="s">
        <v>59</v>
      </c>
      <c r="GQ47" s="2" t="s">
        <v>59</v>
      </c>
      <c r="GR47" s="2" t="s">
        <v>59</v>
      </c>
      <c r="GS47" s="2" t="s">
        <v>59</v>
      </c>
      <c r="GT47" s="2" t="s">
        <v>59</v>
      </c>
      <c r="GU47" s="2" t="s">
        <v>59</v>
      </c>
      <c r="GV47" s="2" t="s">
        <v>59</v>
      </c>
      <c r="GX47" s="2" t="s">
        <v>8</v>
      </c>
      <c r="GY47" s="2" t="s">
        <v>8</v>
      </c>
      <c r="HA47" s="2" t="s">
        <v>8</v>
      </c>
      <c r="HC47" s="2" t="s">
        <v>8</v>
      </c>
      <c r="HD47" s="2" t="s">
        <v>8</v>
      </c>
      <c r="HE47" s="2" t="s">
        <v>8</v>
      </c>
      <c r="HG47" s="2" t="s">
        <v>59</v>
      </c>
      <c r="HH47" s="2" t="s">
        <v>59</v>
      </c>
      <c r="HI47" s="2" t="s">
        <v>59</v>
      </c>
      <c r="HJ47" s="2" t="s">
        <v>59</v>
      </c>
      <c r="HL47" s="2" t="s">
        <v>59</v>
      </c>
      <c r="HM47" s="2" t="s">
        <v>59</v>
      </c>
      <c r="HO47" s="2" t="s">
        <v>8</v>
      </c>
      <c r="HP47" s="2" t="s">
        <v>8</v>
      </c>
      <c r="HQ47" s="2" t="s">
        <v>8</v>
      </c>
      <c r="HR47" s="2" t="s">
        <v>8</v>
      </c>
      <c r="HS47" s="2" t="s">
        <v>8</v>
      </c>
      <c r="HT47" s="2" t="s">
        <v>8</v>
      </c>
      <c r="HV47" s="2" t="s">
        <v>59</v>
      </c>
      <c r="HW47" s="2" t="s">
        <v>59</v>
      </c>
      <c r="HX47" s="2" t="s">
        <v>59</v>
      </c>
      <c r="HY47" s="2" t="s">
        <v>59</v>
      </c>
      <c r="HZ47" s="2" t="s">
        <v>59</v>
      </c>
      <c r="IA47" s="2" t="s">
        <v>59</v>
      </c>
      <c r="IC47" s="2" t="s">
        <v>8</v>
      </c>
      <c r="ID47" s="2" t="s">
        <v>8</v>
      </c>
      <c r="IE47" s="2" t="s">
        <v>59</v>
      </c>
      <c r="IF47" s="2" t="s">
        <v>8</v>
      </c>
      <c r="IG47" s="2" t="s">
        <v>8</v>
      </c>
      <c r="IH47" s="2" t="s">
        <v>59</v>
      </c>
      <c r="IJ47" s="2" t="s">
        <v>8</v>
      </c>
      <c r="IK47" s="2" t="s">
        <v>8</v>
      </c>
      <c r="IL47" s="2" t="s">
        <v>8</v>
      </c>
      <c r="IM47" s="2" t="s">
        <v>8</v>
      </c>
      <c r="IN47" s="2" t="s">
        <v>8</v>
      </c>
      <c r="IO47" s="2" t="s">
        <v>8</v>
      </c>
      <c r="IP47" s="59" t="s">
        <v>678</v>
      </c>
      <c r="IQ47" s="2" t="s">
        <v>8</v>
      </c>
      <c r="IR47" s="2" t="s">
        <v>8</v>
      </c>
      <c r="IS47" s="2" t="s">
        <v>8</v>
      </c>
      <c r="IU47" s="2" t="s">
        <v>59</v>
      </c>
      <c r="IV47" s="2" t="s">
        <v>59</v>
      </c>
      <c r="IW47" s="2" t="s">
        <v>59</v>
      </c>
      <c r="IX47" s="2" t="s">
        <v>59</v>
      </c>
      <c r="IY47" s="2" t="s">
        <v>59</v>
      </c>
      <c r="IZ47" s="2" t="s">
        <v>59</v>
      </c>
      <c r="JA47" s="2" t="s">
        <v>59</v>
      </c>
      <c r="JB47" s="2" t="s">
        <v>59</v>
      </c>
      <c r="JC47" s="2" t="s">
        <v>59</v>
      </c>
      <c r="JD47" s="2" t="s">
        <v>59</v>
      </c>
      <c r="JE47" s="2" t="s">
        <v>59</v>
      </c>
      <c r="JF47" s="2" t="s">
        <v>59</v>
      </c>
      <c r="JH47" s="2" t="s">
        <v>8</v>
      </c>
      <c r="JI47" s="2" t="s">
        <v>8</v>
      </c>
      <c r="JJ47" s="2" t="s">
        <v>8</v>
      </c>
      <c r="JK47" s="2" t="s">
        <v>8</v>
      </c>
      <c r="JL47" s="2" t="s">
        <v>8</v>
      </c>
      <c r="JM47" s="2" t="s">
        <v>8</v>
      </c>
      <c r="JN47" s="2" t="s">
        <v>8</v>
      </c>
      <c r="JO47" s="2" t="s">
        <v>8</v>
      </c>
      <c r="JP47" s="2" t="s">
        <v>8</v>
      </c>
      <c r="JR47" s="2" t="s">
        <v>59</v>
      </c>
      <c r="JS47" s="2" t="s">
        <v>59</v>
      </c>
      <c r="JT47" s="2" t="s">
        <v>59</v>
      </c>
      <c r="JU47" s="2" t="s">
        <v>59</v>
      </c>
      <c r="JV47" s="2" t="s">
        <v>59</v>
      </c>
      <c r="JW47" s="2" t="s">
        <v>59</v>
      </c>
      <c r="JX47" s="2" t="s">
        <v>59</v>
      </c>
      <c r="JY47" s="2" t="s">
        <v>59</v>
      </c>
      <c r="JZ47" s="2" t="s">
        <v>59</v>
      </c>
      <c r="KB47" s="65" t="s">
        <v>1125</v>
      </c>
      <c r="KC47" s="66" t="s">
        <v>1125</v>
      </c>
      <c r="KD47" s="67" t="s">
        <v>1125</v>
      </c>
      <c r="KF47" s="2" t="s">
        <v>8</v>
      </c>
      <c r="KG47" s="2" t="s">
        <v>8</v>
      </c>
      <c r="KI47" s="65" t="s">
        <v>678</v>
      </c>
      <c r="KJ47" s="66" t="s">
        <v>678</v>
      </c>
      <c r="KK47" s="66" t="s">
        <v>678</v>
      </c>
      <c r="KL47" s="67" t="s">
        <v>678</v>
      </c>
    </row>
    <row r="48" spans="1:298" ht="22.5" customHeight="1" x14ac:dyDescent="0.25">
      <c r="A48" s="15" t="s">
        <v>40</v>
      </c>
      <c r="B48" s="22">
        <v>195348773584</v>
      </c>
      <c r="C48" s="22">
        <v>195348773119</v>
      </c>
      <c r="E48" s="22">
        <v>194778083645</v>
      </c>
      <c r="F48" s="22">
        <v>195348998710</v>
      </c>
      <c r="H48" s="22">
        <v>195477332447</v>
      </c>
      <c r="I48" s="22">
        <v>195890040059</v>
      </c>
      <c r="J48" s="22">
        <v>195890131498</v>
      </c>
      <c r="L48" s="22">
        <v>195892011569</v>
      </c>
      <c r="N48" s="22">
        <v>194778446334</v>
      </c>
      <c r="O48" s="22">
        <v>194632828702</v>
      </c>
      <c r="P48" s="22">
        <v>194778137225</v>
      </c>
      <c r="R48" s="22">
        <v>195477046313</v>
      </c>
      <c r="S48" s="22">
        <v>195477044401</v>
      </c>
      <c r="T48" s="22">
        <v>195890031187</v>
      </c>
      <c r="U48" s="22">
        <v>195890033747</v>
      </c>
      <c r="W48" s="22">
        <v>195235644065</v>
      </c>
      <c r="X48" s="22">
        <v>195477020337</v>
      </c>
      <c r="Y48" s="22">
        <v>195042740042</v>
      </c>
      <c r="Z48" s="22">
        <v>195235643723</v>
      </c>
      <c r="AA48" s="22">
        <v>195235644294</v>
      </c>
      <c r="AB48" s="22">
        <v>195042887464</v>
      </c>
      <c r="AD48" s="22">
        <v>195890007779</v>
      </c>
      <c r="AE48" s="22">
        <v>195890184647</v>
      </c>
      <c r="AF48" s="22">
        <v>195890099187</v>
      </c>
      <c r="AG48" s="22">
        <v>195890006079</v>
      </c>
      <c r="AH48" s="22">
        <v>195890005799</v>
      </c>
      <c r="AJ48" s="22">
        <v>195235558225</v>
      </c>
      <c r="AK48" s="22">
        <v>195235559659</v>
      </c>
      <c r="AL48" s="22">
        <v>195235557518</v>
      </c>
      <c r="AN48" s="22">
        <v>195713819008</v>
      </c>
      <c r="AO48" s="22">
        <v>195713244633</v>
      </c>
      <c r="AP48" s="22">
        <v>195713243674</v>
      </c>
      <c r="AR48" s="22">
        <v>195235561263</v>
      </c>
      <c r="AS48" s="22">
        <v>195477007130</v>
      </c>
      <c r="AU48" s="22">
        <v>195235556283</v>
      </c>
      <c r="AV48" s="22">
        <v>195235498248</v>
      </c>
      <c r="AW48" s="22">
        <v>195235497401</v>
      </c>
      <c r="AY48" s="22">
        <v>195713817288</v>
      </c>
      <c r="AZ48" s="22">
        <v>195713894081</v>
      </c>
      <c r="BA48" s="22">
        <v>195713257299</v>
      </c>
      <c r="BC48" s="22">
        <v>194632920819</v>
      </c>
      <c r="BE48" s="22">
        <v>195235448168</v>
      </c>
      <c r="BF48" s="22">
        <v>195235448731</v>
      </c>
      <c r="BG48" s="22">
        <v>195235449332</v>
      </c>
      <c r="BI48" s="22">
        <v>195042763539</v>
      </c>
      <c r="BJ48" s="22">
        <v>195042762747</v>
      </c>
      <c r="BK48" s="22">
        <v>195042762013</v>
      </c>
      <c r="BM48" s="22">
        <v>195477834385</v>
      </c>
      <c r="BN48" s="22">
        <v>195477833609</v>
      </c>
      <c r="BP48" s="22">
        <v>195235742662</v>
      </c>
      <c r="BQ48" s="22">
        <v>195235743546</v>
      </c>
      <c r="BR48" s="22">
        <v>195235742808</v>
      </c>
      <c r="BT48" s="22">
        <v>195042552263</v>
      </c>
      <c r="BV48" s="22">
        <v>195235591093</v>
      </c>
      <c r="BW48" s="22">
        <v>195235592359</v>
      </c>
      <c r="BX48" s="22">
        <v>195477020023</v>
      </c>
      <c r="BY48" s="72"/>
      <c r="BZ48" s="22">
        <v>195348320559</v>
      </c>
      <c r="CA48" s="22">
        <v>195348728003</v>
      </c>
      <c r="CB48" s="22">
        <v>195348728171</v>
      </c>
      <c r="CD48" s="22">
        <v>195348303316</v>
      </c>
      <c r="CE48" s="22">
        <v>195348302524</v>
      </c>
      <c r="CF48" s="22">
        <v>195348302937</v>
      </c>
      <c r="CH48" s="22">
        <v>195042253733</v>
      </c>
      <c r="CI48" s="22">
        <v>195042254457</v>
      </c>
      <c r="CJ48" s="22">
        <v>195042253702</v>
      </c>
      <c r="CL48" s="22">
        <v>195348149655</v>
      </c>
      <c r="CM48" s="22">
        <v>195348150910</v>
      </c>
      <c r="CN48" s="22">
        <v>195348149822</v>
      </c>
      <c r="CP48" s="22">
        <v>195042247329</v>
      </c>
      <c r="CQ48" s="22">
        <v>195042246193</v>
      </c>
      <c r="CR48" s="22">
        <v>195042250596</v>
      </c>
      <c r="CT48" s="22">
        <v>193638893967</v>
      </c>
      <c r="CV48" s="22">
        <v>195348148658</v>
      </c>
      <c r="CW48" s="22">
        <v>195348146401</v>
      </c>
      <c r="CX48" s="22">
        <v>195348147521</v>
      </c>
      <c r="CY48" s="22">
        <v>195348382694</v>
      </c>
      <c r="CZ48" s="22">
        <v>195348148085</v>
      </c>
      <c r="DB48" s="22">
        <v>194552269999</v>
      </c>
      <c r="DD48" s="22">
        <v>195348154970</v>
      </c>
      <c r="DE48" s="22">
        <v>195348155045</v>
      </c>
      <c r="DF48" s="22">
        <v>195348155700</v>
      </c>
      <c r="DG48" s="22">
        <v>195348157452</v>
      </c>
      <c r="DI48" s="22">
        <v>195348508490</v>
      </c>
      <c r="DJ48" s="22">
        <v>195348508285</v>
      </c>
      <c r="DK48" s="22">
        <v>195348509381</v>
      </c>
      <c r="DL48" s="22">
        <v>195348508148</v>
      </c>
      <c r="DN48" s="22">
        <v>194778799478</v>
      </c>
      <c r="DO48" s="22">
        <v>194778798600</v>
      </c>
      <c r="DP48" s="22">
        <v>194778799867</v>
      </c>
      <c r="DQ48" s="22">
        <v>194778800457</v>
      </c>
      <c r="DS48" s="22">
        <v>194779000000</v>
      </c>
      <c r="DT48" s="22">
        <v>194779000000</v>
      </c>
      <c r="DU48" s="22">
        <v>194779000000</v>
      </c>
      <c r="DV48" s="22">
        <v>194779000000</v>
      </c>
      <c r="DW48" s="22">
        <v>194779000000</v>
      </c>
      <c r="DX48" s="22">
        <v>195043000000</v>
      </c>
      <c r="DZ48" s="22">
        <v>194778804738</v>
      </c>
      <c r="EA48" s="22">
        <v>194778805759</v>
      </c>
      <c r="EB48" s="22">
        <v>194778805278</v>
      </c>
      <c r="EC48" s="22">
        <v>194778807234</v>
      </c>
      <c r="EE48" s="22">
        <v>194778863957</v>
      </c>
      <c r="EF48" s="22">
        <v>194778862417</v>
      </c>
      <c r="EG48" s="22">
        <v>194778860574</v>
      </c>
      <c r="EH48" s="22">
        <v>195042968552</v>
      </c>
      <c r="EI48" s="22">
        <v>194778863063</v>
      </c>
      <c r="EJ48" s="22">
        <v>195042969221</v>
      </c>
      <c r="EL48" s="22">
        <v>195042283273</v>
      </c>
      <c r="EM48" s="22">
        <v>195042283334</v>
      </c>
      <c r="EO48" s="22">
        <v>195042007800</v>
      </c>
      <c r="EP48" s="22">
        <v>194778998321</v>
      </c>
      <c r="EQ48" s="22">
        <v>195235221006</v>
      </c>
      <c r="ER48" s="22">
        <v>194778999427</v>
      </c>
      <c r="ES48" s="22">
        <v>194778997126</v>
      </c>
      <c r="ET48" s="22">
        <v>195235225066</v>
      </c>
      <c r="EU48" s="22">
        <v>195042974126</v>
      </c>
      <c r="EV48" s="22">
        <v>195042592528</v>
      </c>
      <c r="EX48" s="22">
        <v>195713314442</v>
      </c>
      <c r="EY48" s="22">
        <v>195713301381</v>
      </c>
      <c r="EZ48" s="22">
        <v>195477850132</v>
      </c>
      <c r="FA48" s="22">
        <v>195477850613</v>
      </c>
      <c r="FB48" s="22">
        <v>195713297424</v>
      </c>
      <c r="FC48" s="22">
        <v>195713314695</v>
      </c>
      <c r="FD48" s="22">
        <v>195713314770</v>
      </c>
      <c r="FE48" s="22">
        <v>195890516219</v>
      </c>
      <c r="FF48" s="22">
        <v>195713305174</v>
      </c>
      <c r="FH48" s="22">
        <v>195042292688</v>
      </c>
      <c r="FI48" s="22">
        <v>195042298680</v>
      </c>
      <c r="FJ48" s="22" t="s">
        <v>98</v>
      </c>
      <c r="FL48" s="22">
        <v>195042532425</v>
      </c>
      <c r="FM48" s="22">
        <v>195235210055</v>
      </c>
      <c r="FN48" s="22">
        <v>195235211113</v>
      </c>
      <c r="FO48" s="22">
        <v>195235949634</v>
      </c>
      <c r="FP48" s="22">
        <v>195235211656</v>
      </c>
      <c r="FQ48" s="22">
        <v>194778750066</v>
      </c>
      <c r="FR48" s="22">
        <v>195042532593</v>
      </c>
      <c r="FS48" s="22">
        <v>195235207734</v>
      </c>
      <c r="FT48" s="22">
        <v>195235207406</v>
      </c>
      <c r="FV48" s="22">
        <v>195713480741</v>
      </c>
      <c r="FW48" s="22">
        <v>195713469821</v>
      </c>
      <c r="FX48" s="22">
        <v>195713471442</v>
      </c>
      <c r="FY48" s="22">
        <v>195713491266</v>
      </c>
      <c r="FZ48" s="22">
        <v>195713476447</v>
      </c>
      <c r="GA48" s="22">
        <v>195713487535</v>
      </c>
      <c r="GB48" s="22">
        <v>195713483872</v>
      </c>
      <c r="GC48" s="22">
        <v>195713490399</v>
      </c>
      <c r="GD48" s="22">
        <v>195713483001</v>
      </c>
      <c r="GE48" s="22">
        <v>195713487047</v>
      </c>
      <c r="GG48" s="22">
        <v>195042028638</v>
      </c>
      <c r="GH48" s="22">
        <v>195042027440</v>
      </c>
      <c r="GI48" s="22">
        <v>195235100035</v>
      </c>
      <c r="GJ48" s="22">
        <v>195042024036</v>
      </c>
      <c r="GK48" s="22">
        <v>195042021059</v>
      </c>
      <c r="GL48" s="22">
        <v>195042596144</v>
      </c>
      <c r="GM48" s="22">
        <v>195042599114</v>
      </c>
      <c r="GO48" s="22">
        <v>195713216524</v>
      </c>
      <c r="GP48" s="22">
        <v>195713348218</v>
      </c>
      <c r="GQ48" s="22">
        <v>195713216050</v>
      </c>
      <c r="GR48" s="22">
        <v>195713351003</v>
      </c>
      <c r="GS48" s="22">
        <v>195713341325</v>
      </c>
      <c r="GT48" s="22">
        <v>195713343077</v>
      </c>
      <c r="GU48" s="22">
        <v>195713218634</v>
      </c>
      <c r="GV48" s="22">
        <v>195713345248</v>
      </c>
      <c r="GX48" s="22" t="s">
        <v>115</v>
      </c>
      <c r="GY48" s="22" t="s">
        <v>123</v>
      </c>
      <c r="HA48" s="22">
        <v>195042372922</v>
      </c>
      <c r="HC48" s="22">
        <v>194778780193</v>
      </c>
      <c r="HD48" s="22">
        <v>194778781060</v>
      </c>
      <c r="HE48" s="22">
        <v>194778780117</v>
      </c>
      <c r="HG48" s="22">
        <v>195713514705</v>
      </c>
      <c r="HH48" s="22">
        <v>195713517614</v>
      </c>
      <c r="HI48" s="22">
        <v>195713521895</v>
      </c>
      <c r="HJ48" s="22">
        <v>195713515351</v>
      </c>
      <c r="HL48" s="22">
        <v>195713525916</v>
      </c>
      <c r="HM48" s="22">
        <v>195713515191</v>
      </c>
      <c r="HO48" s="22">
        <v>195235083918</v>
      </c>
      <c r="HP48" s="22">
        <v>194778613927</v>
      </c>
      <c r="HQ48" s="22">
        <v>194778825948</v>
      </c>
      <c r="HR48" s="22">
        <v>194778615181</v>
      </c>
      <c r="HS48" s="22">
        <v>194778613989</v>
      </c>
      <c r="HT48" s="22">
        <v>195235298732</v>
      </c>
      <c r="HV48" s="22">
        <v>195713876612</v>
      </c>
      <c r="HW48" s="22">
        <v>195713885836</v>
      </c>
      <c r="HX48" s="22">
        <v>195713874038</v>
      </c>
      <c r="HY48" s="22">
        <v>195713884167</v>
      </c>
      <c r="HZ48" s="22">
        <v>195713867924</v>
      </c>
      <c r="IA48" s="22">
        <v>195713867641</v>
      </c>
      <c r="IC48" s="22">
        <v>195477134041</v>
      </c>
      <c r="ID48" s="22">
        <v>195477129467</v>
      </c>
      <c r="IE48" s="22">
        <v>195477890695</v>
      </c>
      <c r="IF48" s="22">
        <v>195477131385</v>
      </c>
      <c r="IG48" s="22">
        <v>195477132221</v>
      </c>
      <c r="IH48" s="22">
        <v>195477892101</v>
      </c>
      <c r="IJ48" s="22">
        <v>194778625609</v>
      </c>
      <c r="IK48" s="22">
        <v>194778622080</v>
      </c>
      <c r="IL48" s="22">
        <v>194778625623</v>
      </c>
      <c r="IM48" s="22">
        <v>195235229002</v>
      </c>
      <c r="IN48" s="22">
        <v>194778625760</v>
      </c>
      <c r="IO48" s="22">
        <v>194778622271</v>
      </c>
      <c r="IP48" s="22">
        <v>195348026703</v>
      </c>
      <c r="IQ48" s="22">
        <v>194778622226</v>
      </c>
      <c r="IR48" s="22">
        <v>194778835176</v>
      </c>
      <c r="IS48" s="22">
        <v>195042605518</v>
      </c>
      <c r="IU48" s="22">
        <v>195713152747</v>
      </c>
      <c r="IV48" s="22">
        <v>195890595740</v>
      </c>
      <c r="IW48" s="22">
        <v>195713379564</v>
      </c>
      <c r="IX48" s="22">
        <v>195890443553</v>
      </c>
      <c r="IY48" s="22">
        <v>195890599373</v>
      </c>
      <c r="IZ48" s="22">
        <v>195713782838</v>
      </c>
      <c r="JA48" s="22">
        <v>195890600048</v>
      </c>
      <c r="JB48" s="22" t="s">
        <v>59</v>
      </c>
      <c r="JC48" s="22">
        <v>195890595955</v>
      </c>
      <c r="JD48" s="22">
        <v>195890601700</v>
      </c>
      <c r="JE48" s="22">
        <v>195890599427</v>
      </c>
      <c r="JF48" s="22">
        <v>195713374248</v>
      </c>
      <c r="JH48" s="22">
        <v>194778630931</v>
      </c>
      <c r="JI48" s="22">
        <v>195348017855</v>
      </c>
      <c r="JJ48" s="22">
        <v>195235073391</v>
      </c>
      <c r="JK48" s="22" t="s">
        <v>141</v>
      </c>
      <c r="JL48" s="22">
        <v>194778630917</v>
      </c>
      <c r="JM48" s="22">
        <v>195235379363</v>
      </c>
      <c r="JN48" s="22">
        <v>194778626811</v>
      </c>
      <c r="JO48" s="22">
        <v>195042601053</v>
      </c>
      <c r="JP48" s="22">
        <v>195235073476</v>
      </c>
      <c r="JR48" s="22">
        <v>195713354011</v>
      </c>
      <c r="JS48" s="22">
        <v>195890366739</v>
      </c>
      <c r="JT48" s="22">
        <v>195713365444</v>
      </c>
      <c r="JU48" s="22" t="s">
        <v>59</v>
      </c>
      <c r="JV48" s="22">
        <v>195713356145</v>
      </c>
      <c r="JW48" s="22">
        <v>195713357647</v>
      </c>
      <c r="JX48" s="22">
        <v>195890683454</v>
      </c>
      <c r="JY48" s="22">
        <v>195890364247</v>
      </c>
      <c r="JZ48" s="22">
        <v>195890686967</v>
      </c>
      <c r="KB48" s="22">
        <v>195477525726</v>
      </c>
      <c r="KC48" s="22">
        <v>195477527089</v>
      </c>
      <c r="KD48" s="22">
        <v>195477739628</v>
      </c>
      <c r="KF48" s="22">
        <v>195348468732</v>
      </c>
      <c r="KG48" s="22">
        <v>195477103221</v>
      </c>
      <c r="KI48" s="22">
        <v>195235282922</v>
      </c>
      <c r="KJ48" s="22">
        <v>195235281512</v>
      </c>
      <c r="KK48" s="22">
        <v>195477105393</v>
      </c>
      <c r="KL48" s="22">
        <v>195235286692</v>
      </c>
    </row>
    <row r="49" spans="1:298" ht="22.5" customHeight="1" x14ac:dyDescent="0.25">
      <c r="A49" s="15" t="s">
        <v>41</v>
      </c>
      <c r="B49" s="23">
        <v>44087</v>
      </c>
      <c r="C49" s="23">
        <v>44087</v>
      </c>
      <c r="E49" s="23">
        <v>43899</v>
      </c>
      <c r="F49" s="23">
        <v>44102</v>
      </c>
      <c r="H49" s="23">
        <v>43543</v>
      </c>
      <c r="I49" s="23">
        <v>43543</v>
      </c>
      <c r="J49" s="23">
        <v>43543</v>
      </c>
      <c r="L49" s="23">
        <v>43871</v>
      </c>
      <c r="N49" s="23">
        <v>44015</v>
      </c>
      <c r="O49" s="23">
        <v>44015</v>
      </c>
      <c r="P49" s="23">
        <v>44015</v>
      </c>
      <c r="R49" s="23">
        <v>44190</v>
      </c>
      <c r="S49" s="23">
        <v>44190</v>
      </c>
      <c r="T49" s="23">
        <v>44190</v>
      </c>
      <c r="U49" s="23">
        <v>44190</v>
      </c>
      <c r="W49" s="23">
        <v>43987</v>
      </c>
      <c r="X49" s="23">
        <v>44103</v>
      </c>
      <c r="Y49" s="23">
        <v>43987</v>
      </c>
      <c r="Z49" s="23">
        <v>43987</v>
      </c>
      <c r="AA49" s="23">
        <v>43987</v>
      </c>
      <c r="AB49" s="23">
        <v>44033</v>
      </c>
      <c r="AD49" s="23">
        <v>44311</v>
      </c>
      <c r="AE49" s="23">
        <v>44311</v>
      </c>
      <c r="AF49" s="23">
        <v>44311</v>
      </c>
      <c r="AG49" s="23">
        <v>44318</v>
      </c>
      <c r="AH49" s="23">
        <v>44311</v>
      </c>
      <c r="AJ49" s="23">
        <v>44095</v>
      </c>
      <c r="AK49" s="23">
        <v>44095</v>
      </c>
      <c r="AL49" s="23">
        <v>44095</v>
      </c>
      <c r="AN49" s="23">
        <v>44277</v>
      </c>
      <c r="AO49" s="23">
        <v>44277</v>
      </c>
      <c r="AP49" s="23">
        <v>44277</v>
      </c>
      <c r="AR49" s="23">
        <v>44112</v>
      </c>
      <c r="AS49" s="23">
        <v>44071</v>
      </c>
      <c r="AU49" s="23">
        <v>44095</v>
      </c>
      <c r="AV49" s="23">
        <v>44095</v>
      </c>
      <c r="AW49" s="23">
        <v>44095</v>
      </c>
      <c r="AY49" s="23">
        <v>44225</v>
      </c>
      <c r="AZ49" s="23">
        <v>44225</v>
      </c>
      <c r="BA49" s="23">
        <v>44225</v>
      </c>
      <c r="BC49" s="23">
        <v>43808</v>
      </c>
      <c r="BE49" s="23">
        <v>44112</v>
      </c>
      <c r="BF49" s="23">
        <v>44112</v>
      </c>
      <c r="BG49" s="23">
        <v>44112</v>
      </c>
      <c r="BI49" s="23">
        <v>44095</v>
      </c>
      <c r="BJ49" s="23">
        <v>44095</v>
      </c>
      <c r="BK49" s="23">
        <v>44095</v>
      </c>
      <c r="BM49" s="23">
        <v>44259</v>
      </c>
      <c r="BN49" s="23">
        <v>44259</v>
      </c>
      <c r="BP49" s="23">
        <v>44104</v>
      </c>
      <c r="BQ49" s="23">
        <v>44104</v>
      </c>
      <c r="BR49" s="23">
        <v>44104</v>
      </c>
      <c r="BT49" s="23">
        <v>43941</v>
      </c>
      <c r="BV49" s="23">
        <v>44085</v>
      </c>
      <c r="BW49" s="23">
        <v>44085</v>
      </c>
      <c r="BX49" s="23">
        <v>44085</v>
      </c>
      <c r="BY49" s="72"/>
      <c r="BZ49" s="23">
        <v>44097</v>
      </c>
      <c r="CA49" s="23">
        <v>44097</v>
      </c>
      <c r="CB49" s="23">
        <v>44097</v>
      </c>
      <c r="CD49" s="23">
        <v>44180</v>
      </c>
      <c r="CE49" s="23">
        <v>44180</v>
      </c>
      <c r="CF49" s="23">
        <v>44180</v>
      </c>
      <c r="CH49" s="23">
        <v>43991</v>
      </c>
      <c r="CI49" s="23">
        <v>43991</v>
      </c>
      <c r="CJ49" s="23">
        <v>43991</v>
      </c>
      <c r="CL49" s="23">
        <v>44145</v>
      </c>
      <c r="CM49" s="23">
        <v>44145</v>
      </c>
      <c r="CN49" s="23">
        <v>44145</v>
      </c>
      <c r="CP49" s="23">
        <v>43991</v>
      </c>
      <c r="CQ49" s="23">
        <v>43991</v>
      </c>
      <c r="CR49" s="23">
        <v>43991</v>
      </c>
      <c r="CT49" s="23">
        <v>43774</v>
      </c>
      <c r="CV49" s="23">
        <v>44145</v>
      </c>
      <c r="CW49" s="23">
        <v>44145</v>
      </c>
      <c r="CX49" s="23">
        <v>44145</v>
      </c>
      <c r="CY49" s="23">
        <v>44145</v>
      </c>
      <c r="CZ49" s="23">
        <v>44145</v>
      </c>
      <c r="DB49" s="23">
        <v>43767</v>
      </c>
      <c r="DD49" s="23">
        <v>44138</v>
      </c>
      <c r="DE49" s="23">
        <v>44138</v>
      </c>
      <c r="DF49" s="23">
        <v>44138</v>
      </c>
      <c r="DG49" s="23">
        <v>44138</v>
      </c>
      <c r="DI49" s="23">
        <v>44138</v>
      </c>
      <c r="DJ49" s="23">
        <v>44138</v>
      </c>
      <c r="DK49" s="23">
        <v>44138</v>
      </c>
      <c r="DL49" s="23">
        <v>44138</v>
      </c>
      <c r="DN49" s="23">
        <v>44033</v>
      </c>
      <c r="DO49" s="23">
        <v>44033</v>
      </c>
      <c r="DP49" s="23">
        <v>44033</v>
      </c>
      <c r="DQ49" s="23">
        <v>44033</v>
      </c>
      <c r="DS49" s="23">
        <v>43970</v>
      </c>
      <c r="DT49" s="23">
        <v>43970</v>
      </c>
      <c r="DU49" s="23">
        <v>43970</v>
      </c>
      <c r="DV49" s="23">
        <v>43970</v>
      </c>
      <c r="DW49" s="23">
        <v>43970</v>
      </c>
      <c r="DX49" s="23">
        <v>43991</v>
      </c>
      <c r="DZ49" s="23">
        <v>44033</v>
      </c>
      <c r="EA49" s="23">
        <v>44033</v>
      </c>
      <c r="EB49" s="23">
        <v>44033</v>
      </c>
      <c r="EC49" s="23">
        <v>44033</v>
      </c>
      <c r="EE49" s="23">
        <v>43970</v>
      </c>
      <c r="EF49" s="23">
        <v>43970</v>
      </c>
      <c r="EG49" s="23">
        <v>43970</v>
      </c>
      <c r="EH49" s="23">
        <v>43991</v>
      </c>
      <c r="EI49" s="23">
        <v>43970</v>
      </c>
      <c r="EJ49" s="23">
        <v>43991</v>
      </c>
      <c r="EL49" s="23">
        <v>43984</v>
      </c>
      <c r="EM49" s="23">
        <v>43984</v>
      </c>
      <c r="EO49" s="23">
        <v>43956</v>
      </c>
      <c r="EP49" s="23">
        <v>43956</v>
      </c>
      <c r="EQ49" s="23">
        <v>44005</v>
      </c>
      <c r="ER49" s="23">
        <v>43956</v>
      </c>
      <c r="ES49" s="23">
        <v>43956</v>
      </c>
      <c r="ET49" s="23">
        <v>44005</v>
      </c>
      <c r="EU49" s="23">
        <v>43991</v>
      </c>
      <c r="EV49" s="23">
        <v>43956</v>
      </c>
      <c r="EX49" s="23">
        <v>44250</v>
      </c>
      <c r="EY49" s="23">
        <v>44299</v>
      </c>
      <c r="EZ49" s="23">
        <v>44299</v>
      </c>
      <c r="FA49" s="23">
        <v>44299</v>
      </c>
      <c r="FB49" s="23">
        <v>44250</v>
      </c>
      <c r="FC49" s="23">
        <v>44299</v>
      </c>
      <c r="FD49" s="23">
        <v>44299</v>
      </c>
      <c r="FE49" s="23">
        <v>44299</v>
      </c>
      <c r="FF49" s="23">
        <v>44299</v>
      </c>
      <c r="FH49" s="23">
        <v>43984</v>
      </c>
      <c r="FI49" s="23">
        <v>43984</v>
      </c>
      <c r="FJ49" s="23">
        <v>44033</v>
      </c>
      <c r="FL49" s="23">
        <v>43973</v>
      </c>
      <c r="FM49" s="23">
        <v>44005</v>
      </c>
      <c r="FN49" s="23">
        <v>44005</v>
      </c>
      <c r="FO49" s="23">
        <v>44054</v>
      </c>
      <c r="FP49" s="23">
        <v>44005</v>
      </c>
      <c r="FQ49" s="23">
        <v>43973</v>
      </c>
      <c r="FR49" s="23">
        <v>44001</v>
      </c>
      <c r="FS49" s="23">
        <v>44005</v>
      </c>
      <c r="FT49" s="23">
        <v>44005</v>
      </c>
      <c r="FV49" s="23">
        <v>44277</v>
      </c>
      <c r="FW49" s="23">
        <v>44281</v>
      </c>
      <c r="FX49" s="23">
        <v>44281</v>
      </c>
      <c r="FY49" s="23">
        <v>44277</v>
      </c>
      <c r="FZ49" s="23">
        <v>44281</v>
      </c>
      <c r="GA49" s="23">
        <v>44281</v>
      </c>
      <c r="GB49" s="23">
        <v>44277</v>
      </c>
      <c r="GC49" s="23">
        <v>44281</v>
      </c>
      <c r="GD49" s="23">
        <v>44281</v>
      </c>
      <c r="GE49" s="23">
        <v>44277</v>
      </c>
      <c r="GG49" s="23">
        <v>43956</v>
      </c>
      <c r="GH49" s="23">
        <v>43956</v>
      </c>
      <c r="GI49" s="23">
        <v>43991</v>
      </c>
      <c r="GJ49" s="23">
        <v>43956</v>
      </c>
      <c r="GK49" s="23">
        <v>43956</v>
      </c>
      <c r="GL49" s="23">
        <v>43956</v>
      </c>
      <c r="GM49" s="23">
        <v>43956</v>
      </c>
      <c r="GO49" s="23">
        <v>44250</v>
      </c>
      <c r="GP49" s="23">
        <v>44285</v>
      </c>
      <c r="GQ49" s="23">
        <v>44285</v>
      </c>
      <c r="GR49" s="23">
        <v>44250</v>
      </c>
      <c r="GS49" s="23">
        <v>44285</v>
      </c>
      <c r="GT49" s="23">
        <v>44285</v>
      </c>
      <c r="GU49" s="23">
        <v>44285</v>
      </c>
      <c r="GV49" s="23">
        <v>44285</v>
      </c>
      <c r="GX49" s="23">
        <v>44047</v>
      </c>
      <c r="GY49" s="23">
        <v>44047</v>
      </c>
      <c r="HA49" s="23">
        <v>43984</v>
      </c>
      <c r="HC49" s="23">
        <v>43973</v>
      </c>
      <c r="HD49" s="23">
        <v>43973</v>
      </c>
      <c r="HE49" s="23">
        <v>43973</v>
      </c>
      <c r="HG49" s="23">
        <v>44277</v>
      </c>
      <c r="HH49" s="23">
        <v>44281</v>
      </c>
      <c r="HI49" s="23">
        <v>44281</v>
      </c>
      <c r="HJ49" s="23">
        <v>44277</v>
      </c>
      <c r="HL49" s="23">
        <v>44281</v>
      </c>
      <c r="HM49" s="23">
        <v>44281</v>
      </c>
      <c r="HO49" s="23">
        <v>43991</v>
      </c>
      <c r="HP49" s="23">
        <v>43970</v>
      </c>
      <c r="HQ49" s="23">
        <v>43970</v>
      </c>
      <c r="HR49" s="23">
        <v>43970</v>
      </c>
      <c r="HS49" s="23">
        <v>43970</v>
      </c>
      <c r="HT49" s="23">
        <v>44026</v>
      </c>
      <c r="HV49" s="23">
        <v>44313</v>
      </c>
      <c r="HW49" s="23">
        <v>44313</v>
      </c>
      <c r="HX49" s="23">
        <v>44313</v>
      </c>
      <c r="HY49" s="23">
        <v>44313</v>
      </c>
      <c r="HZ49" s="23">
        <v>44313</v>
      </c>
      <c r="IA49" s="23">
        <v>44313</v>
      </c>
      <c r="IC49" s="23">
        <v>44173</v>
      </c>
      <c r="ID49" s="23">
        <v>44173</v>
      </c>
      <c r="IE49" s="23">
        <v>44187</v>
      </c>
      <c r="IF49" s="23">
        <v>44173</v>
      </c>
      <c r="IG49" s="23">
        <v>44173</v>
      </c>
      <c r="IH49" s="23">
        <v>44187</v>
      </c>
      <c r="IJ49" s="23">
        <v>43949</v>
      </c>
      <c r="IK49" s="23">
        <v>43949</v>
      </c>
      <c r="IL49" s="23">
        <v>43949</v>
      </c>
      <c r="IM49" s="23">
        <v>44005</v>
      </c>
      <c r="IN49" s="23">
        <v>43949</v>
      </c>
      <c r="IO49" s="23">
        <v>43949</v>
      </c>
      <c r="IP49" s="23">
        <v>44054</v>
      </c>
      <c r="IQ49" s="23">
        <v>44001</v>
      </c>
      <c r="IR49" s="23">
        <v>43949</v>
      </c>
      <c r="IS49" s="23">
        <v>43956</v>
      </c>
      <c r="IU49" s="23">
        <v>44257</v>
      </c>
      <c r="IV49" s="23">
        <v>44299</v>
      </c>
      <c r="IW49" s="23">
        <v>44306</v>
      </c>
      <c r="IX49" s="23">
        <v>44285</v>
      </c>
      <c r="IY49" s="23">
        <v>44299</v>
      </c>
      <c r="IZ49" s="23">
        <v>44257</v>
      </c>
      <c r="JA49" s="23">
        <v>44299</v>
      </c>
      <c r="JB49" s="23" t="s">
        <v>59</v>
      </c>
      <c r="JC49" s="23">
        <v>44299</v>
      </c>
      <c r="JD49" s="23">
        <v>44299</v>
      </c>
      <c r="JE49" s="23">
        <v>44299</v>
      </c>
      <c r="JF49" s="23">
        <v>44306</v>
      </c>
      <c r="JH49" s="23">
        <v>43949</v>
      </c>
      <c r="JI49" s="23">
        <v>44054</v>
      </c>
      <c r="JJ49" s="23">
        <v>43991</v>
      </c>
      <c r="JK49" s="23">
        <v>44005</v>
      </c>
      <c r="JL49" s="23">
        <v>43949</v>
      </c>
      <c r="JM49" s="23">
        <v>44019</v>
      </c>
      <c r="JN49" s="23">
        <v>43949</v>
      </c>
      <c r="JO49" s="23">
        <v>43956</v>
      </c>
      <c r="JP49" s="23">
        <v>43991</v>
      </c>
      <c r="JR49" s="23">
        <v>44306</v>
      </c>
      <c r="JS49" s="23">
        <v>44285</v>
      </c>
      <c r="JT49" s="23">
        <v>44306</v>
      </c>
      <c r="JU49" s="23" t="s">
        <v>59</v>
      </c>
      <c r="JV49" s="23">
        <v>44306</v>
      </c>
      <c r="JW49" s="23">
        <v>44306</v>
      </c>
      <c r="JX49" s="23">
        <v>44299</v>
      </c>
      <c r="JY49" s="23">
        <v>44285</v>
      </c>
      <c r="JZ49" s="23">
        <v>44299</v>
      </c>
      <c r="KB49" s="23">
        <v>44236</v>
      </c>
      <c r="KC49" s="23">
        <v>44236</v>
      </c>
      <c r="KD49" s="23">
        <v>44236</v>
      </c>
      <c r="KF49" s="23">
        <v>44075</v>
      </c>
      <c r="KG49" s="23">
        <v>44131</v>
      </c>
      <c r="KI49" s="23">
        <v>44047</v>
      </c>
      <c r="KJ49" s="23">
        <v>44047</v>
      </c>
      <c r="KK49" s="23">
        <v>44131</v>
      </c>
      <c r="KL49" s="23">
        <v>44047</v>
      </c>
    </row>
    <row r="50" spans="1:298" ht="22.5" customHeight="1" x14ac:dyDescent="0.25">
      <c r="A50" s="14" t="s">
        <v>42</v>
      </c>
      <c r="B50" s="30" t="str">
        <f>HYPERLINK("https://lpsc.lenovopartner.com/#/smartfindservice?keyword="&amp;(SUBSTITUTE(B8," ",""))&amp;"&amp;countryAndRegion=DE&amp;language=de","» Services")</f>
        <v>» Services</v>
      </c>
      <c r="C50" s="30" t="str">
        <f>HYPERLINK("https://lpsc.lenovopartner.com/#/smartfindservice?keyword="&amp;(SUBSTITUTE(C8," ",""))&amp;"&amp;countryAndRegion=DE&amp;language=de","» Services")</f>
        <v>» Services</v>
      </c>
      <c r="E50" s="30" t="str">
        <f>HYPERLINK("https://lpsc.lenovopartner.com/#/smartfindservice?keyword="&amp;(SUBSTITUTE(E8," ",""))&amp;"&amp;countryAndRegion=DE&amp;language=de","» Services")</f>
        <v>» Services</v>
      </c>
      <c r="F50" s="30" t="str">
        <f>HYPERLINK("https://lpsc.lenovopartner.com/#/smartfindservice?keyword="&amp;(SUBSTITUTE(F8," ",""))&amp;"&amp;countryAndRegion=DE&amp;language=de","» Services")</f>
        <v>» Services</v>
      </c>
      <c r="H50" s="30" t="str">
        <f>HYPERLINK("https://lpsc.lenovopartner.com/#/smartfindservice?keyword="&amp;(SUBSTITUTE(H8," ",""))&amp;"&amp;countryAndRegion=DE&amp;language=de","» Services")</f>
        <v>» Services</v>
      </c>
      <c r="I50" s="30" t="str">
        <f>HYPERLINK("https://lpsc.lenovopartner.com/#/smartfindservice?keyword="&amp;(SUBSTITUTE(I8," ",""))&amp;"&amp;countryAndRegion=DE&amp;language=de","» Services")</f>
        <v>» Services</v>
      </c>
      <c r="J50" s="30" t="str">
        <f>HYPERLINK("https://lpsc.lenovopartner.com/#/smartfindservice?keyword="&amp;(SUBSTITUTE(J8," ",""))&amp;"&amp;countryAndRegion=DE&amp;language=de","» Services")</f>
        <v>» Services</v>
      </c>
      <c r="L50" s="30" t="str">
        <f>HYPERLINK("https://lpsc.lenovopartner.com/#/smartfindservice?keyword="&amp;(SUBSTITUTE(L8," ",""))&amp;"&amp;countryAndRegion=DE&amp;language=de","» Services")</f>
        <v>» Services</v>
      </c>
      <c r="N50" s="30" t="str">
        <f>HYPERLINK("https://lpsc.lenovopartner.com/#/smartfindservice?keyword="&amp;(SUBSTITUTE(N8," ",""))&amp;"&amp;countryAndRegion=DE&amp;language=de","» Services")</f>
        <v>» Services</v>
      </c>
      <c r="O50" s="30" t="str">
        <f>HYPERLINK("https://lpsc.lenovopartner.com/#/smartfindservice?keyword="&amp;(SUBSTITUTE(O8," ",""))&amp;"&amp;countryAndRegion=DE&amp;language=de","» Services")</f>
        <v>» Services</v>
      </c>
      <c r="P50" s="30" t="str">
        <f>HYPERLINK("https://lpsc.lenovopartner.com/#/smartfindservice?keyword="&amp;(SUBSTITUTE(P8," ",""))&amp;"&amp;countryAndRegion=DE&amp;language=de","» Services")</f>
        <v>» Services</v>
      </c>
      <c r="R50" s="30" t="str">
        <f>HYPERLINK("https://lpsc.lenovopartner.com/#/smartfindservice?keyword="&amp;(SUBSTITUTE(R8," ",""))&amp;"&amp;countryAndRegion=DE&amp;language=de","» Services")</f>
        <v>» Services</v>
      </c>
      <c r="S50" s="30" t="str">
        <f>HYPERLINK("https://lpsc.lenovopartner.com/#/smartfindservice?keyword="&amp;(SUBSTITUTE(S8," ",""))&amp;"&amp;countryAndRegion=DE&amp;language=de","» Services")</f>
        <v>» Services</v>
      </c>
      <c r="T50" s="30" t="str">
        <f>HYPERLINK("https://lpsc.lenovopartner.com/#/smartfindservice?keyword="&amp;(SUBSTITUTE(T8," ",""))&amp;"&amp;countryAndRegion=DE&amp;language=de","» Services")</f>
        <v>» Services</v>
      </c>
      <c r="U50" s="30" t="str">
        <f>HYPERLINK("https://lpsc.lenovopartner.com/#/smartfindservice?keyword="&amp;(SUBSTITUTE(U8," ",""))&amp;"&amp;countryAndRegion=DE&amp;language=de","» Services")</f>
        <v>» Services</v>
      </c>
      <c r="W50" s="30" t="str">
        <f>HYPERLINK("https://lpsc.lenovopartner.com/#/smartfindservice?keyword="&amp;(SUBSTITUTE(W8," ",""))&amp;"&amp;countryAndRegion=DE&amp;language=de","» Services")</f>
        <v>» Services</v>
      </c>
      <c r="X50" s="30" t="str">
        <f>HYPERLINK("https://lpsc.lenovopartner.com/#/smartfindservice?keyword="&amp;(SUBSTITUTE(X8," ",""))&amp;"&amp;countryAndRegion=DE&amp;language=de","» Services")</f>
        <v>» Services</v>
      </c>
      <c r="Y50" s="30" t="str">
        <f>HYPERLINK("https://lpsc.lenovopartner.com/#/smartfindservice?keyword="&amp;(SUBSTITUTE(Y8," ",""))&amp;"&amp;countryAndRegion=DE&amp;language=de","» Services")</f>
        <v>» Services</v>
      </c>
      <c r="Z50" s="30" t="str">
        <f>HYPERLINK("https://lpsc.lenovopartner.com/#/smartfindservice?keyword="&amp;(SUBSTITUTE(Z8," ",""))&amp;"&amp;countryAndRegion=DE&amp;language=de","» Services")</f>
        <v>» Services</v>
      </c>
      <c r="AA50" s="30" t="str">
        <f>HYPERLINK("https://lpsc.lenovopartner.com/#/smartfindservice?keyword="&amp;(SUBSTITUTE(AA8," ",""))&amp;"&amp;countryAndRegion=DE&amp;language=de","» Services")</f>
        <v>» Services</v>
      </c>
      <c r="AB50" s="30" t="str">
        <f>HYPERLINK("https://lpsc.lenovopartner.com/#/smartfindservice?keyword="&amp;(SUBSTITUTE(AB8," ",""))&amp;"&amp;countryAndRegion=DE&amp;language=de","» Services")</f>
        <v>» Services</v>
      </c>
      <c r="AD50" s="30" t="str">
        <f>HYPERLINK("https://lpsc.lenovopartner.com/#/smartfindservice?keyword="&amp;(SUBSTITUTE(AD8," ",""))&amp;"&amp;countryAndRegion=DE&amp;language=de","» Services")</f>
        <v>» Services</v>
      </c>
      <c r="AE50" s="30" t="str">
        <f>HYPERLINK("https://lpsc.lenovopartner.com/#/smartfindservice?keyword="&amp;(SUBSTITUTE(AE8," ",""))&amp;"&amp;countryAndRegion=DE&amp;language=de","» Services")</f>
        <v>» Services</v>
      </c>
      <c r="AF50" s="30" t="str">
        <f>HYPERLINK("https://lpsc.lenovopartner.com/#/smartfindservice?keyword="&amp;(SUBSTITUTE(AF8," ",""))&amp;"&amp;countryAndRegion=DE&amp;language=de","» Services")</f>
        <v>» Services</v>
      </c>
      <c r="AG50" s="30" t="str">
        <f>HYPERLINK("https://lpsc.lenovopartner.com/#/smartfindservice?keyword="&amp;(SUBSTITUTE(AG8," ",""))&amp;"&amp;countryAndRegion=DE&amp;language=de","» Services")</f>
        <v>» Services</v>
      </c>
      <c r="AH50" s="30" t="str">
        <f>HYPERLINK("https://lpsc.lenovopartner.com/#/smartfindservice?keyword="&amp;(SUBSTITUTE(AH8," ",""))&amp;"&amp;countryAndRegion=DE&amp;language=de","» Services")</f>
        <v>» Services</v>
      </c>
      <c r="AJ50" s="30" t="str">
        <f>HYPERLINK("https://lpsc.lenovopartner.com/#/smartfindservice?keyword="&amp;(SUBSTITUTE(AJ8," ",""))&amp;"&amp;countryAndRegion=DE&amp;language=de","» Services")</f>
        <v>» Services</v>
      </c>
      <c r="AK50" s="30" t="str">
        <f>HYPERLINK("https://lpsc.lenovopartner.com/#/smartfindservice?keyword="&amp;(SUBSTITUTE(AK8," ",""))&amp;"&amp;countryAndRegion=DE&amp;language=de","» Services")</f>
        <v>» Services</v>
      </c>
      <c r="AL50" s="30" t="str">
        <f>HYPERLINK("https://lpsc.lenovopartner.com/#/smartfindservice?keyword="&amp;(SUBSTITUTE(AL8," ",""))&amp;"&amp;countryAndRegion=DE&amp;language=de","» Services")</f>
        <v>» Services</v>
      </c>
      <c r="AN50" s="30" t="str">
        <f>HYPERLINK("https://lpsc.lenovopartner.com/#/smartfindservice?keyword="&amp;(SUBSTITUTE(AN8," ",""))&amp;"&amp;countryAndRegion=DE&amp;language=de","» Services")</f>
        <v>» Services</v>
      </c>
      <c r="AO50" s="30" t="str">
        <f>HYPERLINK("https://lpsc.lenovopartner.com/#/smartfindservice?keyword="&amp;(SUBSTITUTE(AO8," ",""))&amp;"&amp;countryAndRegion=DE&amp;language=de","» Services")</f>
        <v>» Services</v>
      </c>
      <c r="AP50" s="30" t="str">
        <f>HYPERLINK("https://lpsc.lenovopartner.com/#/smartfindservice?keyword="&amp;(SUBSTITUTE(AP8," ",""))&amp;"&amp;countryAndRegion=DE&amp;language=de","» Services")</f>
        <v>» Services</v>
      </c>
      <c r="AR50" s="30" t="str">
        <f>HYPERLINK("https://lpsc.lenovopartner.com/#/smartfindservice?keyword="&amp;(SUBSTITUTE(AR8," ",""))&amp;"&amp;countryAndRegion=DE&amp;language=de","» Services")</f>
        <v>» Services</v>
      </c>
      <c r="AS50" s="30" t="str">
        <f>HYPERLINK("https://lpsc.lenovopartner.com/#/smartfindservice?keyword="&amp;(SUBSTITUTE(AS8," ",""))&amp;"&amp;countryAndRegion=DE&amp;language=de","» Services")</f>
        <v>» Services</v>
      </c>
      <c r="AU50" s="30" t="str">
        <f>HYPERLINK("https://lpsc.lenovopartner.com/#/smartfindservice?keyword="&amp;(SUBSTITUTE(AU8," ",""))&amp;"&amp;countryAndRegion=DE&amp;language=de","» Services")</f>
        <v>» Services</v>
      </c>
      <c r="AV50" s="30" t="str">
        <f>HYPERLINK("https://lpsc.lenovopartner.com/#/smartfindservice?keyword="&amp;(SUBSTITUTE(AV8," ",""))&amp;"&amp;countryAndRegion=DE&amp;language=de","» Services")</f>
        <v>» Services</v>
      </c>
      <c r="AW50" s="30" t="str">
        <f>HYPERLINK("https://lpsc.lenovopartner.com/#/smartfindservice?keyword="&amp;(SUBSTITUTE(AW8," ",""))&amp;"&amp;countryAndRegion=DE&amp;language=de","» Services")</f>
        <v>» Services</v>
      </c>
      <c r="AY50" s="30" t="str">
        <f>HYPERLINK("https://lpsc.lenovopartner.com/#/smartfindservice?keyword="&amp;(SUBSTITUTE(AY8," ",""))&amp;"&amp;countryAndRegion=DE&amp;language=de","» Services")</f>
        <v>» Services</v>
      </c>
      <c r="AZ50" s="30" t="str">
        <f>HYPERLINK("https://lpsc.lenovopartner.com/#/smartfindservice?keyword="&amp;(SUBSTITUTE(AZ8," ",""))&amp;"&amp;countryAndRegion=DE&amp;language=de","» Services")</f>
        <v>» Services</v>
      </c>
      <c r="BA50" s="30" t="str">
        <f>HYPERLINK("https://lpsc.lenovopartner.com/#/smartfindservice?keyword="&amp;(SUBSTITUTE(BA8," ",""))&amp;"&amp;countryAndRegion=DE&amp;language=de","» Services")</f>
        <v>» Services</v>
      </c>
      <c r="BC50" s="30" t="str">
        <f>HYPERLINK("https://lpsc.lenovopartner.com/#/smartfindservice?keyword="&amp;(SUBSTITUTE(BC8," ",""))&amp;"&amp;countryAndRegion=DE&amp;language=de","» Services")</f>
        <v>» Services</v>
      </c>
      <c r="BE50" s="30" t="str">
        <f>HYPERLINK("https://lpsc.lenovopartner.com/#/smartfindservice?keyword="&amp;(SUBSTITUTE(BE8," ",""))&amp;"&amp;countryAndRegion=DE&amp;language=de","» Services")</f>
        <v>» Services</v>
      </c>
      <c r="BF50" s="30" t="str">
        <f>HYPERLINK("https://lpsc.lenovopartner.com/#/smartfindservice?keyword="&amp;(SUBSTITUTE(BF8," ",""))&amp;"&amp;countryAndRegion=DE&amp;language=de","» Services")</f>
        <v>» Services</v>
      </c>
      <c r="BG50" s="30" t="str">
        <f>HYPERLINK("https://lpsc.lenovopartner.com/#/smartfindservice?keyword="&amp;(SUBSTITUTE(BG8," ",""))&amp;"&amp;countryAndRegion=DE&amp;language=de","» Services")</f>
        <v>» Services</v>
      </c>
      <c r="BI50" s="30" t="str">
        <f>HYPERLINK("https://lpsc.lenovopartner.com/#/smartfindservice?keyword="&amp;(SUBSTITUTE(BI8," ",""))&amp;"&amp;countryAndRegion=DE&amp;language=de","» Services")</f>
        <v>» Services</v>
      </c>
      <c r="BJ50" s="30" t="str">
        <f>HYPERLINK("https://lpsc.lenovopartner.com/#/smartfindservice?keyword="&amp;(SUBSTITUTE(BJ8," ",""))&amp;"&amp;countryAndRegion=DE&amp;language=de","» Services")</f>
        <v>» Services</v>
      </c>
      <c r="BK50" s="30" t="str">
        <f>HYPERLINK("https://lpsc.lenovopartner.com/#/smartfindservice?keyword="&amp;(SUBSTITUTE(BK8," ",""))&amp;"&amp;countryAndRegion=DE&amp;language=de","» Services")</f>
        <v>» Services</v>
      </c>
      <c r="BM50" s="30" t="str">
        <f>HYPERLINK("https://lpsc.lenovopartner.com/#/smartfindservice?keyword="&amp;(SUBSTITUTE(BM8," ",""))&amp;"&amp;countryAndRegion=DE&amp;language=de","» Services")</f>
        <v>» Services</v>
      </c>
      <c r="BN50" s="30" t="str">
        <f>HYPERLINK("https://lpsc.lenovopartner.com/#/smartfindservice?keyword="&amp;(SUBSTITUTE(BN8," ",""))&amp;"&amp;countryAndRegion=DE&amp;language=de","» Services")</f>
        <v>» Services</v>
      </c>
      <c r="BP50" s="30" t="str">
        <f>HYPERLINK("https://lpsc.lenovopartner.com/#/smartfindservice?keyword="&amp;(SUBSTITUTE(BP8," ",""))&amp;"&amp;countryAndRegion=DE&amp;language=de","» Services")</f>
        <v>» Services</v>
      </c>
      <c r="BQ50" s="30" t="str">
        <f>HYPERLINK("https://lpsc.lenovopartner.com/#/smartfindservice?keyword="&amp;(SUBSTITUTE(BQ8," ",""))&amp;"&amp;countryAndRegion=DE&amp;language=de","» Services")</f>
        <v>» Services</v>
      </c>
      <c r="BR50" s="30" t="str">
        <f>HYPERLINK("https://lpsc.lenovopartner.com/#/smartfindservice?keyword="&amp;(SUBSTITUTE(BR8," ",""))&amp;"&amp;countryAndRegion=DE&amp;language=de","» Services")</f>
        <v>» Services</v>
      </c>
      <c r="BT50" s="30" t="str">
        <f>HYPERLINK("https://lpsc.lenovopartner.com/#/smartfindservice?keyword="&amp;(SUBSTITUTE(BT8," ",""))&amp;"&amp;countryAndRegion=DE&amp;language=de","» Services")</f>
        <v>» Services</v>
      </c>
      <c r="BV50" s="30" t="str">
        <f>HYPERLINK("https://lpsc.lenovopartner.com/#/smartfindservice?keyword="&amp;(SUBSTITUTE(BV8," ",""))&amp;"&amp;countryAndRegion=DE&amp;language=de","» Services")</f>
        <v>» Services</v>
      </c>
      <c r="BW50" s="30" t="str">
        <f>HYPERLINK("https://lpsc.lenovopartner.com/#/smartfindservice?keyword="&amp;(SUBSTITUTE(BW8," ",""))&amp;"&amp;countryAndRegion=DE&amp;language=de","» Services")</f>
        <v>» Services</v>
      </c>
      <c r="BX50" s="30" t="str">
        <f>HYPERLINK("https://lpsc.lenovopartner.com/#/smartfindservice?keyword="&amp;(SUBSTITUTE(BX8," ",""))&amp;"&amp;countryAndRegion=DE&amp;language=de","» Services")</f>
        <v>» Services</v>
      </c>
      <c r="BZ50" s="30" t="str">
        <f>HYPERLINK("https://lpsc.lenovopartner.com/#/smartfindservice?keyword="&amp;(SUBSTITUTE(BZ8," ",""))&amp;"&amp;countryAndRegion=DE&amp;language=de","» Services")</f>
        <v>» Services</v>
      </c>
      <c r="CA50" s="30" t="str">
        <f>HYPERLINK("https://lpsc.lenovopartner.com/#/smartfindservice?keyword="&amp;(SUBSTITUTE(CA8," ",""))&amp;"&amp;countryAndRegion=DE&amp;language=de","» Services")</f>
        <v>» Services</v>
      </c>
      <c r="CB50" s="30" t="str">
        <f>HYPERLINK("https://lpsc.lenovopartner.com/#/smartfindservice?keyword="&amp;(SUBSTITUTE(CB8," ",""))&amp;"&amp;countryAndRegion=DE&amp;language=de","» Services")</f>
        <v>» Services</v>
      </c>
      <c r="CD50" s="30" t="str">
        <f>HYPERLINK("https://lpsc.lenovopartner.com/#/smartfindservice?keyword="&amp;(SUBSTITUTE(CD8," ",""))&amp;"&amp;countryAndRegion=DE&amp;language=de","» Services")</f>
        <v>» Services</v>
      </c>
      <c r="CE50" s="30" t="str">
        <f>HYPERLINK("https://lpsc.lenovopartner.com/#/smartfindservice?keyword="&amp;(SUBSTITUTE(CE8," ",""))&amp;"&amp;countryAndRegion=DE&amp;language=de","» Services")</f>
        <v>» Services</v>
      </c>
      <c r="CF50" s="30" t="str">
        <f>HYPERLINK("https://lpsc.lenovopartner.com/#/smartfindservice?keyword="&amp;(SUBSTITUTE(CF8," ",""))&amp;"&amp;countryAndRegion=DE&amp;language=de","» Services")</f>
        <v>» Services</v>
      </c>
      <c r="CH50" s="30" t="str">
        <f>HYPERLINK("https://lpsc.lenovopartner.com/#/smartfindservice?keyword="&amp;(SUBSTITUTE(CH8," ",""))&amp;"&amp;countryAndRegion=DE&amp;language=de","» Services")</f>
        <v>» Services</v>
      </c>
      <c r="CI50" s="30" t="str">
        <f>HYPERLINK("https://lpsc.lenovopartner.com/#/smartfindservice?keyword="&amp;(SUBSTITUTE(CI8," ",""))&amp;"&amp;countryAndRegion=DE&amp;language=de","» Services")</f>
        <v>» Services</v>
      </c>
      <c r="CJ50" s="30" t="str">
        <f>HYPERLINK("https://lpsc.lenovopartner.com/#/smartfindservice?keyword="&amp;(SUBSTITUTE(CJ8," ",""))&amp;"&amp;countryAndRegion=DE&amp;language=de","» Services")</f>
        <v>» Services</v>
      </c>
      <c r="CL50" s="30" t="str">
        <f>HYPERLINK("https://lpsc.lenovopartner.com/#/smartfindservice?keyword="&amp;(SUBSTITUTE(CL8," ",""))&amp;"&amp;countryAndRegion=DE&amp;language=de","» Services")</f>
        <v>» Services</v>
      </c>
      <c r="CM50" s="30" t="str">
        <f>HYPERLINK("https://lpsc.lenovopartner.com/#/smartfindservice?keyword="&amp;(SUBSTITUTE(CM8," ",""))&amp;"&amp;countryAndRegion=DE&amp;language=de","» Services")</f>
        <v>» Services</v>
      </c>
      <c r="CN50" s="30" t="str">
        <f>HYPERLINK("https://lpsc.lenovopartner.com/#/smartfindservice?keyword="&amp;(SUBSTITUTE(CN8," ",""))&amp;"&amp;countryAndRegion=DE&amp;language=de","» Services")</f>
        <v>» Services</v>
      </c>
      <c r="CP50" s="30" t="str">
        <f>HYPERLINK("https://lpsc.lenovopartner.com/#/smartfindservice?keyword="&amp;(SUBSTITUTE(CP8," ",""))&amp;"&amp;countryAndRegion=DE&amp;language=de","» Services")</f>
        <v>» Services</v>
      </c>
      <c r="CQ50" s="30" t="str">
        <f>HYPERLINK("https://lpsc.lenovopartner.com/#/smartfindservice?keyword="&amp;(SUBSTITUTE(CQ8," ",""))&amp;"&amp;countryAndRegion=DE&amp;language=de","» Services")</f>
        <v>» Services</v>
      </c>
      <c r="CR50" s="30" t="str">
        <f>HYPERLINK("https://lpsc.lenovopartner.com/#/smartfindservice?keyword="&amp;(SUBSTITUTE(CR8," ",""))&amp;"&amp;countryAndRegion=DE&amp;language=de","» Services")</f>
        <v>» Services</v>
      </c>
      <c r="CT50" s="30" t="str">
        <f>HYPERLINK("https://lpsc.lenovopartner.com/#/smartfindservice?keyword="&amp;(SUBSTITUTE(CT8," ",""))&amp;"&amp;countryAndRegion=DE&amp;language=de","» Services")</f>
        <v>» Services</v>
      </c>
      <c r="CV50" s="30" t="str">
        <f>HYPERLINK("https://lpsc.lenovopartner.com/#/smartfindservice?keyword="&amp;(SUBSTITUTE(CV8," ",""))&amp;"&amp;countryAndRegion=DE&amp;language=de","» Services")</f>
        <v>» Services</v>
      </c>
      <c r="CW50" s="30" t="str">
        <f>HYPERLINK("https://lpsc.lenovopartner.com/#/smartfindservice?keyword="&amp;(SUBSTITUTE(CW8," ",""))&amp;"&amp;countryAndRegion=DE&amp;language=de","» Services")</f>
        <v>» Services</v>
      </c>
      <c r="CX50" s="30" t="str">
        <f>HYPERLINK("https://lpsc.lenovopartner.com/#/smartfindservice?keyword="&amp;(SUBSTITUTE(CX8," ",""))&amp;"&amp;countryAndRegion=DE&amp;language=de","» Services")</f>
        <v>» Services</v>
      </c>
      <c r="CY50" s="30" t="str">
        <f>HYPERLINK("https://lpsc.lenovopartner.com/#/smartfindservice?keyword="&amp;(SUBSTITUTE(CY8," ",""))&amp;"&amp;countryAndRegion=DE&amp;language=de","» Services")</f>
        <v>» Services</v>
      </c>
      <c r="CZ50" s="30" t="str">
        <f>HYPERLINK("https://lpsc.lenovopartner.com/#/smartfindservice?keyword="&amp;(SUBSTITUTE(CZ8," ",""))&amp;"&amp;countryAndRegion=DE&amp;language=de","» Services")</f>
        <v>» Services</v>
      </c>
      <c r="DB50" s="30" t="str">
        <f>HYPERLINK("https://lpsc.lenovopartner.com/#/smartfindservice?keyword="&amp;(SUBSTITUTE(DB8," ",""))&amp;"&amp;countryAndRegion=DE&amp;language=de","» Services")</f>
        <v>» Services</v>
      </c>
      <c r="DD50" s="30" t="str">
        <f>HYPERLINK("https://lpsc.lenovopartner.com/#/smartfindservice?keyword="&amp;(SUBSTITUTE(DD8," ",""))&amp;"&amp;countryAndRegion=DE&amp;language=de","» Services")</f>
        <v>» Services</v>
      </c>
      <c r="DE50" s="30" t="str">
        <f>HYPERLINK("https://lpsc.lenovopartner.com/#/smartfindservice?keyword="&amp;(SUBSTITUTE(DE8," ",""))&amp;"&amp;countryAndRegion=DE&amp;language=de","» Services")</f>
        <v>» Services</v>
      </c>
      <c r="DF50" s="30" t="str">
        <f>HYPERLINK("https://lpsc.lenovopartner.com/#/smartfindservice?keyword="&amp;(SUBSTITUTE(DF8," ",""))&amp;"&amp;countryAndRegion=DE&amp;language=de","» Services")</f>
        <v>» Services</v>
      </c>
      <c r="DG50" s="30" t="str">
        <f>HYPERLINK("https://lpsc.lenovopartner.com/#/smartfindservice?keyword="&amp;(SUBSTITUTE(DG8," ",""))&amp;"&amp;countryAndRegion=DE&amp;language=de","» Services")</f>
        <v>» Services</v>
      </c>
      <c r="DI50" s="30" t="str">
        <f>HYPERLINK("https://lpsc.lenovopartner.com/#/smartfindservice?keyword="&amp;(SUBSTITUTE(DI8," ",""))&amp;"&amp;countryAndRegion=DE&amp;language=de","» Services")</f>
        <v>» Services</v>
      </c>
      <c r="DJ50" s="30" t="str">
        <f>HYPERLINK("https://lpsc.lenovopartner.com/#/smartfindservice?keyword="&amp;(SUBSTITUTE(DJ8," ",""))&amp;"&amp;countryAndRegion=DE&amp;language=de","» Services")</f>
        <v>» Services</v>
      </c>
      <c r="DK50" s="30" t="str">
        <f>HYPERLINK("https://lpsc.lenovopartner.com/#/smartfindservice?keyword="&amp;(SUBSTITUTE(DK8," ",""))&amp;"&amp;countryAndRegion=DE&amp;language=de","» Services")</f>
        <v>» Services</v>
      </c>
      <c r="DL50" s="30" t="str">
        <f>HYPERLINK("https://lpsc.lenovopartner.com/#/smartfindservice?keyword="&amp;(SUBSTITUTE(DL8," ",""))&amp;"&amp;countryAndRegion=DE&amp;language=de","» Services")</f>
        <v>» Services</v>
      </c>
      <c r="DN50" s="30" t="str">
        <f>HYPERLINK("https://lpsc.lenovopartner.com/#/smartfindservice?keyword="&amp;(SUBSTITUTE(DN8," ",""))&amp;"&amp;countryAndRegion=DE&amp;language=de","» Services")</f>
        <v>» Services</v>
      </c>
      <c r="DO50" s="30" t="str">
        <f>HYPERLINK("https://lpsc.lenovopartner.com/#/smartfindservice?keyword="&amp;(SUBSTITUTE(DO8," ",""))&amp;"&amp;countryAndRegion=DE&amp;language=de","» Services")</f>
        <v>» Services</v>
      </c>
      <c r="DP50" s="30" t="str">
        <f>HYPERLINK("https://lpsc.lenovopartner.com/#/smartfindservice?keyword="&amp;(SUBSTITUTE(DP8," ",""))&amp;"&amp;countryAndRegion=DE&amp;language=de","» Services")</f>
        <v>» Services</v>
      </c>
      <c r="DQ50" s="30" t="str">
        <f>HYPERLINK("https://lpsc.lenovopartner.com/#/smartfindservice?keyword="&amp;(SUBSTITUTE(DQ8," ",""))&amp;"&amp;countryAndRegion=DE&amp;language=de","» Services")</f>
        <v>» Services</v>
      </c>
      <c r="DS50" s="30" t="str">
        <f>HYPERLINK("https://lpsc.lenovopartner.com/#/smartfindservice?keyword="&amp;(SUBSTITUTE(DS8," ",""))&amp;"&amp;countryAndRegion=DE&amp;language=de","» Services")</f>
        <v>» Services</v>
      </c>
      <c r="DT50" s="30" t="str">
        <f>HYPERLINK("https://lpsc.lenovopartner.com/#/smartfindservice?keyword="&amp;(SUBSTITUTE(DT8," ",""))&amp;"&amp;countryAndRegion=DE&amp;language=de","» Services")</f>
        <v>» Services</v>
      </c>
      <c r="DU50" s="30" t="str">
        <f>HYPERLINK("https://lpsc.lenovopartner.com/#/smartfindservice?keyword="&amp;(SUBSTITUTE(DU8," ",""))&amp;"&amp;countryAndRegion=DE&amp;language=de","» Services")</f>
        <v>» Services</v>
      </c>
      <c r="DV50" s="30" t="str">
        <f>HYPERLINK("https://lpsc.lenovopartner.com/#/smartfindservice?keyword="&amp;(SUBSTITUTE(DV8," ",""))&amp;"&amp;countryAndRegion=DE&amp;language=de","» Services")</f>
        <v>» Services</v>
      </c>
      <c r="DW50" s="30" t="str">
        <f>HYPERLINK("https://lpsc.lenovopartner.com/#/smartfindservice?keyword="&amp;(SUBSTITUTE(DW8," ",""))&amp;"&amp;countryAndRegion=DE&amp;language=de","» Services")</f>
        <v>» Services</v>
      </c>
      <c r="DX50" s="30" t="str">
        <f>HYPERLINK("https://lpsc.lenovopartner.com/#/smartfindservice?keyword="&amp;(SUBSTITUTE(DX8," ",""))&amp;"&amp;countryAndRegion=DE&amp;language=de","» Services")</f>
        <v>» Services</v>
      </c>
      <c r="DZ50" s="30" t="str">
        <f>HYPERLINK("https://lpsc.lenovopartner.com/#/smartfindservice?keyword="&amp;(SUBSTITUTE(DZ8," ",""))&amp;"&amp;countryAndRegion=DE&amp;language=de","» Services")</f>
        <v>» Services</v>
      </c>
      <c r="EA50" s="30" t="str">
        <f>HYPERLINK("https://lpsc.lenovopartner.com/#/smartfindservice?keyword="&amp;(SUBSTITUTE(EA8," ",""))&amp;"&amp;countryAndRegion=DE&amp;language=de","» Services")</f>
        <v>» Services</v>
      </c>
      <c r="EB50" s="30" t="str">
        <f>HYPERLINK("https://lpsc.lenovopartner.com/#/smartfindservice?keyword="&amp;(SUBSTITUTE(EB8," ",""))&amp;"&amp;countryAndRegion=DE&amp;language=de","» Services")</f>
        <v>» Services</v>
      </c>
      <c r="EC50" s="30" t="str">
        <f>HYPERLINK("https://lpsc.lenovopartner.com/#/smartfindservice?keyword="&amp;(SUBSTITUTE(EC8," ",""))&amp;"&amp;countryAndRegion=DE&amp;language=de","» Services")</f>
        <v>» Services</v>
      </c>
      <c r="EE50" s="30" t="str">
        <f>HYPERLINK("https://lpsc.lenovopartner.com/#/smartfindservice?keyword="&amp;(SUBSTITUTE(EE8," ",""))&amp;"&amp;countryAndRegion=DE&amp;language=de","» Services")</f>
        <v>» Services</v>
      </c>
      <c r="EF50" s="30" t="str">
        <f>HYPERLINK("https://lpsc.lenovopartner.com/#/smartfindservice?keyword="&amp;(SUBSTITUTE(EF8," ",""))&amp;"&amp;countryAndRegion=DE&amp;language=de","» Services")</f>
        <v>» Services</v>
      </c>
      <c r="EG50" s="30" t="str">
        <f>HYPERLINK("https://lpsc.lenovopartner.com/#/smartfindservice?keyword="&amp;(SUBSTITUTE(EG8," ",""))&amp;"&amp;countryAndRegion=DE&amp;language=de","» Services")</f>
        <v>» Services</v>
      </c>
      <c r="EH50" s="30" t="str">
        <f>HYPERLINK("https://lpsc.lenovopartner.com/#/smartfindservice?keyword="&amp;(SUBSTITUTE(EH8," ",""))&amp;"&amp;countryAndRegion=DE&amp;language=de","» Services")</f>
        <v>» Services</v>
      </c>
      <c r="EI50" s="30" t="str">
        <f>HYPERLINK("https://lpsc.lenovopartner.com/#/smartfindservice?keyword="&amp;(SUBSTITUTE(EI8," ",""))&amp;"&amp;countryAndRegion=DE&amp;language=de","» Services")</f>
        <v>» Services</v>
      </c>
      <c r="EJ50" s="30" t="str">
        <f>HYPERLINK("https://lpsc.lenovopartner.com/#/smartfindservice?keyword="&amp;(SUBSTITUTE(EJ8," ",""))&amp;"&amp;countryAndRegion=DE&amp;language=de","» Services")</f>
        <v>» Services</v>
      </c>
      <c r="EL50" s="30" t="str">
        <f>HYPERLINK("https://lpsc.lenovopartner.com/#/smartfindservice?keyword="&amp;(SUBSTITUTE(EL8," ",""))&amp;"&amp;countryAndRegion=DE&amp;language=de","» Services")</f>
        <v>» Services</v>
      </c>
      <c r="EM50" s="30" t="str">
        <f>HYPERLINK("https://lpsc.lenovopartner.com/#/smartfindservice?keyword="&amp;(SUBSTITUTE(EM8," ",""))&amp;"&amp;countryAndRegion=DE&amp;language=de","» Services")</f>
        <v>» Services</v>
      </c>
      <c r="EO50" s="30" t="str">
        <f>HYPERLINK("https://lpsc.lenovopartner.com/#/smartfindservice?keyword="&amp;(SUBSTITUTE(EO8," ",""))&amp;"&amp;countryAndRegion=DE&amp;language=de","» Services")</f>
        <v>» Services</v>
      </c>
      <c r="EP50" s="30" t="str">
        <f>HYPERLINK("https://lpsc.lenovopartner.com/#/smartfindservice?keyword="&amp;(SUBSTITUTE(EP8," ",""))&amp;"&amp;countryAndRegion=DE&amp;language=de","» Services")</f>
        <v>» Services</v>
      </c>
      <c r="EQ50" s="30" t="str">
        <f>HYPERLINK("https://lpsc.lenovopartner.com/#/smartfindservice?keyword="&amp;(SUBSTITUTE(EQ8," ",""))&amp;"&amp;countryAndRegion=DE&amp;language=de","» Services")</f>
        <v>» Services</v>
      </c>
      <c r="ER50" s="30" t="str">
        <f>HYPERLINK("https://lpsc.lenovopartner.com/#/smartfindservice?keyword="&amp;(SUBSTITUTE(ER8," ",""))&amp;"&amp;countryAndRegion=DE&amp;language=de","» Services")</f>
        <v>» Services</v>
      </c>
      <c r="ES50" s="30" t="str">
        <f>HYPERLINK("https://lpsc.lenovopartner.com/#/smartfindservice?keyword="&amp;(SUBSTITUTE(ES8," ",""))&amp;"&amp;countryAndRegion=DE&amp;language=de","» Services")</f>
        <v>» Services</v>
      </c>
      <c r="ET50" s="30" t="str">
        <f>HYPERLINK("https://lpsc.lenovopartner.com/#/smartfindservice?keyword="&amp;(SUBSTITUTE(ET8," ",""))&amp;"&amp;countryAndRegion=DE&amp;language=de","» Services")</f>
        <v>» Services</v>
      </c>
      <c r="EU50" s="30" t="str">
        <f>HYPERLINK("https://lpsc.lenovopartner.com/#/smartfindservice?keyword="&amp;(SUBSTITUTE(EU8," ",""))&amp;"&amp;countryAndRegion=DE&amp;language=de","» Services")</f>
        <v>» Services</v>
      </c>
      <c r="EV50" s="30" t="str">
        <f>HYPERLINK("https://lpsc.lenovopartner.com/#/smartfindservice?keyword="&amp;(SUBSTITUTE(EV8," ",""))&amp;"&amp;countryAndRegion=DE&amp;language=de","» Services")</f>
        <v>» Services</v>
      </c>
      <c r="EX50" s="30" t="str">
        <f>HYPERLINK("https://lpsc.lenovopartner.com/#/smartfindservice?keyword="&amp;(SUBSTITUTE(EX8," ",""))&amp;"&amp;countryAndRegion=DE&amp;language=de","» Services")</f>
        <v>» Services</v>
      </c>
      <c r="EY50" s="30" t="str">
        <f>HYPERLINK("https://lpsc.lenovopartner.com/#/smartfindservice?keyword="&amp;(SUBSTITUTE(EY8," ",""))&amp;"&amp;countryAndRegion=DE&amp;language=de","» Services")</f>
        <v>» Services</v>
      </c>
      <c r="EZ50" s="30" t="str">
        <f>HYPERLINK("https://lpsc.lenovopartner.com/#/smartfindservice?keyword="&amp;(SUBSTITUTE(EZ8," ",""))&amp;"&amp;countryAndRegion=DE&amp;language=de","» Services")</f>
        <v>» Services</v>
      </c>
      <c r="FA50" s="30" t="str">
        <f>HYPERLINK("https://lpsc.lenovopartner.com/#/smartfindservice?keyword="&amp;(SUBSTITUTE(FA8," ",""))&amp;"&amp;countryAndRegion=DE&amp;language=de","» Services")</f>
        <v>» Services</v>
      </c>
      <c r="FB50" s="30" t="str">
        <f>HYPERLINK("https://lpsc.lenovopartner.com/#/smartfindservice?keyword="&amp;(SUBSTITUTE(FB8," ",""))&amp;"&amp;countryAndRegion=DE&amp;language=de","» Services")</f>
        <v>» Services</v>
      </c>
      <c r="FC50" s="30" t="str">
        <f>HYPERLINK("https://lpsc.lenovopartner.com/#/smartfindservice?keyword="&amp;(SUBSTITUTE(FC8," ",""))&amp;"&amp;countryAndRegion=DE&amp;language=de","» Services")</f>
        <v>» Services</v>
      </c>
      <c r="FD50" s="30" t="str">
        <f>HYPERLINK("https://lpsc.lenovopartner.com/#/smartfindservice?keyword="&amp;(SUBSTITUTE(FD8," ",""))&amp;"&amp;countryAndRegion=DE&amp;language=de","» Services")</f>
        <v>» Services</v>
      </c>
      <c r="FE50" s="30" t="str">
        <f>HYPERLINK("https://lpsc.lenovopartner.com/#/smartfindservice?keyword="&amp;(SUBSTITUTE(FE8," ",""))&amp;"&amp;countryAndRegion=DE&amp;language=de","» Services")</f>
        <v>» Services</v>
      </c>
      <c r="FF50" s="30" t="str">
        <f>HYPERLINK("https://lpsc.lenovopartner.com/#/smartfindservice?keyword="&amp;(SUBSTITUTE(FF8," ",""))&amp;"&amp;countryAndRegion=DE&amp;language=de","» Services")</f>
        <v>» Services</v>
      </c>
      <c r="FH50" s="30" t="str">
        <f>HYPERLINK("https://lpsc.lenovopartner.com/#/smartfindservice?keyword="&amp;(SUBSTITUTE(FH8," ",""))&amp;"&amp;countryAndRegion=DE&amp;language=de","» Services")</f>
        <v>» Services</v>
      </c>
      <c r="FI50" s="30" t="str">
        <f>HYPERLINK("https://lpsc.lenovopartner.com/#/smartfindservice?keyword="&amp;(SUBSTITUTE(FI8," ",""))&amp;"&amp;countryAndRegion=DE&amp;language=de","» Services")</f>
        <v>» Services</v>
      </c>
      <c r="FJ50" s="30" t="str">
        <f>HYPERLINK("https://lpsc.lenovopartner.com/#/smartfindservice?keyword="&amp;(SUBSTITUTE(FJ8," ",""))&amp;"&amp;countryAndRegion=DE&amp;language=de","» Services")</f>
        <v>» Services</v>
      </c>
      <c r="FL50" s="30" t="str">
        <f>HYPERLINK("https://lpsc.lenovopartner.com/#/smartfindservice?keyword="&amp;(SUBSTITUTE(FL8," ",""))&amp;"&amp;countryAndRegion=DE&amp;language=de","» Services")</f>
        <v>» Services</v>
      </c>
      <c r="FM50" s="30" t="str">
        <f>HYPERLINK("https://lpsc.lenovopartner.com/#/smartfindservice?keyword="&amp;(SUBSTITUTE(FM8," ",""))&amp;"&amp;countryAndRegion=DE&amp;language=de","» Services")</f>
        <v>» Services</v>
      </c>
      <c r="FN50" s="30" t="str">
        <f>HYPERLINK("https://lpsc.lenovopartner.com/#/smartfindservice?keyword="&amp;(SUBSTITUTE(FN8," ",""))&amp;"&amp;countryAndRegion=DE&amp;language=de","» Services")</f>
        <v>» Services</v>
      </c>
      <c r="FO50" s="30" t="str">
        <f>HYPERLINK("https://lpsc.lenovopartner.com/#/smartfindservice?keyword="&amp;(SUBSTITUTE(FO8," ",""))&amp;"&amp;countryAndRegion=DE&amp;language=de","» Services")</f>
        <v>» Services</v>
      </c>
      <c r="FP50" s="30" t="str">
        <f>HYPERLINK("https://lpsc.lenovopartner.com/#/smartfindservice?keyword="&amp;(SUBSTITUTE(FP8," ",""))&amp;"&amp;countryAndRegion=DE&amp;language=de","» Services")</f>
        <v>» Services</v>
      </c>
      <c r="FQ50" s="30" t="str">
        <f>HYPERLINK("https://lpsc.lenovopartner.com/#/smartfindservice?keyword="&amp;(SUBSTITUTE(FQ8," ",""))&amp;"&amp;countryAndRegion=DE&amp;language=de","» Services")</f>
        <v>» Services</v>
      </c>
      <c r="FR50" s="30" t="str">
        <f>HYPERLINK("https://lpsc.lenovopartner.com/#/smartfindservice?keyword="&amp;(SUBSTITUTE(FR8," ",""))&amp;"&amp;countryAndRegion=DE&amp;language=de","» Services")</f>
        <v>» Services</v>
      </c>
      <c r="FS50" s="30" t="str">
        <f>HYPERLINK("https://lpsc.lenovopartner.com/#/smartfindservice?keyword="&amp;(SUBSTITUTE(FS8," ",""))&amp;"&amp;countryAndRegion=DE&amp;language=de","» Services")</f>
        <v>» Services</v>
      </c>
      <c r="FT50" s="30" t="str">
        <f>HYPERLINK("https://lpsc.lenovopartner.com/#/smartfindservice?keyword="&amp;(SUBSTITUTE(FT8," ",""))&amp;"&amp;countryAndRegion=DE&amp;language=de","» Services")</f>
        <v>» Services</v>
      </c>
      <c r="FV50" s="30" t="str">
        <f>HYPERLINK("https://lpsc.lenovopartner.com/#/smartfindservice?keyword="&amp;(SUBSTITUTE(FV8," ",""))&amp;"&amp;countryAndRegion=DE&amp;language=de","» Services")</f>
        <v>» Services</v>
      </c>
      <c r="FW50" s="30" t="str">
        <f>HYPERLINK("https://lpsc.lenovopartner.com/#/smartfindservice?keyword="&amp;(SUBSTITUTE(FW8," ",""))&amp;"&amp;countryAndRegion=DE&amp;language=de","» Services")</f>
        <v>» Services</v>
      </c>
      <c r="FX50" s="30" t="str">
        <f>HYPERLINK("https://lpsc.lenovopartner.com/#/smartfindservice?keyword="&amp;(SUBSTITUTE(FX8," ",""))&amp;"&amp;countryAndRegion=DE&amp;language=de","» Services")</f>
        <v>» Services</v>
      </c>
      <c r="FY50" s="30" t="str">
        <f>HYPERLINK("https://lpsc.lenovopartner.com/#/smartfindservice?keyword="&amp;(SUBSTITUTE(FY8," ",""))&amp;"&amp;countryAndRegion=DE&amp;language=de","» Services")</f>
        <v>» Services</v>
      </c>
      <c r="FZ50" s="30" t="str">
        <f>HYPERLINK("https://lpsc.lenovopartner.com/#/smartfindservice?keyword="&amp;(SUBSTITUTE(FZ8," ",""))&amp;"&amp;countryAndRegion=DE&amp;language=de","» Services")</f>
        <v>» Services</v>
      </c>
      <c r="GA50" s="30" t="str">
        <f>HYPERLINK("https://lpsc.lenovopartner.com/#/smartfindservice?keyword="&amp;(SUBSTITUTE(GA8," ",""))&amp;"&amp;countryAndRegion=DE&amp;language=de","» Services")</f>
        <v>» Services</v>
      </c>
      <c r="GB50" s="30" t="str">
        <f>HYPERLINK("https://lpsc.lenovopartner.com/#/smartfindservice?keyword="&amp;(SUBSTITUTE(GB8," ",""))&amp;"&amp;countryAndRegion=DE&amp;language=de","» Services")</f>
        <v>» Services</v>
      </c>
      <c r="GC50" s="30" t="str">
        <f>HYPERLINK("https://lpsc.lenovopartner.com/#/smartfindservice?keyword="&amp;(SUBSTITUTE(GC8," ",""))&amp;"&amp;countryAndRegion=DE&amp;language=de","» Services")</f>
        <v>» Services</v>
      </c>
      <c r="GD50" s="30" t="str">
        <f>HYPERLINK("https://lpsc.lenovopartner.com/#/smartfindservice?keyword="&amp;(SUBSTITUTE(GD8," ",""))&amp;"&amp;countryAndRegion=DE&amp;language=de","» Services")</f>
        <v>» Services</v>
      </c>
      <c r="GE50" s="30" t="str">
        <f>HYPERLINK("https://lpsc.lenovopartner.com/#/smartfindservice?keyword="&amp;(SUBSTITUTE(GE8," ",""))&amp;"&amp;countryAndRegion=DE&amp;language=de","» Services")</f>
        <v>» Services</v>
      </c>
      <c r="GG50" s="30" t="str">
        <f>HYPERLINK("https://lpsc.lenovopartner.com/#/smartfindservice?keyword="&amp;(SUBSTITUTE(GG8," ",""))&amp;"&amp;countryAndRegion=DE&amp;language=de","» Services")</f>
        <v>» Services</v>
      </c>
      <c r="GH50" s="30" t="str">
        <f>HYPERLINK("https://lpsc.lenovopartner.com/#/smartfindservice?keyword="&amp;(SUBSTITUTE(GH8," ",""))&amp;"&amp;countryAndRegion=DE&amp;language=de","» Services")</f>
        <v>» Services</v>
      </c>
      <c r="GI50" s="30" t="str">
        <f>HYPERLINK("https://lpsc.lenovopartner.com/#/smartfindservice?keyword="&amp;(SUBSTITUTE(GI8," ",""))&amp;"&amp;countryAndRegion=DE&amp;language=de","» Services")</f>
        <v>» Services</v>
      </c>
      <c r="GJ50" s="30" t="str">
        <f>HYPERLINK("https://lpsc.lenovopartner.com/#/smartfindservice?keyword="&amp;(SUBSTITUTE(GJ8," ",""))&amp;"&amp;countryAndRegion=DE&amp;language=de","» Services")</f>
        <v>» Services</v>
      </c>
      <c r="GK50" s="30" t="str">
        <f>HYPERLINK("https://lpsc.lenovopartner.com/#/smartfindservice?keyword="&amp;(SUBSTITUTE(GK8," ",""))&amp;"&amp;countryAndRegion=DE&amp;language=de","» Services")</f>
        <v>» Services</v>
      </c>
      <c r="GL50" s="30" t="str">
        <f>HYPERLINK("https://lpsc.lenovopartner.com/#/smartfindservice?keyword="&amp;(SUBSTITUTE(GL8," ",""))&amp;"&amp;countryAndRegion=DE&amp;language=de","» Services")</f>
        <v>» Services</v>
      </c>
      <c r="GM50" s="30" t="str">
        <f>HYPERLINK("https://lpsc.lenovopartner.com/#/smartfindservice?keyword="&amp;(SUBSTITUTE(GM8," ",""))&amp;"&amp;countryAndRegion=DE&amp;language=de","» Services")</f>
        <v>» Services</v>
      </c>
      <c r="GO50" s="30" t="str">
        <f>HYPERLINK("https://lpsc.lenovopartner.com/#/smartfindservice?keyword="&amp;(SUBSTITUTE(GO8," ",""))&amp;"&amp;countryAndRegion=DE&amp;language=de","» Services")</f>
        <v>» Services</v>
      </c>
      <c r="GP50" s="30" t="str">
        <f>HYPERLINK("https://lpsc.lenovopartner.com/#/smartfindservice?keyword="&amp;(SUBSTITUTE(GP8," ",""))&amp;"&amp;countryAndRegion=DE&amp;language=de","» Services")</f>
        <v>» Services</v>
      </c>
      <c r="GQ50" s="30" t="str">
        <f>HYPERLINK("https://lpsc.lenovopartner.com/#/smartfindservice?keyword="&amp;(SUBSTITUTE(GQ8," ",""))&amp;"&amp;countryAndRegion=DE&amp;language=de","» Services")</f>
        <v>» Services</v>
      </c>
      <c r="GR50" s="30" t="str">
        <f>HYPERLINK("https://lpsc.lenovopartner.com/#/smartfindservice?keyword="&amp;(SUBSTITUTE(GR8," ",""))&amp;"&amp;countryAndRegion=DE&amp;language=de","» Services")</f>
        <v>» Services</v>
      </c>
      <c r="GS50" s="30" t="str">
        <f>HYPERLINK("https://lpsc.lenovopartner.com/#/smartfindservice?keyword="&amp;(SUBSTITUTE(GS8," ",""))&amp;"&amp;countryAndRegion=DE&amp;language=de","» Services")</f>
        <v>» Services</v>
      </c>
      <c r="GT50" s="30" t="str">
        <f>HYPERLINK("https://lpsc.lenovopartner.com/#/smartfindservice?keyword="&amp;(SUBSTITUTE(GT8," ",""))&amp;"&amp;countryAndRegion=DE&amp;language=de","» Services")</f>
        <v>» Services</v>
      </c>
      <c r="GU50" s="30" t="str">
        <f>HYPERLINK("https://lpsc.lenovopartner.com/#/smartfindservice?keyword="&amp;(SUBSTITUTE(GU8," ",""))&amp;"&amp;countryAndRegion=DE&amp;language=de","» Services")</f>
        <v>» Services</v>
      </c>
      <c r="GV50" s="30" t="str">
        <f>HYPERLINK("https://lpsc.lenovopartner.com/#/smartfindservice?keyword="&amp;(SUBSTITUTE(GV8," ",""))&amp;"&amp;countryAndRegion=DE&amp;language=de","» Services")</f>
        <v>» Services</v>
      </c>
      <c r="GX50" s="30" t="str">
        <f>HYPERLINK("https://lpsc.lenovopartner.com/#/smartfindservice?keyword="&amp;(SUBSTITUTE(GX8," ",""))&amp;"&amp;countryAndRegion=DE&amp;language=de","» Services")</f>
        <v>» Services</v>
      </c>
      <c r="GY50" s="30" t="str">
        <f>HYPERLINK("https://lpsc.lenovopartner.com/#/smartfindservice?keyword="&amp;(SUBSTITUTE(GY8," ",""))&amp;"&amp;countryAndRegion=DE&amp;language=de","» Services")</f>
        <v>» Services</v>
      </c>
      <c r="HA50" s="30" t="str">
        <f>HYPERLINK("https://lpsc.lenovopartner.com/#/smartfindservice?keyword="&amp;(SUBSTITUTE(HA8," ",""))&amp;"&amp;countryAndRegion=DE&amp;language=de","» Services")</f>
        <v>» Services</v>
      </c>
      <c r="HC50" s="30" t="str">
        <f>HYPERLINK("https://lpsc.lenovopartner.com/#/smartfindservice?keyword="&amp;(SUBSTITUTE(HC8," ",""))&amp;"&amp;countryAndRegion=DE&amp;language=de","» Services")</f>
        <v>» Services</v>
      </c>
      <c r="HD50" s="30" t="str">
        <f>HYPERLINK("https://lpsc.lenovopartner.com/#/smartfindservice?keyword="&amp;(SUBSTITUTE(HD8," ",""))&amp;"&amp;countryAndRegion=DE&amp;language=de","» Services")</f>
        <v>» Services</v>
      </c>
      <c r="HE50" s="30" t="str">
        <f>HYPERLINK("https://lpsc.lenovopartner.com/#/smartfindservice?keyword="&amp;(SUBSTITUTE(HE8," ",""))&amp;"&amp;countryAndRegion=DE&amp;language=de","» Services")</f>
        <v>» Services</v>
      </c>
      <c r="HG50" s="30" t="str">
        <f>HYPERLINK("https://lpsc.lenovopartner.com/#/smartfindservice?keyword="&amp;(SUBSTITUTE(HG8," ",""))&amp;"&amp;countryAndRegion=DE&amp;language=de","» Services")</f>
        <v>» Services</v>
      </c>
      <c r="HH50" s="30" t="str">
        <f>HYPERLINK("https://lpsc.lenovopartner.com/#/smartfindservice?keyword="&amp;(SUBSTITUTE(HH8," ",""))&amp;"&amp;countryAndRegion=DE&amp;language=de","» Services")</f>
        <v>» Services</v>
      </c>
      <c r="HI50" s="30" t="str">
        <f>HYPERLINK("https://lpsc.lenovopartner.com/#/smartfindservice?keyword="&amp;(SUBSTITUTE(HI8," ",""))&amp;"&amp;countryAndRegion=DE&amp;language=de","» Services")</f>
        <v>» Services</v>
      </c>
      <c r="HJ50" s="30" t="str">
        <f>HYPERLINK("https://lpsc.lenovopartner.com/#/smartfindservice?keyword="&amp;(SUBSTITUTE(HJ8," ",""))&amp;"&amp;countryAndRegion=DE&amp;language=de","» Services")</f>
        <v>» Services</v>
      </c>
      <c r="HL50" s="30" t="str">
        <f>HYPERLINK("https://lpsc.lenovopartner.com/#/smartfindservice?keyword="&amp;(SUBSTITUTE(HL8," ",""))&amp;"&amp;countryAndRegion=DE&amp;language=de","» Services")</f>
        <v>» Services</v>
      </c>
      <c r="HM50" s="30" t="str">
        <f>HYPERLINK("https://lpsc.lenovopartner.com/#/smartfindservice?keyword="&amp;(SUBSTITUTE(HM8," ",""))&amp;"&amp;countryAndRegion=DE&amp;language=de","» Services")</f>
        <v>» Services</v>
      </c>
      <c r="HO50" s="30" t="str">
        <f>HYPERLINK("https://lpsc.lenovopartner.com/#/smartfindservice?keyword="&amp;(SUBSTITUTE(HO8," ",""))&amp;"&amp;countryAndRegion=DE&amp;language=de","» Services")</f>
        <v>» Services</v>
      </c>
      <c r="HP50" s="30" t="str">
        <f>HYPERLINK("https://lpsc.lenovopartner.com/#/smartfindservice?keyword="&amp;(SUBSTITUTE(HP8," ",""))&amp;"&amp;countryAndRegion=DE&amp;language=de","» Services")</f>
        <v>» Services</v>
      </c>
      <c r="HQ50" s="30" t="str">
        <f>HYPERLINK("https://lpsc.lenovopartner.com/#/smartfindservice?keyword="&amp;(SUBSTITUTE(HQ8," ",""))&amp;"&amp;countryAndRegion=DE&amp;language=de","» Services")</f>
        <v>» Services</v>
      </c>
      <c r="HR50" s="30" t="str">
        <f>HYPERLINK("https://lpsc.lenovopartner.com/#/smartfindservice?keyword="&amp;(SUBSTITUTE(HR8," ",""))&amp;"&amp;countryAndRegion=DE&amp;language=de","» Services")</f>
        <v>» Services</v>
      </c>
      <c r="HS50" s="30" t="str">
        <f>HYPERLINK("https://lpsc.lenovopartner.com/#/smartfindservice?keyword="&amp;(SUBSTITUTE(HS8," ",""))&amp;"&amp;countryAndRegion=DE&amp;language=de","» Services")</f>
        <v>» Services</v>
      </c>
      <c r="HT50" s="30" t="str">
        <f>HYPERLINK("https://lpsc.lenovopartner.com/#/smartfindservice?keyword="&amp;(SUBSTITUTE(HT8," ",""))&amp;"&amp;countryAndRegion=DE&amp;language=de","» Services")</f>
        <v>» Services</v>
      </c>
      <c r="HV50" s="30" t="str">
        <f>HYPERLINK("https://lpsc.lenovopartner.com/#/smartfindservice?keyword="&amp;(SUBSTITUTE(HV8," ",""))&amp;"&amp;countryAndRegion=DE&amp;language=de","» Services")</f>
        <v>» Services</v>
      </c>
      <c r="HW50" s="30" t="str">
        <f>HYPERLINK("https://lpsc.lenovopartner.com/#/smartfindservice?keyword="&amp;(SUBSTITUTE(HW8," ",""))&amp;"&amp;countryAndRegion=DE&amp;language=de","» Services")</f>
        <v>» Services</v>
      </c>
      <c r="HX50" s="30" t="str">
        <f>HYPERLINK("https://lpsc.lenovopartner.com/#/smartfindservice?keyword="&amp;(SUBSTITUTE(HX8," ",""))&amp;"&amp;countryAndRegion=DE&amp;language=de","» Services")</f>
        <v>» Services</v>
      </c>
      <c r="HY50" s="30" t="str">
        <f>HYPERLINK("https://lpsc.lenovopartner.com/#/smartfindservice?keyword="&amp;(SUBSTITUTE(HY8," ",""))&amp;"&amp;countryAndRegion=DE&amp;language=de","» Services")</f>
        <v>» Services</v>
      </c>
      <c r="HZ50" s="30" t="str">
        <f>HYPERLINK("https://lpsc.lenovopartner.com/#/smartfindservice?keyword="&amp;(SUBSTITUTE(HZ8," ",""))&amp;"&amp;countryAndRegion=DE&amp;language=de","» Services")</f>
        <v>» Services</v>
      </c>
      <c r="IA50" s="30" t="str">
        <f>HYPERLINK("https://lpsc.lenovopartner.com/#/smartfindservice?keyword="&amp;(SUBSTITUTE(IA8," ",""))&amp;"&amp;countryAndRegion=DE&amp;language=de","» Services")</f>
        <v>» Services</v>
      </c>
      <c r="IC50" s="30" t="str">
        <f>HYPERLINK("https://lpsc.lenovopartner.com/#/smartfindservice?keyword="&amp;(SUBSTITUTE(IC8," ",""))&amp;"&amp;countryAndRegion=DE&amp;language=de","» Services")</f>
        <v>» Services</v>
      </c>
      <c r="ID50" s="30" t="str">
        <f>HYPERLINK("https://lpsc.lenovopartner.com/#/smartfindservice?keyword="&amp;(SUBSTITUTE(ID8," ",""))&amp;"&amp;countryAndRegion=DE&amp;language=de","» Services")</f>
        <v>» Services</v>
      </c>
      <c r="IE50" s="30" t="str">
        <f>HYPERLINK("https://lpsc.lenovopartner.com/#/smartfindservice?keyword="&amp;(SUBSTITUTE(IE8," ",""))&amp;"&amp;countryAndRegion=DE&amp;language=de","» Services")</f>
        <v>» Services</v>
      </c>
      <c r="IF50" s="30" t="str">
        <f>HYPERLINK("https://lpsc.lenovopartner.com/#/smartfindservice?keyword="&amp;(SUBSTITUTE(IF8," ",""))&amp;"&amp;countryAndRegion=DE&amp;language=de","» Services")</f>
        <v>» Services</v>
      </c>
      <c r="IG50" s="30" t="str">
        <f>HYPERLINK("https://lpsc.lenovopartner.com/#/smartfindservice?keyword="&amp;(SUBSTITUTE(IG8," ",""))&amp;"&amp;countryAndRegion=DE&amp;language=de","» Services")</f>
        <v>» Services</v>
      </c>
      <c r="IH50" s="30" t="str">
        <f>HYPERLINK("https://lpsc.lenovopartner.com/#/smartfindservice?keyword="&amp;(SUBSTITUTE(IH8," ",""))&amp;"&amp;countryAndRegion=DE&amp;language=de","» Services")</f>
        <v>» Services</v>
      </c>
      <c r="IJ50" s="30" t="str">
        <f>HYPERLINK("https://lpsc.lenovopartner.com/#/smartfindservice?keyword="&amp;(SUBSTITUTE(IJ8," ",""))&amp;"&amp;countryAndRegion=DE&amp;language=de","» Services")</f>
        <v>» Services</v>
      </c>
      <c r="IK50" s="30" t="str">
        <f>HYPERLINK("https://lpsc.lenovopartner.com/#/smartfindservice?keyword="&amp;(SUBSTITUTE(IK8," ",""))&amp;"&amp;countryAndRegion=DE&amp;language=de","» Services")</f>
        <v>» Services</v>
      </c>
      <c r="IL50" s="30" t="str">
        <f>HYPERLINK("https://lpsc.lenovopartner.com/#/smartfindservice?keyword="&amp;(SUBSTITUTE(IL8," ",""))&amp;"&amp;countryAndRegion=DE&amp;language=de","» Services")</f>
        <v>» Services</v>
      </c>
      <c r="IM50" s="30" t="str">
        <f>HYPERLINK("https://lpsc.lenovopartner.com/#/smartfindservice?keyword="&amp;(SUBSTITUTE(IM8," ",""))&amp;"&amp;countryAndRegion=DE&amp;language=de","» Services")</f>
        <v>» Services</v>
      </c>
      <c r="IN50" s="30" t="str">
        <f>HYPERLINK("https://lpsc.lenovopartner.com/#/smartfindservice?keyword="&amp;(SUBSTITUTE(IN8," ",""))&amp;"&amp;countryAndRegion=DE&amp;language=de","» Services")</f>
        <v>» Services</v>
      </c>
      <c r="IO50" s="30" t="str">
        <f>HYPERLINK("https://lpsc.lenovopartner.com/#/smartfindservice?keyword="&amp;(SUBSTITUTE(IO8," ",""))&amp;"&amp;countryAndRegion=DE&amp;language=de","» Services")</f>
        <v>» Services</v>
      </c>
      <c r="IP50" s="30" t="str">
        <f>HYPERLINK("https://lpsc.lenovopartner.com/#/smartfindservice?keyword="&amp;(SUBSTITUTE(IP8," ",""))&amp;"&amp;countryAndRegion=DE&amp;language=de","» Services")</f>
        <v>» Services</v>
      </c>
      <c r="IQ50" s="30" t="str">
        <f>HYPERLINK("https://lpsc.lenovopartner.com/#/smartfindservice?keyword="&amp;(SUBSTITUTE(IQ8," ",""))&amp;"&amp;countryAndRegion=DE&amp;language=de","» Services")</f>
        <v>» Services</v>
      </c>
      <c r="IR50" s="30" t="str">
        <f>HYPERLINK("https://lpsc.lenovopartner.com/#/smartfindservice?keyword="&amp;(SUBSTITUTE(IR8," ",""))&amp;"&amp;countryAndRegion=DE&amp;language=de","» Services")</f>
        <v>» Services</v>
      </c>
      <c r="IS50" s="30" t="str">
        <f>HYPERLINK("https://lpsc.lenovopartner.com/#/smartfindservice?keyword="&amp;(SUBSTITUTE(IS8," ",""))&amp;"&amp;countryAndRegion=DE&amp;language=de","» Services")</f>
        <v>» Services</v>
      </c>
      <c r="IU50" s="30" t="str">
        <f>HYPERLINK("https://lpsc.lenovopartner.com/#/smartfindservice?keyword="&amp;(SUBSTITUTE(IU8," ",""))&amp;"&amp;countryAndRegion=DE&amp;language=de","» Services")</f>
        <v>» Services</v>
      </c>
      <c r="IV50" s="30" t="str">
        <f>HYPERLINK("https://lpsc.lenovopartner.com/#/smartfindservice?keyword="&amp;(SUBSTITUTE(IV8," ",""))&amp;"&amp;countryAndRegion=DE&amp;language=de","» Services")</f>
        <v>» Services</v>
      </c>
      <c r="IW50" s="30" t="str">
        <f>HYPERLINK("https://lpsc.lenovopartner.com/#/smartfindservice?keyword="&amp;(SUBSTITUTE(IW8," ",""))&amp;"&amp;countryAndRegion=DE&amp;language=de","» Services")</f>
        <v>» Services</v>
      </c>
      <c r="IX50" s="30" t="str">
        <f>HYPERLINK("https://lpsc.lenovopartner.com/#/smartfindservice?keyword="&amp;(SUBSTITUTE(IX8," ",""))&amp;"&amp;countryAndRegion=DE&amp;language=de","» Services")</f>
        <v>» Services</v>
      </c>
      <c r="IY50" s="30" t="str">
        <f>HYPERLINK("https://lpsc.lenovopartner.com/#/smartfindservice?keyword="&amp;(SUBSTITUTE(IY8," ",""))&amp;"&amp;countryAndRegion=DE&amp;language=de","» Services")</f>
        <v>» Services</v>
      </c>
      <c r="IZ50" s="30" t="str">
        <f>HYPERLINK("https://lpsc.lenovopartner.com/#/smartfindservice?keyword="&amp;(SUBSTITUTE(IZ8," ",""))&amp;"&amp;countryAndRegion=DE&amp;language=de","» Services")</f>
        <v>» Services</v>
      </c>
      <c r="JA50" s="30" t="str">
        <f>HYPERLINK("https://lpsc.lenovopartner.com/#/smartfindservice?keyword="&amp;(SUBSTITUTE(JA8," ",""))&amp;"&amp;countryAndRegion=DE&amp;language=de","» Services")</f>
        <v>» Services</v>
      </c>
      <c r="JB50" s="30" t="str">
        <f>HYPERLINK("https://lpsc.lenovopartner.com/#/smartfindservice?keyword="&amp;(SUBSTITUTE(JB8," ",""))&amp;"&amp;countryAndRegion=DE&amp;language=de","» Services")</f>
        <v>» Services</v>
      </c>
      <c r="JC50" s="30" t="str">
        <f>HYPERLINK("https://lpsc.lenovopartner.com/#/smartfindservice?keyword="&amp;(SUBSTITUTE(JC8," ",""))&amp;"&amp;countryAndRegion=DE&amp;language=de","» Services")</f>
        <v>» Services</v>
      </c>
      <c r="JD50" s="30" t="str">
        <f>HYPERLINK("https://lpsc.lenovopartner.com/#/smartfindservice?keyword="&amp;(SUBSTITUTE(JD8," ",""))&amp;"&amp;countryAndRegion=DE&amp;language=de","» Services")</f>
        <v>» Services</v>
      </c>
      <c r="JE50" s="30" t="str">
        <f>HYPERLINK("https://lpsc.lenovopartner.com/#/smartfindservice?keyword="&amp;(SUBSTITUTE(JE8," ",""))&amp;"&amp;countryAndRegion=DE&amp;language=de","» Services")</f>
        <v>» Services</v>
      </c>
      <c r="JF50" s="30" t="str">
        <f>HYPERLINK("https://lpsc.lenovopartner.com/#/smartfindservice?keyword="&amp;(SUBSTITUTE(JF8," ",""))&amp;"&amp;countryAndRegion=DE&amp;language=de","» Services")</f>
        <v>» Services</v>
      </c>
      <c r="JH50" s="30" t="str">
        <f>HYPERLINK("https://lpsc.lenovopartner.com/#/smartfindservice?keyword="&amp;(SUBSTITUTE(JH8," ",""))&amp;"&amp;countryAndRegion=DE&amp;language=de","» Services")</f>
        <v>» Services</v>
      </c>
      <c r="JI50" s="30" t="str">
        <f>HYPERLINK("https://lpsc.lenovopartner.com/#/smartfindservice?keyword="&amp;(SUBSTITUTE(JI8," ",""))&amp;"&amp;countryAndRegion=DE&amp;language=de","» Services")</f>
        <v>» Services</v>
      </c>
      <c r="JJ50" s="30" t="str">
        <f>HYPERLINK("https://lpsc.lenovopartner.com/#/smartfindservice?keyword="&amp;(SUBSTITUTE(JJ8," ",""))&amp;"&amp;countryAndRegion=DE&amp;language=de","» Services")</f>
        <v>» Services</v>
      </c>
      <c r="JK50" s="30" t="str">
        <f>HYPERLINK("https://lpsc.lenovopartner.com/#/smartfindservice?keyword="&amp;(SUBSTITUTE(JK8," ",""))&amp;"&amp;countryAndRegion=DE&amp;language=de","» Services")</f>
        <v>» Services</v>
      </c>
      <c r="JL50" s="30" t="str">
        <f>HYPERLINK("https://lpsc.lenovopartner.com/#/smartfindservice?keyword="&amp;(SUBSTITUTE(JL8," ",""))&amp;"&amp;countryAndRegion=DE&amp;language=de","» Services")</f>
        <v>» Services</v>
      </c>
      <c r="JM50" s="30" t="str">
        <f>HYPERLINK("https://lpsc.lenovopartner.com/#/smartfindservice?keyword="&amp;(SUBSTITUTE(JM8," ",""))&amp;"&amp;countryAndRegion=DE&amp;language=de","» Services")</f>
        <v>» Services</v>
      </c>
      <c r="JN50" s="30" t="str">
        <f>HYPERLINK("https://lpsc.lenovopartner.com/#/smartfindservice?keyword="&amp;(SUBSTITUTE(JN8," ",""))&amp;"&amp;countryAndRegion=DE&amp;language=de","» Services")</f>
        <v>» Services</v>
      </c>
      <c r="JO50" s="30" t="str">
        <f>HYPERLINK("https://lpsc.lenovopartner.com/#/smartfindservice?keyword="&amp;(SUBSTITUTE(JO8," ",""))&amp;"&amp;countryAndRegion=DE&amp;language=de","» Services")</f>
        <v>» Services</v>
      </c>
      <c r="JP50" s="30" t="str">
        <f>HYPERLINK("https://lpsc.lenovopartner.com/#/smartfindservice?keyword="&amp;(SUBSTITUTE(JP8," ",""))&amp;"&amp;countryAndRegion=DE&amp;language=de","» Services")</f>
        <v>» Services</v>
      </c>
      <c r="JR50" s="30" t="str">
        <f>HYPERLINK("https://lpsc.lenovopartner.com/#/smartfindservice?keyword="&amp;(SUBSTITUTE(JR8," ",""))&amp;"&amp;countryAndRegion=DE&amp;language=de","» Services")</f>
        <v>» Services</v>
      </c>
      <c r="JS50" s="30" t="str">
        <f>HYPERLINK("https://lpsc.lenovopartner.com/#/smartfindservice?keyword="&amp;(SUBSTITUTE(JS8," ",""))&amp;"&amp;countryAndRegion=DE&amp;language=de","» Services")</f>
        <v>» Services</v>
      </c>
      <c r="JT50" s="30" t="str">
        <f>HYPERLINK("https://lpsc.lenovopartner.com/#/smartfindservice?keyword="&amp;(SUBSTITUTE(JT8," ",""))&amp;"&amp;countryAndRegion=DE&amp;language=de","» Services")</f>
        <v>» Services</v>
      </c>
      <c r="JU50" s="30" t="str">
        <f>HYPERLINK("https://lpsc.lenovopartner.com/#/smartfindservice?keyword="&amp;(SUBSTITUTE(JU8," ",""))&amp;"&amp;countryAndRegion=DE&amp;language=de","» Services")</f>
        <v>» Services</v>
      </c>
      <c r="JV50" s="30" t="str">
        <f>HYPERLINK("https://lpsc.lenovopartner.com/#/smartfindservice?keyword="&amp;(SUBSTITUTE(JV8," ",""))&amp;"&amp;countryAndRegion=DE&amp;language=de","» Services")</f>
        <v>» Services</v>
      </c>
      <c r="JW50" s="30" t="str">
        <f>HYPERLINK("https://lpsc.lenovopartner.com/#/smartfindservice?keyword="&amp;(SUBSTITUTE(JW8," ",""))&amp;"&amp;countryAndRegion=DE&amp;language=de","» Services")</f>
        <v>» Services</v>
      </c>
      <c r="JX50" s="30" t="str">
        <f>HYPERLINK("https://lpsc.lenovopartner.com/#/smartfindservice?keyword="&amp;(SUBSTITUTE(JX8," ",""))&amp;"&amp;countryAndRegion=DE&amp;language=de","» Services")</f>
        <v>» Services</v>
      </c>
      <c r="JY50" s="30" t="str">
        <f>HYPERLINK("https://lpsc.lenovopartner.com/#/smartfindservice?keyword="&amp;(SUBSTITUTE(JY8," ",""))&amp;"&amp;countryAndRegion=DE&amp;language=de","» Services")</f>
        <v>» Services</v>
      </c>
      <c r="JZ50" s="30" t="str">
        <f>HYPERLINK("https://lpsc.lenovopartner.com/#/smartfindservice?keyword="&amp;(SUBSTITUTE(JZ8," ",""))&amp;"&amp;countryAndRegion=DE&amp;language=de","» Services")</f>
        <v>» Services</v>
      </c>
      <c r="KB50" s="30" t="str">
        <f>HYPERLINK("https://lpsc.lenovopartner.com/#/smartfindservice?keyword="&amp;(SUBSTITUTE(KB8," ",""))&amp;"&amp;countryAndRegion=DE&amp;language=de","» Services")</f>
        <v>» Services</v>
      </c>
      <c r="KC50" s="30" t="str">
        <f>HYPERLINK("https://lpsc.lenovopartner.com/#/smartfindservice?keyword="&amp;(SUBSTITUTE(KC8," ",""))&amp;"&amp;countryAndRegion=DE&amp;language=de","» Services")</f>
        <v>» Services</v>
      </c>
      <c r="KD50" s="30" t="str">
        <f>HYPERLINK("https://lpsc.lenovopartner.com/#/smartfindservice?keyword="&amp;(SUBSTITUTE(KD8," ",""))&amp;"&amp;countryAndRegion=DE&amp;language=de","» Services")</f>
        <v>» Services</v>
      </c>
      <c r="KF50" s="30" t="str">
        <f>HYPERLINK("https://lpsc.lenovopartner.com/#/smartfindservice?keyword="&amp;(SUBSTITUTE(KF8," ",""))&amp;"&amp;countryAndRegion=DE&amp;language=de","» Services")</f>
        <v>» Services</v>
      </c>
      <c r="KG50" s="30" t="str">
        <f>HYPERLINK("https://lpsc.lenovopartner.com/#/smartfindservice?keyword="&amp;(SUBSTITUTE(KG8," ",""))&amp;"&amp;countryAndRegion=DE&amp;language=de","» Services")</f>
        <v>» Services</v>
      </c>
      <c r="KI50" s="30" t="str">
        <f>HYPERLINK("https://lpsc.lenovopartner.com/#/smartfindservice?keyword="&amp;(SUBSTITUTE(KI8," ",""))&amp;"&amp;countryAndRegion=DE&amp;language=de","» Services")</f>
        <v>» Services</v>
      </c>
      <c r="KJ50" s="30" t="str">
        <f>HYPERLINK("https://lpsc.lenovopartner.com/#/smartfindservice?keyword="&amp;(SUBSTITUTE(KJ8," ",""))&amp;"&amp;countryAndRegion=DE&amp;language=de","» Services")</f>
        <v>» Services</v>
      </c>
      <c r="KK50" s="30" t="str">
        <f>HYPERLINK("https://lpsc.lenovopartner.com/#/smartfindservice?keyword="&amp;(SUBSTITUTE(KK8," ",""))&amp;"&amp;countryAndRegion=DE&amp;language=de","» Services")</f>
        <v>» Services</v>
      </c>
      <c r="KL50" s="30" t="str">
        <f>HYPERLINK("https://lpsc.lenovopartner.com/#/smartfindservice?keyword="&amp;(SUBSTITUTE(KL8," ",""))&amp;"&amp;countryAndRegion=DE&amp;language=de","» Services")</f>
        <v>» Services</v>
      </c>
    </row>
    <row r="51" spans="1:298" ht="37.5" customHeight="1" x14ac:dyDescent="0.25">
      <c r="A51" s="15" t="s">
        <v>43</v>
      </c>
      <c r="B51" s="32" t="s">
        <v>44</v>
      </c>
      <c r="C51" s="32" t="s">
        <v>44</v>
      </c>
      <c r="E51" s="32" t="s">
        <v>44</v>
      </c>
      <c r="F51" s="32" t="s">
        <v>44</v>
      </c>
      <c r="H51" s="32" t="s">
        <v>44</v>
      </c>
      <c r="I51" s="32" t="s">
        <v>44</v>
      </c>
      <c r="J51" s="32" t="s">
        <v>44</v>
      </c>
      <c r="L51" s="32" t="s">
        <v>44</v>
      </c>
      <c r="N51" s="32" t="s">
        <v>44</v>
      </c>
      <c r="O51" s="32" t="s">
        <v>44</v>
      </c>
      <c r="P51" s="32" t="s">
        <v>44</v>
      </c>
      <c r="R51" s="32" t="s">
        <v>44</v>
      </c>
      <c r="S51" s="32" t="s">
        <v>44</v>
      </c>
      <c r="T51" s="32" t="s">
        <v>44</v>
      </c>
      <c r="U51" s="32" t="s">
        <v>44</v>
      </c>
      <c r="W51" s="32" t="s">
        <v>44</v>
      </c>
      <c r="X51" s="16" t="s">
        <v>44</v>
      </c>
      <c r="Y51" s="16" t="s">
        <v>44</v>
      </c>
      <c r="Z51" s="16" t="s">
        <v>44</v>
      </c>
      <c r="AA51" s="16" t="s">
        <v>44</v>
      </c>
      <c r="AB51" s="16" t="s">
        <v>44</v>
      </c>
      <c r="AD51" s="16" t="s">
        <v>44</v>
      </c>
      <c r="AE51" s="16" t="s">
        <v>44</v>
      </c>
      <c r="AF51" s="16" t="s">
        <v>44</v>
      </c>
      <c r="AG51" s="16" t="s">
        <v>44</v>
      </c>
      <c r="AH51" s="16" t="s">
        <v>44</v>
      </c>
      <c r="AJ51" s="16" t="s">
        <v>59</v>
      </c>
      <c r="AK51" s="16" t="s">
        <v>59</v>
      </c>
      <c r="AL51" s="16" t="s">
        <v>59</v>
      </c>
      <c r="AN51" s="16" t="s">
        <v>250</v>
      </c>
      <c r="AO51" s="16" t="s">
        <v>250</v>
      </c>
      <c r="AP51" s="16" t="s">
        <v>250</v>
      </c>
      <c r="AR51" s="16" t="s">
        <v>59</v>
      </c>
      <c r="AS51" s="16" t="s">
        <v>59</v>
      </c>
      <c r="AU51" s="16" t="s">
        <v>59</v>
      </c>
      <c r="AV51" s="16" t="s">
        <v>59</v>
      </c>
      <c r="AW51" s="16" t="s">
        <v>59</v>
      </c>
      <c r="AY51" s="16" t="s">
        <v>250</v>
      </c>
      <c r="AZ51" s="16" t="s">
        <v>250</v>
      </c>
      <c r="BA51" s="16" t="s">
        <v>250</v>
      </c>
      <c r="BC51" s="16" t="s">
        <v>250</v>
      </c>
      <c r="BE51" s="16" t="s">
        <v>59</v>
      </c>
      <c r="BF51" s="16" t="s">
        <v>59</v>
      </c>
      <c r="BG51" s="16" t="s">
        <v>59</v>
      </c>
      <c r="BI51" s="16" t="s">
        <v>59</v>
      </c>
      <c r="BJ51" s="16" t="s">
        <v>59</v>
      </c>
      <c r="BK51" s="16" t="s">
        <v>59</v>
      </c>
      <c r="BM51" s="16" t="s">
        <v>250</v>
      </c>
      <c r="BN51" s="16" t="s">
        <v>250</v>
      </c>
      <c r="BP51" s="16" t="s">
        <v>59</v>
      </c>
      <c r="BQ51" s="16" t="s">
        <v>59</v>
      </c>
      <c r="BR51" s="16" t="s">
        <v>59</v>
      </c>
      <c r="BT51" s="16" t="s">
        <v>250</v>
      </c>
      <c r="BV51" s="16" t="s">
        <v>250</v>
      </c>
      <c r="BW51" s="16" t="s">
        <v>250</v>
      </c>
      <c r="BX51" s="16" t="s">
        <v>250</v>
      </c>
      <c r="BZ51" s="16" t="s">
        <v>250</v>
      </c>
      <c r="CA51" s="16" t="s">
        <v>250</v>
      </c>
      <c r="CB51" s="16" t="s">
        <v>250</v>
      </c>
      <c r="CD51" s="16" t="s">
        <v>343</v>
      </c>
      <c r="CE51" s="16" t="s">
        <v>343</v>
      </c>
      <c r="CF51" s="16" t="s">
        <v>343</v>
      </c>
      <c r="CH51" s="16" t="s">
        <v>250</v>
      </c>
      <c r="CI51" s="16" t="s">
        <v>250</v>
      </c>
      <c r="CJ51" s="16" t="s">
        <v>250</v>
      </c>
      <c r="CL51" s="16" t="s">
        <v>250</v>
      </c>
      <c r="CM51" s="16" t="s">
        <v>250</v>
      </c>
      <c r="CN51" s="16" t="s">
        <v>250</v>
      </c>
      <c r="CP51" s="16" t="s">
        <v>250</v>
      </c>
      <c r="CQ51" s="16" t="s">
        <v>250</v>
      </c>
      <c r="CR51" s="16" t="s">
        <v>250</v>
      </c>
      <c r="CT51" s="16" t="s">
        <v>250</v>
      </c>
      <c r="CV51" s="16" t="s">
        <v>250</v>
      </c>
      <c r="CW51" s="16" t="s">
        <v>250</v>
      </c>
      <c r="CX51" s="16" t="s">
        <v>250</v>
      </c>
      <c r="CY51" s="16" t="s">
        <v>250</v>
      </c>
      <c r="CZ51" s="16" t="s">
        <v>250</v>
      </c>
      <c r="DB51" s="16" t="s">
        <v>343</v>
      </c>
      <c r="DD51" s="16" t="s">
        <v>343</v>
      </c>
      <c r="DE51" s="16" t="s">
        <v>343</v>
      </c>
      <c r="DF51" s="16" t="s">
        <v>343</v>
      </c>
      <c r="DG51" s="16" t="s">
        <v>343</v>
      </c>
      <c r="DI51" s="16" t="s">
        <v>343</v>
      </c>
      <c r="DJ51" s="16" t="s">
        <v>343</v>
      </c>
      <c r="DK51" s="16" t="s">
        <v>343</v>
      </c>
      <c r="DL51" s="16" t="s">
        <v>343</v>
      </c>
      <c r="DN51" s="16" t="s">
        <v>343</v>
      </c>
      <c r="DO51" s="16" t="s">
        <v>343</v>
      </c>
      <c r="DP51" s="16" t="s">
        <v>343</v>
      </c>
      <c r="DQ51" s="16" t="s">
        <v>343</v>
      </c>
      <c r="DS51" s="16" t="s">
        <v>343</v>
      </c>
      <c r="DT51" s="16" t="s">
        <v>343</v>
      </c>
      <c r="DU51" s="16" t="s">
        <v>343</v>
      </c>
      <c r="DV51" s="16" t="s">
        <v>343</v>
      </c>
      <c r="DW51" s="16" t="s">
        <v>343</v>
      </c>
      <c r="DX51" s="16" t="s">
        <v>343</v>
      </c>
      <c r="DZ51" s="16" t="s">
        <v>343</v>
      </c>
      <c r="EA51" s="16" t="s">
        <v>343</v>
      </c>
      <c r="EB51" s="16" t="s">
        <v>343</v>
      </c>
      <c r="EC51" s="16" t="s">
        <v>343</v>
      </c>
      <c r="EE51" s="16" t="s">
        <v>343</v>
      </c>
      <c r="EF51" s="16" t="s">
        <v>343</v>
      </c>
      <c r="EG51" s="16" t="s">
        <v>343</v>
      </c>
      <c r="EH51" s="16" t="s">
        <v>343</v>
      </c>
      <c r="EI51" s="16" t="s">
        <v>343</v>
      </c>
      <c r="EJ51" s="16" t="s">
        <v>343</v>
      </c>
      <c r="EL51" s="16" t="s">
        <v>99</v>
      </c>
      <c r="EM51" s="16" t="s">
        <v>99</v>
      </c>
      <c r="EO51" s="16" t="s">
        <v>99</v>
      </c>
      <c r="EP51" s="16" t="s">
        <v>99</v>
      </c>
      <c r="EQ51" s="16" t="s">
        <v>99</v>
      </c>
      <c r="ER51" s="16" t="s">
        <v>99</v>
      </c>
      <c r="ES51" s="16" t="s">
        <v>99</v>
      </c>
      <c r="ET51" s="16" t="s">
        <v>99</v>
      </c>
      <c r="EU51" s="16" t="s">
        <v>99</v>
      </c>
      <c r="EV51" s="16" t="s">
        <v>99</v>
      </c>
      <c r="EX51" s="16" t="s">
        <v>99</v>
      </c>
      <c r="EY51" s="16" t="s">
        <v>99</v>
      </c>
      <c r="EZ51" s="16" t="s">
        <v>99</v>
      </c>
      <c r="FA51" s="16" t="s">
        <v>99</v>
      </c>
      <c r="FB51" s="16" t="s">
        <v>99</v>
      </c>
      <c r="FC51" s="16" t="s">
        <v>99</v>
      </c>
      <c r="FD51" s="16" t="s">
        <v>99</v>
      </c>
      <c r="FE51" s="16" t="s">
        <v>99</v>
      </c>
      <c r="FF51" s="16" t="s">
        <v>99</v>
      </c>
      <c r="FH51" s="16" t="s">
        <v>99</v>
      </c>
      <c r="FI51" s="16" t="s">
        <v>99</v>
      </c>
      <c r="FJ51" s="16" t="s">
        <v>99</v>
      </c>
      <c r="FL51" s="16" t="s">
        <v>548</v>
      </c>
      <c r="FM51" s="16" t="s">
        <v>548</v>
      </c>
      <c r="FN51" s="16" t="s">
        <v>548</v>
      </c>
      <c r="FO51" s="16" t="s">
        <v>59</v>
      </c>
      <c r="FP51" s="16" t="s">
        <v>548</v>
      </c>
      <c r="FQ51" s="16" t="s">
        <v>548</v>
      </c>
      <c r="FR51" s="16" t="s">
        <v>548</v>
      </c>
      <c r="FS51" s="16" t="s">
        <v>548</v>
      </c>
      <c r="FT51" s="16" t="s">
        <v>548</v>
      </c>
      <c r="FV51" s="16" t="s">
        <v>99</v>
      </c>
      <c r="FW51" s="16" t="s">
        <v>99</v>
      </c>
      <c r="FX51" s="16" t="s">
        <v>99</v>
      </c>
      <c r="FY51" s="16" t="s">
        <v>99</v>
      </c>
      <c r="FZ51" s="16" t="s">
        <v>99</v>
      </c>
      <c r="GA51" s="16" t="s">
        <v>99</v>
      </c>
      <c r="GB51" s="16" t="s">
        <v>99</v>
      </c>
      <c r="GC51" s="16" t="s">
        <v>99</v>
      </c>
      <c r="GD51" s="16" t="s">
        <v>99</v>
      </c>
      <c r="GE51" s="16" t="s">
        <v>99</v>
      </c>
      <c r="GG51" s="16" t="s">
        <v>99</v>
      </c>
      <c r="GH51" s="16" t="s">
        <v>99</v>
      </c>
      <c r="GI51" s="16" t="s">
        <v>99</v>
      </c>
      <c r="GJ51" s="16" t="s">
        <v>99</v>
      </c>
      <c r="GK51" s="16" t="s">
        <v>99</v>
      </c>
      <c r="GL51" s="16" t="s">
        <v>99</v>
      </c>
      <c r="GM51" s="16" t="s">
        <v>99</v>
      </c>
      <c r="GO51" s="16" t="s">
        <v>99</v>
      </c>
      <c r="GP51" s="16" t="s">
        <v>99</v>
      </c>
      <c r="GQ51" s="16" t="s">
        <v>99</v>
      </c>
      <c r="GR51" s="16" t="s">
        <v>99</v>
      </c>
      <c r="GS51" s="16" t="s">
        <v>99</v>
      </c>
      <c r="GT51" s="16" t="s">
        <v>99</v>
      </c>
      <c r="GU51" s="16" t="s">
        <v>99</v>
      </c>
      <c r="GV51" s="16" t="s">
        <v>99</v>
      </c>
      <c r="GX51" s="16" t="s">
        <v>59</v>
      </c>
      <c r="GY51" s="16" t="s">
        <v>59</v>
      </c>
      <c r="HA51" s="16" t="s">
        <v>99</v>
      </c>
      <c r="HC51" s="16" t="s">
        <v>99</v>
      </c>
      <c r="HD51" s="16" t="s">
        <v>99</v>
      </c>
      <c r="HE51" s="16" t="s">
        <v>99</v>
      </c>
      <c r="HG51" s="16" t="s">
        <v>99</v>
      </c>
      <c r="HH51" s="16" t="s">
        <v>99</v>
      </c>
      <c r="HI51" s="16" t="s">
        <v>99</v>
      </c>
      <c r="HJ51" s="16" t="s">
        <v>99</v>
      </c>
      <c r="HL51" s="16" t="s">
        <v>99</v>
      </c>
      <c r="HM51" s="16" t="s">
        <v>99</v>
      </c>
      <c r="HO51" s="16" t="s">
        <v>133</v>
      </c>
      <c r="HP51" s="16" t="s">
        <v>133</v>
      </c>
      <c r="HQ51" s="16" t="s">
        <v>133</v>
      </c>
      <c r="HR51" s="16" t="s">
        <v>133</v>
      </c>
      <c r="HS51" s="16" t="s">
        <v>133</v>
      </c>
      <c r="HT51" s="16" t="s">
        <v>133</v>
      </c>
      <c r="HV51" s="16" t="s">
        <v>59</v>
      </c>
      <c r="HW51" s="16" t="s">
        <v>59</v>
      </c>
      <c r="HX51" s="16" t="s">
        <v>59</v>
      </c>
      <c r="HY51" s="16" t="s">
        <v>59</v>
      </c>
      <c r="HZ51" s="16" t="s">
        <v>59</v>
      </c>
      <c r="IA51" s="16" t="s">
        <v>59</v>
      </c>
      <c r="IC51" s="16" t="s">
        <v>133</v>
      </c>
      <c r="ID51" s="16" t="s">
        <v>133</v>
      </c>
      <c r="IE51" s="16" t="s">
        <v>133</v>
      </c>
      <c r="IF51" s="16" t="s">
        <v>133</v>
      </c>
      <c r="IG51" s="16" t="s">
        <v>133</v>
      </c>
      <c r="IH51" s="16" t="s">
        <v>133</v>
      </c>
      <c r="IJ51" s="16" t="s">
        <v>133</v>
      </c>
      <c r="IK51" s="16" t="s">
        <v>133</v>
      </c>
      <c r="IL51" s="16" t="s">
        <v>133</v>
      </c>
      <c r="IM51" s="16" t="s">
        <v>133</v>
      </c>
      <c r="IN51" s="16" t="s">
        <v>133</v>
      </c>
      <c r="IO51" s="16" t="s">
        <v>133</v>
      </c>
      <c r="IP51" s="16" t="s">
        <v>59</v>
      </c>
      <c r="IQ51" s="16" t="s">
        <v>133</v>
      </c>
      <c r="IR51" s="16" t="s">
        <v>133</v>
      </c>
      <c r="IS51" s="16" t="s">
        <v>133</v>
      </c>
      <c r="IU51" s="16" t="s">
        <v>133</v>
      </c>
      <c r="IV51" s="16" t="s">
        <v>133</v>
      </c>
      <c r="IW51" s="16" t="s">
        <v>133</v>
      </c>
      <c r="IX51" s="16" t="s">
        <v>133</v>
      </c>
      <c r="IY51" s="16" t="s">
        <v>133</v>
      </c>
      <c r="IZ51" s="16" t="s">
        <v>133</v>
      </c>
      <c r="JA51" s="16" t="s">
        <v>133</v>
      </c>
      <c r="JB51" s="16" t="s">
        <v>133</v>
      </c>
      <c r="JC51" s="16" t="s">
        <v>133</v>
      </c>
      <c r="JD51" s="16" t="s">
        <v>133</v>
      </c>
      <c r="JE51" s="16" t="s">
        <v>133</v>
      </c>
      <c r="JF51" s="16" t="s">
        <v>133</v>
      </c>
      <c r="JH51" s="16" t="s">
        <v>133</v>
      </c>
      <c r="JI51" s="16" t="s">
        <v>133</v>
      </c>
      <c r="JJ51" s="16" t="s">
        <v>133</v>
      </c>
      <c r="JK51" s="16" t="s">
        <v>133</v>
      </c>
      <c r="JL51" s="16" t="s">
        <v>133</v>
      </c>
      <c r="JM51" s="16" t="s">
        <v>133</v>
      </c>
      <c r="JN51" s="16" t="s">
        <v>133</v>
      </c>
      <c r="JO51" s="16" t="s">
        <v>133</v>
      </c>
      <c r="JP51" s="16" t="s">
        <v>133</v>
      </c>
      <c r="JR51" s="16" t="s">
        <v>133</v>
      </c>
      <c r="JS51" s="16" t="s">
        <v>133</v>
      </c>
      <c r="JT51" s="16" t="s">
        <v>133</v>
      </c>
      <c r="JU51" s="16" t="s">
        <v>133</v>
      </c>
      <c r="JV51" s="16" t="s">
        <v>133</v>
      </c>
      <c r="JW51" s="16" t="s">
        <v>133</v>
      </c>
      <c r="JX51" s="16" t="s">
        <v>133</v>
      </c>
      <c r="JY51" s="16" t="s">
        <v>133</v>
      </c>
      <c r="JZ51" s="16" t="s">
        <v>133</v>
      </c>
      <c r="KB51" s="16" t="s">
        <v>59</v>
      </c>
      <c r="KC51" s="16" t="s">
        <v>59</v>
      </c>
      <c r="KD51" s="16" t="s">
        <v>59</v>
      </c>
      <c r="KF51" s="16" t="s">
        <v>59</v>
      </c>
      <c r="KG51" s="16" t="s">
        <v>59</v>
      </c>
      <c r="KI51" s="16" t="s">
        <v>59</v>
      </c>
      <c r="KJ51" s="16" t="s">
        <v>59</v>
      </c>
      <c r="KK51" s="16" t="s">
        <v>59</v>
      </c>
      <c r="KL51" s="16" t="s">
        <v>59</v>
      </c>
    </row>
    <row r="52" spans="1:298" ht="37.5" customHeight="1" x14ac:dyDescent="0.25">
      <c r="A52" s="15" t="s">
        <v>45</v>
      </c>
      <c r="B52" s="16" t="s">
        <v>46</v>
      </c>
      <c r="C52" s="16" t="s">
        <v>46</v>
      </c>
      <c r="E52" s="16" t="s">
        <v>46</v>
      </c>
      <c r="F52" s="16" t="s">
        <v>46</v>
      </c>
      <c r="H52" s="16" t="s">
        <v>46</v>
      </c>
      <c r="I52" s="16" t="s">
        <v>46</v>
      </c>
      <c r="J52" s="16" t="s">
        <v>46</v>
      </c>
      <c r="L52" s="16" t="s">
        <v>46</v>
      </c>
      <c r="N52" s="16" t="s">
        <v>46</v>
      </c>
      <c r="O52" s="16" t="s">
        <v>46</v>
      </c>
      <c r="P52" s="16" t="s">
        <v>46</v>
      </c>
      <c r="R52" s="16" t="s">
        <v>46</v>
      </c>
      <c r="S52" s="16" t="s">
        <v>46</v>
      </c>
      <c r="T52" s="16" t="s">
        <v>46</v>
      </c>
      <c r="U52" s="16" t="s">
        <v>46</v>
      </c>
      <c r="W52" s="16" t="s">
        <v>46</v>
      </c>
      <c r="X52" s="16" t="s">
        <v>46</v>
      </c>
      <c r="Y52" s="16" t="s">
        <v>46</v>
      </c>
      <c r="Z52" s="16" t="s">
        <v>46</v>
      </c>
      <c r="AA52" s="16" t="s">
        <v>46</v>
      </c>
      <c r="AB52" s="16" t="s">
        <v>46</v>
      </c>
      <c r="AD52" s="16" t="s">
        <v>46</v>
      </c>
      <c r="AE52" s="16" t="s">
        <v>46</v>
      </c>
      <c r="AF52" s="16" t="s">
        <v>46</v>
      </c>
      <c r="AG52" s="16" t="s">
        <v>46</v>
      </c>
      <c r="AH52" s="16" t="s">
        <v>46</v>
      </c>
      <c r="AJ52" s="16" t="s">
        <v>59</v>
      </c>
      <c r="AK52" s="16" t="s">
        <v>59</v>
      </c>
      <c r="AL52" s="16" t="s">
        <v>59</v>
      </c>
      <c r="AN52" s="16" t="s">
        <v>251</v>
      </c>
      <c r="AO52" s="16" t="s">
        <v>251</v>
      </c>
      <c r="AP52" s="16" t="s">
        <v>251</v>
      </c>
      <c r="AR52" s="16" t="s">
        <v>59</v>
      </c>
      <c r="AS52" s="16" t="s">
        <v>59</v>
      </c>
      <c r="AU52" s="16" t="s">
        <v>59</v>
      </c>
      <c r="AV52" s="16" t="s">
        <v>59</v>
      </c>
      <c r="AW52" s="16" t="s">
        <v>59</v>
      </c>
      <c r="AY52" s="16" t="s">
        <v>251</v>
      </c>
      <c r="AZ52" s="16" t="s">
        <v>251</v>
      </c>
      <c r="BA52" s="16" t="s">
        <v>251</v>
      </c>
      <c r="BC52" s="16" t="s">
        <v>251</v>
      </c>
      <c r="BE52" s="16" t="s">
        <v>59</v>
      </c>
      <c r="BF52" s="16" t="s">
        <v>59</v>
      </c>
      <c r="BG52" s="16" t="s">
        <v>59</v>
      </c>
      <c r="BI52" s="16" t="s">
        <v>59</v>
      </c>
      <c r="BJ52" s="16" t="s">
        <v>59</v>
      </c>
      <c r="BK52" s="16" t="s">
        <v>59</v>
      </c>
      <c r="BM52" s="16" t="s">
        <v>251</v>
      </c>
      <c r="BN52" s="16" t="s">
        <v>251</v>
      </c>
      <c r="BP52" s="16" t="s">
        <v>59</v>
      </c>
      <c r="BQ52" s="16" t="s">
        <v>59</v>
      </c>
      <c r="BR52" s="16" t="s">
        <v>59</v>
      </c>
      <c r="BT52" s="16" t="s">
        <v>251</v>
      </c>
      <c r="BV52" s="16" t="s">
        <v>251</v>
      </c>
      <c r="BW52" s="16" t="s">
        <v>251</v>
      </c>
      <c r="BX52" s="16" t="s">
        <v>251</v>
      </c>
      <c r="BZ52" s="16" t="s">
        <v>251</v>
      </c>
      <c r="CA52" s="16" t="s">
        <v>251</v>
      </c>
      <c r="CB52" s="16" t="s">
        <v>251</v>
      </c>
      <c r="CD52" s="16" t="s">
        <v>344</v>
      </c>
      <c r="CE52" s="16" t="s">
        <v>344</v>
      </c>
      <c r="CF52" s="16" t="s">
        <v>344</v>
      </c>
      <c r="CH52" s="16" t="s">
        <v>251</v>
      </c>
      <c r="CI52" s="16" t="s">
        <v>251</v>
      </c>
      <c r="CJ52" s="16" t="s">
        <v>251</v>
      </c>
      <c r="CL52" s="16" t="s">
        <v>251</v>
      </c>
      <c r="CM52" s="16" t="s">
        <v>251</v>
      </c>
      <c r="CN52" s="16" t="s">
        <v>251</v>
      </c>
      <c r="CP52" s="16" t="s">
        <v>251</v>
      </c>
      <c r="CQ52" s="16" t="s">
        <v>251</v>
      </c>
      <c r="CR52" s="16" t="s">
        <v>251</v>
      </c>
      <c r="CT52" s="16" t="s">
        <v>251</v>
      </c>
      <c r="CV52" s="16" t="s">
        <v>251</v>
      </c>
      <c r="CW52" s="16" t="s">
        <v>251</v>
      </c>
      <c r="CX52" s="16" t="s">
        <v>251</v>
      </c>
      <c r="CY52" s="16" t="s">
        <v>251</v>
      </c>
      <c r="CZ52" s="16" t="s">
        <v>251</v>
      </c>
      <c r="DB52" s="16" t="s">
        <v>344</v>
      </c>
      <c r="DD52" s="16" t="s">
        <v>344</v>
      </c>
      <c r="DE52" s="16" t="s">
        <v>344</v>
      </c>
      <c r="DF52" s="16" t="s">
        <v>344</v>
      </c>
      <c r="DG52" s="16" t="s">
        <v>344</v>
      </c>
      <c r="DI52" s="16" t="s">
        <v>344</v>
      </c>
      <c r="DJ52" s="16" t="s">
        <v>344</v>
      </c>
      <c r="DK52" s="16" t="s">
        <v>344</v>
      </c>
      <c r="DL52" s="16" t="s">
        <v>344</v>
      </c>
      <c r="DN52" s="16" t="s">
        <v>344</v>
      </c>
      <c r="DO52" s="16" t="s">
        <v>344</v>
      </c>
      <c r="DP52" s="16" t="s">
        <v>344</v>
      </c>
      <c r="DQ52" s="16" t="s">
        <v>344</v>
      </c>
      <c r="DS52" s="16" t="s">
        <v>344</v>
      </c>
      <c r="DT52" s="16" t="s">
        <v>344</v>
      </c>
      <c r="DU52" s="16" t="s">
        <v>344</v>
      </c>
      <c r="DV52" s="16" t="s">
        <v>344</v>
      </c>
      <c r="DW52" s="16" t="s">
        <v>344</v>
      </c>
      <c r="DX52" s="16" t="s">
        <v>344</v>
      </c>
      <c r="DZ52" s="16" t="s">
        <v>344</v>
      </c>
      <c r="EA52" s="16" t="s">
        <v>344</v>
      </c>
      <c r="EB52" s="16" t="s">
        <v>344</v>
      </c>
      <c r="EC52" s="16" t="s">
        <v>344</v>
      </c>
      <c r="EE52" s="16" t="s">
        <v>344</v>
      </c>
      <c r="EF52" s="16" t="s">
        <v>344</v>
      </c>
      <c r="EG52" s="16" t="s">
        <v>344</v>
      </c>
      <c r="EH52" s="16" t="s">
        <v>344</v>
      </c>
      <c r="EI52" s="16" t="s">
        <v>344</v>
      </c>
      <c r="EJ52" s="16" t="s">
        <v>344</v>
      </c>
      <c r="EL52" s="16" t="s">
        <v>100</v>
      </c>
      <c r="EM52" s="16" t="s">
        <v>100</v>
      </c>
      <c r="EO52" s="16" t="s">
        <v>100</v>
      </c>
      <c r="EP52" s="16" t="s">
        <v>100</v>
      </c>
      <c r="EQ52" s="16" t="s">
        <v>100</v>
      </c>
      <c r="ER52" s="16" t="s">
        <v>100</v>
      </c>
      <c r="ES52" s="16" t="s">
        <v>100</v>
      </c>
      <c r="ET52" s="16" t="s">
        <v>100</v>
      </c>
      <c r="EU52" s="16" t="s">
        <v>100</v>
      </c>
      <c r="EV52" s="16" t="s">
        <v>100</v>
      </c>
      <c r="EX52" s="16" t="s">
        <v>100</v>
      </c>
      <c r="EY52" s="16" t="s">
        <v>100</v>
      </c>
      <c r="EZ52" s="16" t="s">
        <v>100</v>
      </c>
      <c r="FA52" s="16" t="s">
        <v>100</v>
      </c>
      <c r="FB52" s="16" t="s">
        <v>100</v>
      </c>
      <c r="FC52" s="16" t="s">
        <v>100</v>
      </c>
      <c r="FD52" s="16" t="s">
        <v>100</v>
      </c>
      <c r="FE52" s="16" t="s">
        <v>100</v>
      </c>
      <c r="FF52" s="16" t="s">
        <v>100</v>
      </c>
      <c r="FH52" s="16" t="s">
        <v>100</v>
      </c>
      <c r="FI52" s="16" t="s">
        <v>100</v>
      </c>
      <c r="FJ52" s="16" t="s">
        <v>100</v>
      </c>
      <c r="FL52" s="16" t="s">
        <v>100</v>
      </c>
      <c r="FM52" s="16" t="s">
        <v>100</v>
      </c>
      <c r="FN52" s="16" t="s">
        <v>100</v>
      </c>
      <c r="FO52" s="16" t="s">
        <v>59</v>
      </c>
      <c r="FP52" s="16" t="s">
        <v>100</v>
      </c>
      <c r="FQ52" s="16" t="s">
        <v>100</v>
      </c>
      <c r="FR52" s="16" t="s">
        <v>100</v>
      </c>
      <c r="FS52" s="16" t="s">
        <v>100</v>
      </c>
      <c r="FT52" s="16" t="s">
        <v>100</v>
      </c>
      <c r="FV52" s="16" t="s">
        <v>100</v>
      </c>
      <c r="FW52" s="16" t="s">
        <v>100</v>
      </c>
      <c r="FX52" s="16" t="s">
        <v>100</v>
      </c>
      <c r="FY52" s="16" t="s">
        <v>100</v>
      </c>
      <c r="FZ52" s="16" t="s">
        <v>100</v>
      </c>
      <c r="GA52" s="16" t="s">
        <v>100</v>
      </c>
      <c r="GB52" s="16" t="s">
        <v>100</v>
      </c>
      <c r="GC52" s="16" t="s">
        <v>100</v>
      </c>
      <c r="GD52" s="16" t="s">
        <v>100</v>
      </c>
      <c r="GE52" s="16" t="s">
        <v>100</v>
      </c>
      <c r="GG52" s="16" t="s">
        <v>100</v>
      </c>
      <c r="GH52" s="16" t="s">
        <v>100</v>
      </c>
      <c r="GI52" s="16" t="s">
        <v>100</v>
      </c>
      <c r="GJ52" s="16" t="s">
        <v>100</v>
      </c>
      <c r="GK52" s="16" t="s">
        <v>100</v>
      </c>
      <c r="GL52" s="16" t="s">
        <v>100</v>
      </c>
      <c r="GM52" s="16" t="s">
        <v>100</v>
      </c>
      <c r="GO52" s="16" t="s">
        <v>100</v>
      </c>
      <c r="GP52" s="16" t="s">
        <v>100</v>
      </c>
      <c r="GQ52" s="16" t="s">
        <v>100</v>
      </c>
      <c r="GR52" s="16" t="s">
        <v>100</v>
      </c>
      <c r="GS52" s="16" t="s">
        <v>100</v>
      </c>
      <c r="GT52" s="16" t="s">
        <v>100</v>
      </c>
      <c r="GU52" s="16" t="s">
        <v>100</v>
      </c>
      <c r="GV52" s="16" t="s">
        <v>100</v>
      </c>
      <c r="GX52" s="16" t="s">
        <v>59</v>
      </c>
      <c r="GY52" s="16" t="s">
        <v>59</v>
      </c>
      <c r="HA52" s="16" t="s">
        <v>100</v>
      </c>
      <c r="HC52" s="16" t="s">
        <v>100</v>
      </c>
      <c r="HD52" s="16" t="s">
        <v>100</v>
      </c>
      <c r="HE52" s="16" t="s">
        <v>100</v>
      </c>
      <c r="HG52" s="16" t="s">
        <v>100</v>
      </c>
      <c r="HH52" s="16" t="s">
        <v>100</v>
      </c>
      <c r="HI52" s="16" t="s">
        <v>100</v>
      </c>
      <c r="HJ52" s="16" t="s">
        <v>100</v>
      </c>
      <c r="HL52" s="16" t="s">
        <v>100</v>
      </c>
      <c r="HM52" s="16" t="s">
        <v>100</v>
      </c>
      <c r="HO52" s="16" t="s">
        <v>134</v>
      </c>
      <c r="HP52" s="16" t="s">
        <v>134</v>
      </c>
      <c r="HQ52" s="16" t="s">
        <v>134</v>
      </c>
      <c r="HR52" s="16" t="s">
        <v>134</v>
      </c>
      <c r="HS52" s="16" t="s">
        <v>134</v>
      </c>
      <c r="HT52" s="16" t="s">
        <v>134</v>
      </c>
      <c r="HV52" s="16" t="s">
        <v>59</v>
      </c>
      <c r="HW52" s="16" t="s">
        <v>59</v>
      </c>
      <c r="HX52" s="16" t="s">
        <v>59</v>
      </c>
      <c r="HY52" s="16" t="s">
        <v>59</v>
      </c>
      <c r="HZ52" s="16" t="s">
        <v>59</v>
      </c>
      <c r="IA52" s="16" t="s">
        <v>59</v>
      </c>
      <c r="IC52" s="16" t="s">
        <v>134</v>
      </c>
      <c r="ID52" s="16" t="s">
        <v>134</v>
      </c>
      <c r="IE52" s="16" t="s">
        <v>134</v>
      </c>
      <c r="IF52" s="16" t="s">
        <v>134</v>
      </c>
      <c r="IG52" s="16" t="s">
        <v>134</v>
      </c>
      <c r="IH52" s="16" t="s">
        <v>134</v>
      </c>
      <c r="IJ52" s="16" t="s">
        <v>134</v>
      </c>
      <c r="IK52" s="16" t="s">
        <v>134</v>
      </c>
      <c r="IL52" s="16" t="s">
        <v>134</v>
      </c>
      <c r="IM52" s="16" t="s">
        <v>134</v>
      </c>
      <c r="IN52" s="16" t="s">
        <v>134</v>
      </c>
      <c r="IO52" s="16" t="s">
        <v>134</v>
      </c>
      <c r="IP52" s="16" t="s">
        <v>59</v>
      </c>
      <c r="IQ52" s="16" t="s">
        <v>134</v>
      </c>
      <c r="IR52" s="16" t="s">
        <v>134</v>
      </c>
      <c r="IS52" s="16" t="s">
        <v>134</v>
      </c>
      <c r="IU52" s="16" t="s">
        <v>134</v>
      </c>
      <c r="IV52" s="16" t="s">
        <v>134</v>
      </c>
      <c r="IW52" s="16" t="s">
        <v>134</v>
      </c>
      <c r="IX52" s="16" t="s">
        <v>134</v>
      </c>
      <c r="IY52" s="16" t="s">
        <v>134</v>
      </c>
      <c r="IZ52" s="16" t="s">
        <v>134</v>
      </c>
      <c r="JA52" s="16" t="s">
        <v>134</v>
      </c>
      <c r="JB52" s="16" t="s">
        <v>134</v>
      </c>
      <c r="JC52" s="16" t="s">
        <v>134</v>
      </c>
      <c r="JD52" s="16" t="s">
        <v>134</v>
      </c>
      <c r="JE52" s="16" t="s">
        <v>134</v>
      </c>
      <c r="JF52" s="16" t="s">
        <v>134</v>
      </c>
      <c r="JH52" s="16" t="s">
        <v>134</v>
      </c>
      <c r="JI52" s="16" t="s">
        <v>134</v>
      </c>
      <c r="JJ52" s="16" t="s">
        <v>134</v>
      </c>
      <c r="JK52" s="16" t="s">
        <v>134</v>
      </c>
      <c r="JL52" s="16" t="s">
        <v>134</v>
      </c>
      <c r="JM52" s="16" t="s">
        <v>134</v>
      </c>
      <c r="JN52" s="16" t="s">
        <v>134</v>
      </c>
      <c r="JO52" s="16" t="s">
        <v>134</v>
      </c>
      <c r="JP52" s="16" t="s">
        <v>134</v>
      </c>
      <c r="JR52" s="16" t="s">
        <v>134</v>
      </c>
      <c r="JS52" s="16" t="s">
        <v>134</v>
      </c>
      <c r="JT52" s="16" t="s">
        <v>134</v>
      </c>
      <c r="JU52" s="16" t="s">
        <v>134</v>
      </c>
      <c r="JV52" s="16" t="s">
        <v>134</v>
      </c>
      <c r="JW52" s="16" t="s">
        <v>134</v>
      </c>
      <c r="JX52" s="16" t="s">
        <v>134</v>
      </c>
      <c r="JY52" s="16" t="s">
        <v>134</v>
      </c>
      <c r="JZ52" s="16" t="s">
        <v>134</v>
      </c>
      <c r="KB52" s="16" t="s">
        <v>59</v>
      </c>
      <c r="KC52" s="16" t="s">
        <v>59</v>
      </c>
      <c r="KD52" s="16" t="s">
        <v>59</v>
      </c>
      <c r="KF52" s="16" t="s">
        <v>59</v>
      </c>
      <c r="KG52" s="16" t="s">
        <v>59</v>
      </c>
      <c r="KI52" s="16" t="s">
        <v>59</v>
      </c>
      <c r="KJ52" s="16" t="s">
        <v>59</v>
      </c>
      <c r="KK52" s="16" t="s">
        <v>59</v>
      </c>
      <c r="KL52" s="16" t="s">
        <v>59</v>
      </c>
    </row>
    <row r="53" spans="1:298" ht="37.5" customHeight="1" x14ac:dyDescent="0.25">
      <c r="A53" s="15" t="s">
        <v>47</v>
      </c>
      <c r="B53" s="16" t="s">
        <v>48</v>
      </c>
      <c r="C53" s="16" t="s">
        <v>48</v>
      </c>
      <c r="E53" s="16" t="s">
        <v>48</v>
      </c>
      <c r="F53" s="16" t="s">
        <v>48</v>
      </c>
      <c r="H53" s="16" t="s">
        <v>48</v>
      </c>
      <c r="I53" s="16" t="s">
        <v>48</v>
      </c>
      <c r="J53" s="16" t="s">
        <v>48</v>
      </c>
      <c r="L53" s="16" t="s">
        <v>48</v>
      </c>
      <c r="N53" s="16" t="s">
        <v>48</v>
      </c>
      <c r="O53" s="16" t="s">
        <v>48</v>
      </c>
      <c r="P53" s="16" t="s">
        <v>48</v>
      </c>
      <c r="R53" s="16" t="s">
        <v>1333</v>
      </c>
      <c r="S53" s="16" t="s">
        <v>1333</v>
      </c>
      <c r="T53" s="16" t="s">
        <v>1333</v>
      </c>
      <c r="U53" s="16" t="s">
        <v>1333</v>
      </c>
      <c r="W53" s="16" t="s">
        <v>48</v>
      </c>
      <c r="X53" s="16" t="s">
        <v>48</v>
      </c>
      <c r="Y53" s="16" t="s">
        <v>48</v>
      </c>
      <c r="Z53" s="16" t="s">
        <v>48</v>
      </c>
      <c r="AA53" s="16" t="s">
        <v>48</v>
      </c>
      <c r="AB53" s="16" t="s">
        <v>48</v>
      </c>
      <c r="AD53" s="16" t="s">
        <v>1333</v>
      </c>
      <c r="AE53" s="16" t="s">
        <v>1333</v>
      </c>
      <c r="AF53" s="16" t="s">
        <v>1333</v>
      </c>
      <c r="AG53" s="16" t="s">
        <v>1333</v>
      </c>
      <c r="AH53" s="16" t="s">
        <v>1333</v>
      </c>
      <c r="AJ53" s="16" t="s">
        <v>59</v>
      </c>
      <c r="AK53" s="16" t="s">
        <v>59</v>
      </c>
      <c r="AL53" s="16" t="s">
        <v>59</v>
      </c>
      <c r="AN53" s="16" t="s">
        <v>252</v>
      </c>
      <c r="AO53" s="16" t="s">
        <v>252</v>
      </c>
      <c r="AP53" s="16" t="s">
        <v>252</v>
      </c>
      <c r="AR53" s="16" t="s">
        <v>59</v>
      </c>
      <c r="AS53" s="16" t="s">
        <v>59</v>
      </c>
      <c r="AU53" s="16" t="s">
        <v>59</v>
      </c>
      <c r="AV53" s="16" t="s">
        <v>59</v>
      </c>
      <c r="AW53" s="16" t="s">
        <v>59</v>
      </c>
      <c r="AY53" s="16" t="s">
        <v>252</v>
      </c>
      <c r="AZ53" s="16" t="s">
        <v>252</v>
      </c>
      <c r="BA53" s="16" t="s">
        <v>252</v>
      </c>
      <c r="BC53" s="16" t="s">
        <v>252</v>
      </c>
      <c r="BE53" s="16" t="s">
        <v>59</v>
      </c>
      <c r="BF53" s="16" t="s">
        <v>59</v>
      </c>
      <c r="BG53" s="16" t="s">
        <v>59</v>
      </c>
      <c r="BI53" s="16" t="s">
        <v>59</v>
      </c>
      <c r="BJ53" s="16" t="s">
        <v>59</v>
      </c>
      <c r="BK53" s="16" t="s">
        <v>59</v>
      </c>
      <c r="BM53" s="16" t="s">
        <v>252</v>
      </c>
      <c r="BN53" s="16" t="s">
        <v>252</v>
      </c>
      <c r="BP53" s="16" t="s">
        <v>59</v>
      </c>
      <c r="BQ53" s="16" t="s">
        <v>59</v>
      </c>
      <c r="BR53" s="16" t="s">
        <v>59</v>
      </c>
      <c r="BT53" s="16" t="s">
        <v>252</v>
      </c>
      <c r="BV53" s="16" t="s">
        <v>252</v>
      </c>
      <c r="BW53" s="16" t="s">
        <v>252</v>
      </c>
      <c r="BX53" s="16" t="s">
        <v>252</v>
      </c>
      <c r="BZ53" s="16" t="s">
        <v>252</v>
      </c>
      <c r="CA53" s="16" t="s">
        <v>252</v>
      </c>
      <c r="CB53" s="16" t="s">
        <v>252</v>
      </c>
      <c r="CD53" s="16" t="s">
        <v>345</v>
      </c>
      <c r="CE53" s="16" t="s">
        <v>345</v>
      </c>
      <c r="CF53" s="16" t="s">
        <v>345</v>
      </c>
      <c r="CH53" s="16" t="s">
        <v>252</v>
      </c>
      <c r="CI53" s="16" t="s">
        <v>252</v>
      </c>
      <c r="CJ53" s="16" t="s">
        <v>252</v>
      </c>
      <c r="CL53" s="16" t="s">
        <v>252</v>
      </c>
      <c r="CM53" s="16" t="s">
        <v>252</v>
      </c>
      <c r="CN53" s="16" t="s">
        <v>252</v>
      </c>
      <c r="CP53" s="16" t="s">
        <v>252</v>
      </c>
      <c r="CQ53" s="16" t="s">
        <v>252</v>
      </c>
      <c r="CR53" s="16" t="s">
        <v>252</v>
      </c>
      <c r="CT53" s="16" t="s">
        <v>252</v>
      </c>
      <c r="CV53" s="16" t="s">
        <v>252</v>
      </c>
      <c r="CW53" s="16" t="s">
        <v>252</v>
      </c>
      <c r="CX53" s="16" t="s">
        <v>252</v>
      </c>
      <c r="CY53" s="16" t="s">
        <v>252</v>
      </c>
      <c r="CZ53" s="16" t="s">
        <v>252</v>
      </c>
      <c r="DB53" s="16" t="s">
        <v>345</v>
      </c>
      <c r="DD53" s="16" t="s">
        <v>345</v>
      </c>
      <c r="DE53" s="16" t="s">
        <v>345</v>
      </c>
      <c r="DF53" s="16" t="s">
        <v>345</v>
      </c>
      <c r="DG53" s="16" t="s">
        <v>345</v>
      </c>
      <c r="DI53" s="16" t="s">
        <v>345</v>
      </c>
      <c r="DJ53" s="16" t="s">
        <v>345</v>
      </c>
      <c r="DK53" s="16" t="s">
        <v>345</v>
      </c>
      <c r="DL53" s="16" t="s">
        <v>345</v>
      </c>
      <c r="DN53" s="16" t="s">
        <v>345</v>
      </c>
      <c r="DO53" s="16" t="s">
        <v>345</v>
      </c>
      <c r="DP53" s="16" t="s">
        <v>345</v>
      </c>
      <c r="DQ53" s="16" t="s">
        <v>345</v>
      </c>
      <c r="DS53" s="16" t="s">
        <v>345</v>
      </c>
      <c r="DT53" s="16" t="s">
        <v>345</v>
      </c>
      <c r="DU53" s="16" t="s">
        <v>345</v>
      </c>
      <c r="DV53" s="16" t="s">
        <v>345</v>
      </c>
      <c r="DW53" s="16" t="s">
        <v>345</v>
      </c>
      <c r="DX53" s="16" t="s">
        <v>345</v>
      </c>
      <c r="DZ53" s="16" t="s">
        <v>345</v>
      </c>
      <c r="EA53" s="16" t="s">
        <v>345</v>
      </c>
      <c r="EB53" s="16" t="s">
        <v>345</v>
      </c>
      <c r="EC53" s="16" t="s">
        <v>345</v>
      </c>
      <c r="EE53" s="16" t="s">
        <v>345</v>
      </c>
      <c r="EF53" s="16" t="s">
        <v>345</v>
      </c>
      <c r="EG53" s="16" t="s">
        <v>345</v>
      </c>
      <c r="EH53" s="16" t="s">
        <v>345</v>
      </c>
      <c r="EI53" s="16" t="s">
        <v>345</v>
      </c>
      <c r="EJ53" s="16" t="s">
        <v>345</v>
      </c>
      <c r="EL53" s="16" t="s">
        <v>101</v>
      </c>
      <c r="EM53" s="16" t="s">
        <v>101</v>
      </c>
      <c r="EO53" s="16" t="s">
        <v>101</v>
      </c>
      <c r="EP53" s="16" t="s">
        <v>101</v>
      </c>
      <c r="EQ53" s="16" t="s">
        <v>101</v>
      </c>
      <c r="ER53" s="16" t="s">
        <v>101</v>
      </c>
      <c r="ES53" s="16" t="s">
        <v>101</v>
      </c>
      <c r="ET53" s="16" t="s">
        <v>101</v>
      </c>
      <c r="EU53" s="16" t="s">
        <v>101</v>
      </c>
      <c r="EV53" s="16" t="s">
        <v>101</v>
      </c>
      <c r="EX53" s="16" t="s">
        <v>1387</v>
      </c>
      <c r="EY53" s="16" t="s">
        <v>1387</v>
      </c>
      <c r="EZ53" s="16" t="s">
        <v>1387</v>
      </c>
      <c r="FA53" s="16" t="s">
        <v>1387</v>
      </c>
      <c r="FB53" s="16" t="s">
        <v>1387</v>
      </c>
      <c r="FC53" s="16" t="s">
        <v>1387</v>
      </c>
      <c r="FD53" s="16" t="s">
        <v>1387</v>
      </c>
      <c r="FE53" s="16" t="s">
        <v>1387</v>
      </c>
      <c r="FF53" s="16" t="s">
        <v>1387</v>
      </c>
      <c r="FH53" s="16" t="s">
        <v>101</v>
      </c>
      <c r="FI53" s="16" t="s">
        <v>101</v>
      </c>
      <c r="FJ53" s="16" t="s">
        <v>101</v>
      </c>
      <c r="FL53" s="16" t="s">
        <v>101</v>
      </c>
      <c r="FM53" s="16" t="s">
        <v>101</v>
      </c>
      <c r="FN53" s="16" t="s">
        <v>101</v>
      </c>
      <c r="FO53" s="16" t="s">
        <v>59</v>
      </c>
      <c r="FP53" s="16" t="s">
        <v>101</v>
      </c>
      <c r="FQ53" s="16" t="s">
        <v>101</v>
      </c>
      <c r="FR53" s="16" t="s">
        <v>101</v>
      </c>
      <c r="FS53" s="16" t="s">
        <v>101</v>
      </c>
      <c r="FT53" s="16" t="s">
        <v>101</v>
      </c>
      <c r="FV53" s="16" t="s">
        <v>101</v>
      </c>
      <c r="FW53" s="16" t="s">
        <v>101</v>
      </c>
      <c r="FX53" s="16" t="s">
        <v>101</v>
      </c>
      <c r="FY53" s="16" t="s">
        <v>101</v>
      </c>
      <c r="FZ53" s="16" t="s">
        <v>101</v>
      </c>
      <c r="GA53" s="16" t="s">
        <v>101</v>
      </c>
      <c r="GB53" s="16" t="s">
        <v>101</v>
      </c>
      <c r="GC53" s="16" t="s">
        <v>101</v>
      </c>
      <c r="GD53" s="16" t="s">
        <v>101</v>
      </c>
      <c r="GE53" s="16" t="s">
        <v>101</v>
      </c>
      <c r="GG53" s="16" t="s">
        <v>101</v>
      </c>
      <c r="GH53" s="16" t="s">
        <v>101</v>
      </c>
      <c r="GI53" s="16" t="s">
        <v>101</v>
      </c>
      <c r="GJ53" s="16" t="s">
        <v>101</v>
      </c>
      <c r="GK53" s="16" t="s">
        <v>101</v>
      </c>
      <c r="GL53" s="16" t="s">
        <v>101</v>
      </c>
      <c r="GM53" s="16" t="s">
        <v>101</v>
      </c>
      <c r="GO53" s="16" t="s">
        <v>101</v>
      </c>
      <c r="GP53" s="16" t="s">
        <v>101</v>
      </c>
      <c r="GQ53" s="16" t="s">
        <v>101</v>
      </c>
      <c r="GR53" s="16" t="s">
        <v>101</v>
      </c>
      <c r="GS53" s="16" t="s">
        <v>101</v>
      </c>
      <c r="GT53" s="16" t="s">
        <v>101</v>
      </c>
      <c r="GU53" s="16" t="s">
        <v>101</v>
      </c>
      <c r="GV53" s="16" t="s">
        <v>101</v>
      </c>
      <c r="GX53" s="16" t="s">
        <v>59</v>
      </c>
      <c r="GY53" s="16" t="s">
        <v>59</v>
      </c>
      <c r="HA53" s="16" t="s">
        <v>101</v>
      </c>
      <c r="HC53" s="16" t="s">
        <v>101</v>
      </c>
      <c r="HD53" s="16" t="s">
        <v>101</v>
      </c>
      <c r="HE53" s="16" t="s">
        <v>101</v>
      </c>
      <c r="HG53" s="16" t="s">
        <v>101</v>
      </c>
      <c r="HH53" s="16" t="s">
        <v>101</v>
      </c>
      <c r="HI53" s="16" t="s">
        <v>101</v>
      </c>
      <c r="HJ53" s="16" t="s">
        <v>101</v>
      </c>
      <c r="HL53" s="16" t="s">
        <v>101</v>
      </c>
      <c r="HM53" s="16" t="s">
        <v>101</v>
      </c>
      <c r="HO53" s="16" t="s">
        <v>135</v>
      </c>
      <c r="HP53" s="16" t="s">
        <v>135</v>
      </c>
      <c r="HQ53" s="16" t="s">
        <v>135</v>
      </c>
      <c r="HR53" s="16" t="s">
        <v>135</v>
      </c>
      <c r="HS53" s="16" t="s">
        <v>135</v>
      </c>
      <c r="HT53" s="16" t="s">
        <v>135</v>
      </c>
      <c r="HV53" s="16" t="s">
        <v>59</v>
      </c>
      <c r="HW53" s="16" t="s">
        <v>59</v>
      </c>
      <c r="HX53" s="16" t="s">
        <v>59</v>
      </c>
      <c r="HY53" s="16" t="s">
        <v>59</v>
      </c>
      <c r="HZ53" s="16" t="s">
        <v>59</v>
      </c>
      <c r="IA53" s="16" t="s">
        <v>59</v>
      </c>
      <c r="IC53" s="16" t="s">
        <v>135</v>
      </c>
      <c r="ID53" s="16" t="s">
        <v>135</v>
      </c>
      <c r="IE53" s="16" t="s">
        <v>135</v>
      </c>
      <c r="IF53" s="16" t="s">
        <v>135</v>
      </c>
      <c r="IG53" s="16" t="s">
        <v>135</v>
      </c>
      <c r="IH53" s="16" t="s">
        <v>135</v>
      </c>
      <c r="IJ53" s="16" t="s">
        <v>135</v>
      </c>
      <c r="IK53" s="16" t="s">
        <v>135</v>
      </c>
      <c r="IL53" s="16" t="s">
        <v>135</v>
      </c>
      <c r="IM53" s="16" t="s">
        <v>135</v>
      </c>
      <c r="IN53" s="16" t="s">
        <v>135</v>
      </c>
      <c r="IO53" s="16" t="s">
        <v>135</v>
      </c>
      <c r="IP53" s="16" t="s">
        <v>59</v>
      </c>
      <c r="IQ53" s="16" t="s">
        <v>135</v>
      </c>
      <c r="IR53" s="16" t="s">
        <v>135</v>
      </c>
      <c r="IS53" s="16" t="s">
        <v>135</v>
      </c>
      <c r="IU53" s="16" t="s">
        <v>135</v>
      </c>
      <c r="IV53" s="16" t="s">
        <v>135</v>
      </c>
      <c r="IW53" s="16" t="s">
        <v>135</v>
      </c>
      <c r="IX53" s="16" t="s">
        <v>135</v>
      </c>
      <c r="IY53" s="16" t="s">
        <v>135</v>
      </c>
      <c r="IZ53" s="16" t="s">
        <v>135</v>
      </c>
      <c r="JA53" s="16" t="s">
        <v>135</v>
      </c>
      <c r="JB53" s="16" t="s">
        <v>135</v>
      </c>
      <c r="JC53" s="16" t="s">
        <v>135</v>
      </c>
      <c r="JD53" s="16" t="s">
        <v>135</v>
      </c>
      <c r="JE53" s="16" t="s">
        <v>135</v>
      </c>
      <c r="JF53" s="16" t="s">
        <v>135</v>
      </c>
      <c r="JH53" s="16" t="s">
        <v>135</v>
      </c>
      <c r="JI53" s="16" t="s">
        <v>135</v>
      </c>
      <c r="JJ53" s="16" t="s">
        <v>135</v>
      </c>
      <c r="JK53" s="16" t="s">
        <v>135</v>
      </c>
      <c r="JL53" s="16" t="s">
        <v>135</v>
      </c>
      <c r="JM53" s="16" t="s">
        <v>135</v>
      </c>
      <c r="JN53" s="16" t="s">
        <v>135</v>
      </c>
      <c r="JO53" s="16" t="s">
        <v>135</v>
      </c>
      <c r="JP53" s="16" t="s">
        <v>135</v>
      </c>
      <c r="JR53" s="16" t="s">
        <v>135</v>
      </c>
      <c r="JS53" s="16" t="s">
        <v>135</v>
      </c>
      <c r="JT53" s="16" t="s">
        <v>135</v>
      </c>
      <c r="JU53" s="16" t="s">
        <v>135</v>
      </c>
      <c r="JV53" s="16" t="s">
        <v>135</v>
      </c>
      <c r="JW53" s="16" t="s">
        <v>135</v>
      </c>
      <c r="JX53" s="16" t="s">
        <v>135</v>
      </c>
      <c r="JY53" s="16" t="s">
        <v>135</v>
      </c>
      <c r="JZ53" s="16" t="s">
        <v>135</v>
      </c>
      <c r="KB53" s="16" t="s">
        <v>59</v>
      </c>
      <c r="KC53" s="16" t="s">
        <v>59</v>
      </c>
      <c r="KD53" s="16" t="s">
        <v>59</v>
      </c>
      <c r="KF53" s="16" t="s">
        <v>59</v>
      </c>
      <c r="KG53" s="16" t="s">
        <v>59</v>
      </c>
      <c r="KI53" s="16" t="s">
        <v>59</v>
      </c>
      <c r="KJ53" s="16" t="s">
        <v>59</v>
      </c>
      <c r="KK53" s="16" t="s">
        <v>59</v>
      </c>
      <c r="KL53" s="16" t="s">
        <v>59</v>
      </c>
    </row>
    <row r="54" spans="1:298" ht="22.5" customHeight="1" x14ac:dyDescent="0.25">
      <c r="A54" s="14" t="s">
        <v>157</v>
      </c>
      <c r="B54" s="38" t="str">
        <f>HYPERLINK("https://psref.lenovo.com/syspool/Sys/PDF/Lenovo/Lenovo_V15_ADA/Lenovo_V15_ADA_Spec.PDF","» Platform Specifications")</f>
        <v>» Platform Specifications</v>
      </c>
      <c r="C54" s="38" t="str">
        <f>HYPERLINK("https://psref.lenovo.com/syspool/Sys/PDF/Lenovo/Lenovo_V15_ADA/Lenovo_V15_ADA_Spec.PDF","» Platform Specifications")</f>
        <v>» Platform Specifications</v>
      </c>
      <c r="E54" s="38" t="str">
        <f>HYPERLINK("https://psref.lenovo.com/syspool/Sys/PDF/Lenovo/Lenovo_V15_ADA/Lenovo_V15_ADA_Spec.PDF","» Platform Specifications")</f>
        <v>» Platform Specifications</v>
      </c>
      <c r="F54" s="38" t="str">
        <f>HYPERLINK("https://psref.lenovo.com/syspool/Sys/PDF/Lenovo/Lenovo_V15_ADA/Lenovo_V15_ADA_Spec.PDF","» Platform Specifications")</f>
        <v>» Platform Specifications</v>
      </c>
      <c r="H54" s="38" t="str">
        <f t="shared" ref="H54:I54" si="16">HYPERLINK("https://psref.lenovo.com/syspool/Sys/PDF/Lenovo/Lenovo_V15_G2_ALC/Lenovo_V15_G2_ALC_Spec.pdf","» Platform Specifications")</f>
        <v>» Platform Specifications</v>
      </c>
      <c r="I54" s="38" t="str">
        <f t="shared" si="16"/>
        <v>» Platform Specifications</v>
      </c>
      <c r="J54" s="38" t="str">
        <f>HYPERLINK("https://psref.lenovo.com/syspool/Sys/PDF/Lenovo/Lenovo_V15_G2_ALC/Lenovo_V15_G2_ALC_Spec.pdf","» Platform Specifications")</f>
        <v>» Platform Specifications</v>
      </c>
      <c r="L54" s="38" t="str">
        <f>HYPERLINK("https://psref.lenovo.com/syspool/Sys/PDF/Lenovo/Lenovo_V15_IGL/Lenovo_V15_IGL_Spec.PDF","» Platform Specifications")</f>
        <v>» Platform Specifications</v>
      </c>
      <c r="N54" s="38" t="str">
        <f>HYPERLINK("https://psref.lenovo.com/syspool/Sys/PDF/Lenovo/Lenovo_V15_IIL/Lenovo_V15_IIL_Spec.PDF","» Platform Specifications")</f>
        <v>» Platform Specifications</v>
      </c>
      <c r="O54" s="38" t="str">
        <f>HYPERLINK("https://psref.lenovo.com/syspool/Sys/PDF/Lenovo/Lenovo_V15_IIL/Lenovo_V15_IIL_Spec.PDF","» Platform Specifications")</f>
        <v>» Platform Specifications</v>
      </c>
      <c r="P54" s="38" t="str">
        <f>HYPERLINK("https://psref.lenovo.com/syspool/Sys/PDF/Lenovo/Lenovo_V15_IIL/Lenovo_V15_IIL_Spec.PDF","» Platform Specifications")</f>
        <v>» Platform Specifications</v>
      </c>
      <c r="R54" s="38" t="str">
        <f>HYPERLINK("https://psref.lenovo.com/syspool/Sys/PDF/Lenovo/Lenovo_V15_G2_ITL/Lenovo_V15_G2_ITL_Spec.pdf","» Platform Specifications")</f>
        <v>» Platform Specifications</v>
      </c>
      <c r="S54" s="38" t="str">
        <f t="shared" ref="S54:U54" si="17">HYPERLINK("https://psref.lenovo.com/syspool/Sys/PDF/Lenovo/Lenovo_V15_G2_ITL/Lenovo_V15_G2_ITL_Spec.pdf","» Platform Specifications")</f>
        <v>» Platform Specifications</v>
      </c>
      <c r="T54" s="38" t="str">
        <f t="shared" si="17"/>
        <v>» Platform Specifications</v>
      </c>
      <c r="U54" s="38" t="str">
        <f t="shared" si="17"/>
        <v>» Platform Specifications</v>
      </c>
      <c r="W54" s="33" t="str">
        <f>HYPERLINK("https://psref.lenovo.com/syspool/Sys/PDF/Lenovo/Lenovo_V17_IIL/Lenovo_V17_IIL_Spec.PDF","» Platform Specifications")</f>
        <v>» Platform Specifications</v>
      </c>
      <c r="X54" s="33" t="str">
        <f t="shared" ref="X54" si="18">HYPERLINK("https://psref.lenovo.com/syspool/Sys/PDF/Lenovo/Lenovo_V17_IIL/Lenovo_V17_IIL_Spec.PDF","» Platform Specifications")</f>
        <v>» Platform Specifications</v>
      </c>
      <c r="Y54" s="33" t="str">
        <f>HYPERLINK("https://psref.lenovo.com/syspool/Sys/PDF/Lenovo/Lenovo_V17_IIL/Lenovo_V17_IIL_Spec.PDF","» Platform Specifications")</f>
        <v>» Platform Specifications</v>
      </c>
      <c r="Z54" s="33" t="str">
        <f>HYPERLINK("https://psref.lenovo.com/syspool/Sys/PDF/Lenovo/Lenovo_V17_IIL/Lenovo_V17_IIL_Spec.PDF","» Platform Specifications")</f>
        <v>» Platform Specifications</v>
      </c>
      <c r="AA54" s="33" t="str">
        <f>HYPERLINK("https://psref.lenovo.com/syspool/Sys/PDF/Lenovo/Lenovo_V17_IIL/Lenovo_V17_IIL_Spec.PDF","» Platform Specifications")</f>
        <v>» Platform Specifications</v>
      </c>
      <c r="AB54" s="33" t="str">
        <f>HYPERLINK("https://psref.lenovo.com/syspool/Sys/PDF/Lenovo/Lenovo_V17_IIL/Lenovo_V17_IIL_Spec.PDF","» Platform Specifications")</f>
        <v>» Platform Specifications</v>
      </c>
      <c r="AD54" s="33" t="str">
        <f>HYPERLINK("https://psref.lenovo.com/syspool/Sys/PDF/Lenovo/Lenovo_V17_G2_ITL/Lenovo_V17_G2_ITL_Spec.pdf","» Platform Specifications")</f>
        <v>» Platform Specifications</v>
      </c>
      <c r="AE54" s="33" t="str">
        <f t="shared" ref="AE54:AH54" si="19">HYPERLINK("https://psref.lenovo.com/syspool/Sys/PDF/Lenovo/Lenovo_V17_G2_ITL/Lenovo_V17_G2_ITL_Spec.pdf","» Platform Specifications")</f>
        <v>» Platform Specifications</v>
      </c>
      <c r="AF54" s="33" t="str">
        <f t="shared" si="19"/>
        <v>» Platform Specifications</v>
      </c>
      <c r="AG54" s="33" t="str">
        <f t="shared" si="19"/>
        <v>» Platform Specifications</v>
      </c>
      <c r="AH54" s="33" t="str">
        <f t="shared" si="19"/>
        <v>» Platform Specifications</v>
      </c>
      <c r="AJ54" s="33" t="str">
        <f>HYPERLINK("https://psref.lenovo.com/syspool/Sys/PDF/ThinkBook/ThinkBook_14_G2_ARE/ThinkBook_14_G2_ARE_Spec.pdf","» Platform Specifications")</f>
        <v>» Platform Specifications</v>
      </c>
      <c r="AK54" s="33" t="str">
        <f>HYPERLINK("https://psref.lenovo.com/syspool/Sys/PDF/ThinkBook/ThinkBook_14_G2_ARE/ThinkBook_14_G2_ARE_Spec.pdf","» Platform Specifications")</f>
        <v>» Platform Specifications</v>
      </c>
      <c r="AL54" s="33" t="str">
        <f>HYPERLINK("https://psref.lenovo.com/syspool/Sys/PDF/ThinkBook/ThinkBook_14_G2_ARE/ThinkBook_14_G2_ARE_Spec.pdf","» Platform Specifications")</f>
        <v>» Platform Specifications</v>
      </c>
      <c r="AN54" s="33" t="str">
        <f>HYPERLINK("https://psref.lenovo.com/syspool/Sys/PDF/ThinkBook/ThinkBook_14_G3_ACL/ThinkBook_14_G3_ACL_Spec.pdf","» Platform Specifications")</f>
        <v>» Platform Specifications</v>
      </c>
      <c r="AO54" s="33" t="str">
        <f>HYPERLINK("https://psref.lenovo.com/syspool/Sys/PDF/ThinkBook/ThinkBook_14_G3_ACL/ThinkBook_14_G3_ACL_Spec.pdf","» Platform Specifications")</f>
        <v>» Platform Specifications</v>
      </c>
      <c r="AP54" s="33" t="str">
        <f>HYPERLINK("https://psref.lenovo.com/syspool/Sys/PDF/ThinkBook/ThinkBook_14_G3_ACL/ThinkBook_14_G3_ACL_Spec.pdf","» Platform Specifications")</f>
        <v>» Platform Specifications</v>
      </c>
      <c r="AR54" s="33" t="str">
        <f>HYPERLINK("https://psref.lenovo.com/syspool/Sys/PDF/ThinkBook/ThinkBook_14_G2_ITL/ThinkBook_14_G2_ITL_Spec.PDF","» Platform Specifications")</f>
        <v>» Platform Specifications</v>
      </c>
      <c r="AS54" s="33" t="str">
        <f>HYPERLINK("https://psref.lenovo.com/syspool/Sys/PDF/ThinkBook/ThinkBook_14_G2_ITL/ThinkBook_14_G2_ITL_Spec.PDF","» Platform Specifications")</f>
        <v>» Platform Specifications</v>
      </c>
      <c r="AU54" s="33" t="str">
        <f>HYPERLINK("https://psref.lenovo.com/syspool/Sys/PDF/ThinkBook/ThinkBook_15_G2_ARE/ThinkBook_15_G2_ARE_Spec.pdf","» Platform Specifications")</f>
        <v>» Platform Specifications</v>
      </c>
      <c r="AV54" s="33" t="str">
        <f>HYPERLINK("https://psref.lenovo.com/syspool/Sys/PDF/ThinkBook/ThinkBook_15_G2_ARE/ThinkBook_15_G2_ARE_Spec.pdf","» Platform Specifications")</f>
        <v>» Platform Specifications</v>
      </c>
      <c r="AW54" s="33" t="str">
        <f>HYPERLINK("https://psref.lenovo.com/syspool/Sys/PDF/ThinkBook/ThinkBook_15_G2_ARE/ThinkBook_15_G2_ARE_Spec.pdf","» Platform Specifications")</f>
        <v>» Platform Specifications</v>
      </c>
      <c r="AY54" s="33" t="str">
        <f>HYPERLINK("https://psref.lenovo.com/syspool/Sys/PDF/ThinkBook/ThinkBook_15_G3_ACL/ThinkBook_15_G3_ACL_Spec.pdf","» Platform Specifications")</f>
        <v>» Platform Specifications</v>
      </c>
      <c r="AZ54" s="33" t="str">
        <f>HYPERLINK("https://psref.lenovo.com/syspool/Sys/PDF/ThinkBook/ThinkBook_15_G3_ACL/ThinkBook_15_G3_ACL_Spec.pdf","» Platform Specifications")</f>
        <v>» Platform Specifications</v>
      </c>
      <c r="BA54" s="33" t="str">
        <f>HYPERLINK("https://psref.lenovo.com/syspool/Sys/PDF/ThinkBook/ThinkBook_15_G3_ACL/ThinkBook_15_G3_ACL_Spec.pdf","» Platform Specifications")</f>
        <v>» Platform Specifications</v>
      </c>
      <c r="BC54" s="33" t="str">
        <f>HYPERLINK("https://psref.lenovo.com/syspool/Sys/PDF/ThinkBook/ThinkBook_15_IIL/ThinkBook_15_IIL_Spec.PDF","» Platform Specifications")</f>
        <v>» Platform Specifications</v>
      </c>
      <c r="BE54" s="33" t="str">
        <f>HYPERLINK("https://psref.lenovo.com/syspool/Sys/PDF/ThinkBook/ThinkBook_15_G2_ARE/ThinkBook_15_G2_ARE_Spec.pdf","» Platform Specifications")</f>
        <v>» Platform Specifications</v>
      </c>
      <c r="BF54" s="33" t="str">
        <f>HYPERLINK("https://psref.lenovo.com/syspool/Sys/PDF/ThinkBook/ThinkBook_15_G2_ARE/ThinkBook_15_G2_ARE_Spec.pdf","» Platform Specifications")</f>
        <v>» Platform Specifications</v>
      </c>
      <c r="BG54" s="33" t="str">
        <f>HYPERLINK("https://psref.lenovo.com/syspool/Sys/PDF/ThinkBook/ThinkBook_15_G2_ARE/ThinkBook_15_G2_ARE_Spec.pdf","» Platform Specifications")</f>
        <v>» Platform Specifications</v>
      </c>
      <c r="BI54" s="33" t="str">
        <f>HYPERLINK("https://psref.lenovo.com/syspool/Sys/PDF/ThinkBook/ThinkBook_15p_IMH/ThinkBook_15p_IMH_Spec.pdf","» Platform Specifications")</f>
        <v>» Platform Specifications</v>
      </c>
      <c r="BJ54" s="33" t="str">
        <f>HYPERLINK("https://psref.lenovo.com/syspool/Sys/PDF/ThinkBook/ThinkBook_15p_IMH/ThinkBook_15p_IMH_Spec.pdf","» Platform Specifications")</f>
        <v>» Platform Specifications</v>
      </c>
      <c r="BK54" s="33" t="str">
        <f>HYPERLINK("https://psref.lenovo.com/syspool/Sys/PDF/ThinkBook/ThinkBook_15p_IMH/ThinkBook_15p_IMH_Spec.pdf","» Platform Specifications")</f>
        <v>» Platform Specifications</v>
      </c>
      <c r="BM54" s="33" t="str">
        <f>HYPERLINK("https://psref.lenovo.com/syspool/Sys/PDF/ThinkBook/ThinkBook_13s_G3_ACN/ThinkBook_13s_G3_ACN_Spec.pdf","» Platform Specifications")</f>
        <v>» Platform Specifications</v>
      </c>
      <c r="BN54" s="33" t="str">
        <f>HYPERLINK("https://psref.lenovo.com/syspool/Sys/PDF/ThinkBook/ThinkBook_13s_G3_ACN/ThinkBook_13s_G3_ACN_Spec.pdf","» Platform Specifications")</f>
        <v>» Platform Specifications</v>
      </c>
      <c r="BP54" s="33" t="str">
        <f>HYPERLINK("https://psref.lenovo.com/syspool/Sys/PDF/ThinkBook/ThinkBook_13s_G2_ITL/ThinkBook_13s_G2_ITL_Spec.pdf","» Platform Specifications")</f>
        <v>» Platform Specifications</v>
      </c>
      <c r="BQ54" s="33" t="str">
        <f>HYPERLINK("https://psref.lenovo.com/syspool/Sys/PDF/ThinkBook/ThinkBook_13s_G2_ITL/ThinkBook_13s_G2_ITL_Spec.pdf","» Platform Specifications")</f>
        <v>» Platform Specifications</v>
      </c>
      <c r="BR54" s="33" t="str">
        <f>HYPERLINK("https://psref.lenovo.com/syspool/Sys/PDF/ThinkBook/ThinkBook_13s_G2_ITL/ThinkBook_13s_G2_ITL_Spec.pdf","» Platform Specifications")</f>
        <v>» Platform Specifications</v>
      </c>
      <c r="BT54" s="33" t="str">
        <f>HYPERLINK("https://psref.lenovo.com/syspool/Sys/PDF/ThinkBook/ThinkBook_Plus_IML/ThinkBook_Plus_IML_Spec.PDF","» Platform Specifications")</f>
        <v>» Platform Specifications</v>
      </c>
      <c r="BV54" s="33" t="str">
        <f>HYPERLINK("https://psref.lenovo.com/syspool/Sys/PDF/ThinkBook/ThinkBook_14s_Yoga_ITL/ThinkBook_14s_Yoga_ITL_Spec.PDF","» Platform Specifications")</f>
        <v>» Platform Specifications</v>
      </c>
      <c r="BW54" s="33" t="str">
        <f>HYPERLINK("https://psref.lenovo.com/syspool/Sys/PDF/ThinkBook/ThinkBook_14s_Yoga_ITL/ThinkBook_14s_Yoga_ITL_Spec.PDF","» Platform Specifications")</f>
        <v>» Platform Specifications</v>
      </c>
      <c r="BX54" s="33" t="str">
        <f>HYPERLINK("https://psref.lenovo.com/syspool/Sys/PDF/ThinkBook/ThinkBook_14s_Yoga_ITL/ThinkBook_14s_Yoga_ITL_Spec.PDF","» Platform Specifications")</f>
        <v>» Platform Specifications</v>
      </c>
      <c r="BZ54" s="33" t="str">
        <f>HYPERLINK("https://psref.lenovo.com/syspool/Sys/PDF/ThinkBook/ThinkBook_14s_Yoga_ITL/ThinkBook_14s_Yoga_ITL_Spec.PDF","» Platform Specifications")</f>
        <v>» Platform Specifications</v>
      </c>
      <c r="CA54" s="33" t="str">
        <f>HYPERLINK("https://psref.lenovo.com/syspool/Sys/PDF/ThinkBook/ThinkBook_14s_Yoga_ITL/ThinkBook_14s_Yoga_ITL_Spec.PDF","» Platform Specifications")</f>
        <v>» Platform Specifications</v>
      </c>
      <c r="CB54" s="33" t="str">
        <f>HYPERLINK("https://psref.lenovo.com/syspool/Sys/PDF/ThinkBook/ThinkBook_14s_Yoga_ITL/ThinkBook_14s_Yoga_ITL_Spec.PDF","» Platform Specifications")</f>
        <v>» Platform Specifications</v>
      </c>
      <c r="CD54" s="33" t="str">
        <f>HYPERLINK("https://psref.lenovo.com/syspool/Sys/PDF/ThinkPad/ThinkPad_C13_Yoga_Gen_1_Chromebook/ThinkPad_C13_Yoga_Gen_1_Chromebook_Spec.pdf","» Platform Specifications")</f>
        <v>» Platform Specifications</v>
      </c>
      <c r="CE54" s="33" t="str">
        <f t="shared" ref="CE54:CF54" si="20">HYPERLINK("https://psref.lenovo.com/syspool/Sys/PDF/ThinkPad/ThinkPad_C13_Yoga_Gen_1_Chromebook/ThinkPad_C13_Yoga_Gen_1_Chromebook_Spec.pdf","» Platform Specifications")</f>
        <v>» Platform Specifications</v>
      </c>
      <c r="CF54" s="33" t="str">
        <f t="shared" si="20"/>
        <v>» Platform Specifications</v>
      </c>
      <c r="CH54" s="33" t="str">
        <f>HYPERLINK("https://psref.lenovo.com/syspool/Sys/PDF/ThinkPad/ThinkPad_E14_Gen_2_AMD/ThinkPad_E14_Gen_2_AMD_Spec.PDF","» Platform Specifications")</f>
        <v>» Platform Specifications</v>
      </c>
      <c r="CI54" s="33" t="str">
        <f>HYPERLINK("https://psref.lenovo.com/syspool/Sys/PDF/ThinkPad/ThinkPad_E14_Gen_2_AMD/ThinkPad_E14_Gen_2_AMD_Spec.PDF","» Platform Specifications")</f>
        <v>» Platform Specifications</v>
      </c>
      <c r="CJ54" s="33" t="str">
        <f>HYPERLINK("https://psref.lenovo.com/syspool/Sys/PDF/ThinkPad/ThinkPad_E14_Gen_2_AMD/ThinkPad_E14_Gen_2_AMD_Spec.PDF","» Platform Specifications")</f>
        <v>» Platform Specifications</v>
      </c>
      <c r="CL54" s="33" t="str">
        <f>HYPERLINK("https://psref.lenovo.com/syspool/Sys/PDF/ThinkPad/ThinkPad_E14_Gen_2_Intel/ThinkPad_E14_Gen_2_Intel_Spec.PDF","» Platform Specifications")</f>
        <v>» Platform Specifications</v>
      </c>
      <c r="CM54" s="33" t="str">
        <f>HYPERLINK("https://psref.lenovo.com/syspool/Sys/PDF/ThinkPad/ThinkPad_E14_Gen_2_Intel/ThinkPad_E14_Gen_2_Intel_Spec.PDF","» Platform Specifications")</f>
        <v>» Platform Specifications</v>
      </c>
      <c r="CN54" s="33" t="str">
        <f>HYPERLINK("https://psref.lenovo.com/syspool/Sys/PDF/ThinkPad/ThinkPad_E14_Gen_2_Intel/ThinkPad_E14_Gen_2_Intel_Spec.PDF","» Platform Specifications")</f>
        <v>» Platform Specifications</v>
      </c>
      <c r="CP54" s="33" t="str">
        <f>HYPERLINK("https://psref.lenovo.com/syspool/Sys/PDF/ThinkPad/ThinkPad_E15_Gen_2_AMD/ThinkPad_E15_Gen_2_AMD_Spec.PDF","» Platform Specifications")</f>
        <v>» Platform Specifications</v>
      </c>
      <c r="CQ54" s="33" t="str">
        <f>HYPERLINK("https://psref.lenovo.com/syspool/Sys/PDF/ThinkPad/ThinkPad_E15_Gen_2_AMD/ThinkPad_E15_Gen_2_AMD_Spec.PDF","» Platform Specifications")</f>
        <v>» Platform Specifications</v>
      </c>
      <c r="CR54" s="33" t="str">
        <f>HYPERLINK("https://psref.lenovo.com/syspool/Sys/PDF/ThinkPad/ThinkPad_E15_Gen_2_AMD/ThinkPad_E15_Gen_2_AMD_Spec.PDF","» Platform Specifications")</f>
        <v>» Platform Specifications</v>
      </c>
      <c r="CT54" s="33" t="str">
        <f>HYPERLINK("https://psref.lenovo.com/syspool/Sys/PDF/ThinkPad/ThinkPad_E15/ThinkPad_E15_Spec.PDF","» Platform Specifications")</f>
        <v>» Platform Specifications</v>
      </c>
      <c r="CV54" s="33" t="str">
        <f>HYPERLINK("https://psref.lenovo.com/syspool/Sys/PDF/ThinkPad/ThinkPad_E15_Gen_2_Intel/ThinkPad_E15_Gen_2_Intel_Spec.PDF","» Platform Specifications")</f>
        <v>» Platform Specifications</v>
      </c>
      <c r="CW54" s="33" t="str">
        <f>HYPERLINK("https://psref.lenovo.com/syspool/Sys/PDF/ThinkPad/ThinkPad_E15_Gen_2_Intel/ThinkPad_E15_Gen_2_Intel_Spec.PDF","» Platform Specifications")</f>
        <v>» Platform Specifications</v>
      </c>
      <c r="CX54" s="33" t="str">
        <f>HYPERLINK("https://psref.lenovo.com/syspool/Sys/PDF/ThinkPad/ThinkPad_E15_Gen_2_Intel/ThinkPad_E15_Gen_2_Intel_Spec.PDF","» Platform Specifications")</f>
        <v>» Platform Specifications</v>
      </c>
      <c r="CY54" s="33" t="str">
        <f>HYPERLINK("https://psref.lenovo.com/syspool/Sys/PDF/ThinkPad/ThinkPad_E15_Gen_2_Intel/ThinkPad_E15_Gen_2_Intel_Spec.PDF","» Platform Specifications")</f>
        <v>» Platform Specifications</v>
      </c>
      <c r="CZ54" s="33" t="str">
        <f>HYPERLINK("https://psref.lenovo.com/syspool/Sys/PDF/ThinkPad/ThinkPad_E15_Gen_2_Intel/ThinkPad_E15_Gen_2_Intel_Spec.PDF","» Platform Specifications")</f>
        <v>» Platform Specifications</v>
      </c>
      <c r="DB54" s="33" t="str">
        <f>HYPERLINK("https://psref.lenovo.com/syspool/Sys/PDF/ThinkPad/ThinkPad_L13/ThinkPad_L13_Spec.PDF","» Platform Specifications")</f>
        <v>» Platform Specifications</v>
      </c>
      <c r="DD54" s="33" t="str">
        <f>HYPERLINK("https://psref.lenovo.com/syspool/Sys/PDF/ThinkPad/ThinkPad_L13_Gen_2_Intel/ThinkPad_L13_Gen_2_Intel_Spec.PDF","» Platform Specifications")</f>
        <v>» Platform Specifications</v>
      </c>
      <c r="DE54" s="33" t="str">
        <f t="shared" ref="DE54:DG54" si="21">HYPERLINK("https://psref.lenovo.com/syspool/Sys/PDF/ThinkPad/ThinkPad_L13_Gen_2_Intel/ThinkPad_L13_Gen_2_Intel_Spec.PDF","» Platform Specifications")</f>
        <v>» Platform Specifications</v>
      </c>
      <c r="DF54" s="33" t="str">
        <f t="shared" si="21"/>
        <v>» Platform Specifications</v>
      </c>
      <c r="DG54" s="33" t="str">
        <f t="shared" si="21"/>
        <v>» Platform Specifications</v>
      </c>
      <c r="DI54" s="33" t="str">
        <f>HYPERLINK("https://psref.lenovo.com/syspool/Sys/PDF/ThinkPad/ThinkPad_L13_Yoga_Gen_2_Intel/ThinkPad_L13_Yoga_Gen_2_Intel_Spec.PDF","» Platform Specifications")</f>
        <v>» Platform Specifications</v>
      </c>
      <c r="DJ54" s="33" t="str">
        <f t="shared" ref="DJ54:DL54" si="22">HYPERLINK("https://psref.lenovo.com/syspool/Sys/PDF/ThinkPad/ThinkPad_L13_Yoga_Gen_2_Intel/ThinkPad_L13_Yoga_Gen_2_Intel_Spec.PDF","» Platform Specifications")</f>
        <v>» Platform Specifications</v>
      </c>
      <c r="DK54" s="33" t="str">
        <f t="shared" si="22"/>
        <v>» Platform Specifications</v>
      </c>
      <c r="DL54" s="33" t="str">
        <f t="shared" si="22"/>
        <v>» Platform Specifications</v>
      </c>
      <c r="DN54" s="33" t="str">
        <f>HYPERLINK("https://psref.lenovo.com/syspool/Sys/PDF/ThinkPad/ThinkPad_L14_Gen_1_AMD/ThinkPad_L14_Gen_1_AMD_Spec.PDF","» Platform Specifications")</f>
        <v>» Platform Specifications</v>
      </c>
      <c r="DO54" s="33" t="str">
        <f>HYPERLINK("https://psref.lenovo.com/syspool/Sys/PDF/ThinkPad/ThinkPad_L14_Gen_1_AMD/ThinkPad_L14_Gen_1_AMD_Spec.PDF","» Platform Specifications")</f>
        <v>» Platform Specifications</v>
      </c>
      <c r="DP54" s="33" t="str">
        <f>HYPERLINK("https://psref.lenovo.com/syspool/Sys/PDF/ThinkPad/ThinkPad_L14_Gen_1_AMD/ThinkPad_L14_Gen_1_AMD_Spec.PDF","» Platform Specifications")</f>
        <v>» Platform Specifications</v>
      </c>
      <c r="DQ54" s="33" t="str">
        <f>HYPERLINK("https://psref.lenovo.com/syspool/Sys/PDF/ThinkPad/ThinkPad_L14_Gen_1_AMD/ThinkPad_L14_Gen_1_AMD_Spec.PDF","» Platform Specifications")</f>
        <v>» Platform Specifications</v>
      </c>
      <c r="DS54" s="33" t="str">
        <f t="shared" ref="DS54:DX54" si="23">HYPERLINK("https://psref.lenovo.com/syspool/Sys/PDF/ThinkPad/ThinkPad_L14_Gen_1_Intel/ThinkPad_L14_Gen_1_Intel_Spec.PDF","» Platform Specifications")</f>
        <v>» Platform Specifications</v>
      </c>
      <c r="DT54" s="33" t="str">
        <f t="shared" si="23"/>
        <v>» Platform Specifications</v>
      </c>
      <c r="DU54" s="33" t="str">
        <f t="shared" si="23"/>
        <v>» Platform Specifications</v>
      </c>
      <c r="DV54" s="33" t="str">
        <f t="shared" si="23"/>
        <v>» Platform Specifications</v>
      </c>
      <c r="DW54" s="33" t="str">
        <f t="shared" si="23"/>
        <v>» Platform Specifications</v>
      </c>
      <c r="DX54" s="33" t="str">
        <f t="shared" si="23"/>
        <v>» Platform Specifications</v>
      </c>
      <c r="DZ54" s="33" t="str">
        <f>HYPERLINK("https://psref.lenovo.com/syspool/Sys/PDF/ThinkPad/ThinkPad_L15_Gen_1_AMD/ThinkPad_L15_Gen_1_AMD_Spec.PDF","» Platform Specifications")</f>
        <v>» Platform Specifications</v>
      </c>
      <c r="EA54" s="33" t="str">
        <f>HYPERLINK("https://psref.lenovo.com/syspool/Sys/PDF/ThinkPad/ThinkPad_L15_Gen_1_AMD/ThinkPad_L15_Gen_1_AMD_Spec.PDF","» Platform Specifications")</f>
        <v>» Platform Specifications</v>
      </c>
      <c r="EB54" s="33" t="str">
        <f>HYPERLINK("https://psref.lenovo.com/syspool/Sys/PDF/ThinkPad/ThinkPad_L15_Gen_1_AMD/ThinkPad_L15_Gen_1_AMD_Spec.PDF","» Platform Specifications")</f>
        <v>» Platform Specifications</v>
      </c>
      <c r="EC54" s="33" t="str">
        <f>HYPERLINK("https://psref.lenovo.com/syspool/Sys/PDF/ThinkPad/ThinkPad_L15_Gen_1_AMD/ThinkPad_L15_Gen_1_AMD_Spec.PDF","» Platform Specifications")</f>
        <v>» Platform Specifications</v>
      </c>
      <c r="EE54" s="33" t="str">
        <f t="shared" ref="EE54:EJ54" si="24">HYPERLINK("https://psref.lenovo.com/syspool/Sys/PDF/ThinkPad/ThinkPad_L15_Gen_1_Intel/ThinkPad_L15_Gen_1_Intel_Spec.PDF","» Platform Specifications")</f>
        <v>» Platform Specifications</v>
      </c>
      <c r="EF54" s="33" t="str">
        <f t="shared" si="24"/>
        <v>» Platform Specifications</v>
      </c>
      <c r="EG54" s="33" t="str">
        <f t="shared" si="24"/>
        <v>» Platform Specifications</v>
      </c>
      <c r="EH54" s="33" t="str">
        <f t="shared" si="24"/>
        <v>» Platform Specifications</v>
      </c>
      <c r="EI54" s="33" t="str">
        <f t="shared" si="24"/>
        <v>» Platform Specifications</v>
      </c>
      <c r="EJ54" s="33" t="str">
        <f t="shared" si="24"/>
        <v>» Platform Specifications</v>
      </c>
      <c r="EL54" s="33" t="str">
        <f>HYPERLINK("https://psref.lenovo.com/syspool/Sys/PDF/ThinkPad/ThinkPad_T14_Gen_1_AMD/ThinkPad_T14_Gen_1_AMD_Spec.pdf","» Platform Specifications")</f>
        <v>» Platform Specifications</v>
      </c>
      <c r="EM54" s="33" t="str">
        <f>HYPERLINK("https://psref.lenovo.com/syspool/Sys/PDF/ThinkPad/ThinkPad_T14_Gen_1_AMD/ThinkPad_T14_Gen_1_AMD_Spec.pdf","» Platform Specifications")</f>
        <v>» Platform Specifications</v>
      </c>
      <c r="EN54" s="55"/>
      <c r="EO54" s="33" t="str">
        <f t="shared" ref="EO54:EV54" si="25">HYPERLINK("https://psref.lenovo.com/syspool/Sys/PDF/ThinkPad/ThinkPad_T14_Gen_1_Intel/ThinkPad_T14_Gen_1_Intel_Spec.PDF","» Platform Specifications")</f>
        <v>» Platform Specifications</v>
      </c>
      <c r="EP54" s="33" t="str">
        <f t="shared" si="25"/>
        <v>» Platform Specifications</v>
      </c>
      <c r="EQ54" s="33" t="str">
        <f t="shared" si="25"/>
        <v>» Platform Specifications</v>
      </c>
      <c r="ER54" s="33" t="str">
        <f t="shared" si="25"/>
        <v>» Platform Specifications</v>
      </c>
      <c r="ES54" s="33" t="str">
        <f t="shared" si="25"/>
        <v>» Platform Specifications</v>
      </c>
      <c r="ET54" s="33" t="str">
        <f t="shared" si="25"/>
        <v>» Platform Specifications</v>
      </c>
      <c r="EU54" s="33" t="str">
        <f t="shared" si="25"/>
        <v>» Platform Specifications</v>
      </c>
      <c r="EV54" s="33" t="str">
        <f t="shared" si="25"/>
        <v>» Platform Specifications</v>
      </c>
      <c r="EW54" s="55"/>
      <c r="EX54" s="33" t="str">
        <f>HYPERLINK("https://psref.lenovo.com/syspool/Sys/PDF/ThinkPad/ThinkPad_T14_Gen_2_Intel/ThinkPad_T14_Gen_2_Intel_Spec.pdf","» Platform Specifications")</f>
        <v>» Platform Specifications</v>
      </c>
      <c r="EY54" s="33" t="str">
        <f t="shared" ref="EY54:FF54" si="26">HYPERLINK("https://psref.lenovo.com/syspool/Sys/PDF/ThinkPad/ThinkPad_T14_Gen_2_Intel/ThinkPad_T14_Gen_2_Intel_Spec.pdf","» Platform Specifications")</f>
        <v>» Platform Specifications</v>
      </c>
      <c r="EZ54" s="33" t="str">
        <f t="shared" si="26"/>
        <v>» Platform Specifications</v>
      </c>
      <c r="FA54" s="33" t="str">
        <f t="shared" si="26"/>
        <v>» Platform Specifications</v>
      </c>
      <c r="FB54" s="33" t="str">
        <f t="shared" si="26"/>
        <v>» Platform Specifications</v>
      </c>
      <c r="FC54" s="33" t="str">
        <f t="shared" si="26"/>
        <v>» Platform Specifications</v>
      </c>
      <c r="FD54" s="33" t="str">
        <f t="shared" si="26"/>
        <v>» Platform Specifications</v>
      </c>
      <c r="FE54" s="33" t="str">
        <f t="shared" si="26"/>
        <v>» Platform Specifications</v>
      </c>
      <c r="FF54" s="33" t="str">
        <f t="shared" si="26"/>
        <v>» Platform Specifications</v>
      </c>
      <c r="FG54" s="46"/>
      <c r="FH54" s="38" t="str">
        <f>HYPERLINK("https://psref.lenovo.com/syspool/Sys/PDF/ThinkPad/ThinkPad_T14s_Gen_1_AMD/ThinkPad_T14s_Gen_1_AMD_Spec.pdf","» Platform Specifications")</f>
        <v>» Platform Specifications</v>
      </c>
      <c r="FI54" s="38" t="str">
        <f>HYPERLINK("https://psref.lenovo.com/syspool/Sys/PDF/ThinkPad/ThinkPad_T14s_Gen_1_AMD/ThinkPad_T14s_Gen_1_AMD_Spec.pdf","» Platform Specifications")</f>
        <v>» Platform Specifications</v>
      </c>
      <c r="FJ54" s="38" t="str">
        <f>HYPERLINK("https://psref.lenovo.com/syspool/Sys/PDF/ThinkPad/ThinkPad_T14s_Gen_1_AMD/ThinkPad_T14s_Gen_1_AMD_Spec.pdf","» Platform Specifications")</f>
        <v>» Platform Specifications</v>
      </c>
      <c r="FK54" s="56"/>
      <c r="FL54" s="38" t="str">
        <f t="shared" ref="FL54:FT54" si="27">HYPERLINK("https://psref.lenovo.com/syspool/Sys/PDF/ThinkPad/ThinkPad_T14s_Gen_1_Intel/ThinkPad_T14s_Gen_1_Intel_Spec.PDF","» Platform Specifications")</f>
        <v>» Platform Specifications</v>
      </c>
      <c r="FM54" s="38" t="str">
        <f t="shared" si="27"/>
        <v>» Platform Specifications</v>
      </c>
      <c r="FN54" s="38" t="str">
        <f t="shared" si="27"/>
        <v>» Platform Specifications</v>
      </c>
      <c r="FO54" s="38" t="str">
        <f t="shared" si="27"/>
        <v>» Platform Specifications</v>
      </c>
      <c r="FP54" s="38" t="str">
        <f t="shared" si="27"/>
        <v>» Platform Specifications</v>
      </c>
      <c r="FQ54" s="38" t="str">
        <f t="shared" si="27"/>
        <v>» Platform Specifications</v>
      </c>
      <c r="FR54" s="38" t="str">
        <f t="shared" si="27"/>
        <v>» Platform Specifications</v>
      </c>
      <c r="FS54" s="38" t="str">
        <f t="shared" si="27"/>
        <v>» Platform Specifications</v>
      </c>
      <c r="FT54" s="38" t="str">
        <f t="shared" si="27"/>
        <v>» Platform Specifications</v>
      </c>
      <c r="FU54" s="56"/>
      <c r="FV54" s="33" t="str">
        <f t="shared" ref="FV54:GE54" si="28">HYPERLINK("https://psref.lenovo.com/syspool/Sys/PDF/ThinkPad/ThinkPad_T14s_Gen_2_Intel/ThinkPad_T14s_Gen_2_Intel_Spec.pdf","» Platform Specifications")</f>
        <v>» Platform Specifications</v>
      </c>
      <c r="FW54" s="33" t="str">
        <f t="shared" si="28"/>
        <v>» Platform Specifications</v>
      </c>
      <c r="FX54" s="33" t="str">
        <f t="shared" si="28"/>
        <v>» Platform Specifications</v>
      </c>
      <c r="FY54" s="33" t="str">
        <f t="shared" si="28"/>
        <v>» Platform Specifications</v>
      </c>
      <c r="FZ54" s="33" t="str">
        <f t="shared" si="28"/>
        <v>» Platform Specifications</v>
      </c>
      <c r="GA54" s="33" t="str">
        <f t="shared" si="28"/>
        <v>» Platform Specifications</v>
      </c>
      <c r="GB54" s="33" t="str">
        <f t="shared" si="28"/>
        <v>» Platform Specifications</v>
      </c>
      <c r="GC54" s="33" t="str">
        <f t="shared" si="28"/>
        <v>» Platform Specifications</v>
      </c>
      <c r="GD54" s="33" t="str">
        <f t="shared" si="28"/>
        <v>» Platform Specifications</v>
      </c>
      <c r="GE54" s="33" t="str">
        <f t="shared" si="28"/>
        <v>» Platform Specifications</v>
      </c>
      <c r="GF54" s="55"/>
      <c r="GG54" s="38" t="str">
        <f t="shared" ref="GG54:GM54" si="29">HYPERLINK("https://psref.lenovo.com/syspool/Sys/PDF/ThinkPad/ThinkPad_T15_Gen_1/ThinkPad_T15_Gen_1_Spec.PDF","» Platform Specifications")</f>
        <v>» Platform Specifications</v>
      </c>
      <c r="GH54" s="38" t="str">
        <f t="shared" si="29"/>
        <v>» Platform Specifications</v>
      </c>
      <c r="GI54" s="38" t="str">
        <f t="shared" si="29"/>
        <v>» Platform Specifications</v>
      </c>
      <c r="GJ54" s="38" t="str">
        <f t="shared" si="29"/>
        <v>» Platform Specifications</v>
      </c>
      <c r="GK54" s="38" t="str">
        <f t="shared" si="29"/>
        <v>» Platform Specifications</v>
      </c>
      <c r="GL54" s="38" t="str">
        <f t="shared" si="29"/>
        <v>» Platform Specifications</v>
      </c>
      <c r="GM54" s="38" t="str">
        <f t="shared" si="29"/>
        <v>» Platform Specifications</v>
      </c>
      <c r="GN54" s="55"/>
      <c r="GO54" s="38" t="str">
        <f t="shared" ref="GO54:GV54" si="30">HYPERLINK("https://psref.lenovo.com/syspool/Sys/PDF/ThinkPad/ThinkPad_T15_Gen_2/ThinkPad_T15_Gen_2_Spec.PDF","» Platform Specifications")</f>
        <v>» Platform Specifications</v>
      </c>
      <c r="GP54" s="38" t="str">
        <f t="shared" si="30"/>
        <v>» Platform Specifications</v>
      </c>
      <c r="GQ54" s="38" t="str">
        <f t="shared" si="30"/>
        <v>» Platform Specifications</v>
      </c>
      <c r="GR54" s="38" t="str">
        <f t="shared" si="30"/>
        <v>» Platform Specifications</v>
      </c>
      <c r="GS54" s="38" t="str">
        <f t="shared" si="30"/>
        <v>» Platform Specifications</v>
      </c>
      <c r="GT54" s="38" t="str">
        <f t="shared" si="30"/>
        <v>» Platform Specifications</v>
      </c>
      <c r="GU54" s="38" t="str">
        <f t="shared" si="30"/>
        <v>» Platform Specifications</v>
      </c>
      <c r="GV54" s="38" t="str">
        <f t="shared" si="30"/>
        <v>» Platform Specifications</v>
      </c>
      <c r="GX54" s="33" t="str">
        <f>HYPERLINK("https://psref.lenovo.com/syspool/Sys/PDF/ThinkPad/ThinkPad_T15p_Gen_1/ThinkPad_T15p_Gen_1_Spec.pdf","» Platform Specifications")</f>
        <v>» Platform Specifications</v>
      </c>
      <c r="GY54" s="33" t="str">
        <f>HYPERLINK("https://psref.lenovo.com/syspool/Sys/PDF/ThinkPad/ThinkPad_T15p_Gen_1/ThinkPad_T15p_Gen_1_Spec.pdf","» Platform Specifications")</f>
        <v>» Platform Specifications</v>
      </c>
      <c r="HA54" s="33" t="str">
        <f>HYPERLINK("https://psref.lenovo.com/syspool/Sys/PDF/ThinkPad/ThinkPad_X13_Gen_1_AMD/ThinkPad_X13_Gen_1_AMD_Spec.pdf","» Platform Specifications")</f>
        <v>» Platform Specifications</v>
      </c>
      <c r="HB54" s="55"/>
      <c r="HC54" s="33" t="str">
        <f t="shared" ref="HC54:HE54" si="31">HYPERLINK("https://psref.lenovo.com/syspool/Sys/PDF/ThinkPad/ThinkPad_X13_Gen_1_Intel/ThinkPad_X13_Gen_1_Intel_Spec.PDF","» Platform Specifications")</f>
        <v>» Platform Specifications</v>
      </c>
      <c r="HD54" s="33" t="str">
        <f t="shared" si="31"/>
        <v>» Platform Specifications</v>
      </c>
      <c r="HE54" s="33" t="str">
        <f t="shared" si="31"/>
        <v>» Platform Specifications</v>
      </c>
      <c r="HF54" s="55"/>
      <c r="HG54" s="33" t="str">
        <f>HYPERLINK("https://psref.lenovo.com/syspool/Sys/PDF/ThinkPad/ThinkPad_X13_Gen_2_Intel/ThinkPad_X13_Gen_2_Intel_Spec.PDF","» Platform Specifications")</f>
        <v>» Platform Specifications</v>
      </c>
      <c r="HH54" s="33" t="str">
        <f>HYPERLINK("https://psref.lenovo.com/syspool/Sys/PDF/ThinkPad/ThinkPad_X13_Gen_2_Intel/ThinkPad_X13_Gen_2_Intel_Spec.PDF","» Platform Specifications")</f>
        <v>» Platform Specifications</v>
      </c>
      <c r="HI54" s="33" t="str">
        <f>HYPERLINK("https://psref.lenovo.com/syspool/Sys/PDF/ThinkPad/ThinkPad_X13_Gen_2_Intel/ThinkPad_X13_Gen_2_Intel_Spec.PDF","» Platform Specifications")</f>
        <v>» Platform Specifications</v>
      </c>
      <c r="HJ54" s="33" t="str">
        <f>HYPERLINK("https://psref.lenovo.com/syspool/Sys/PDF/ThinkPad/ThinkPad_X13_Gen_2_Intel/ThinkPad_X13_Gen_2_Intel_Spec.PDF","» Platform Specifications")</f>
        <v>» Platform Specifications</v>
      </c>
      <c r="HK54" s="55"/>
      <c r="HL54" s="33" t="str">
        <f>HYPERLINK("https://psref.lenovo.com/syspool/Sys/PDF/ThinkPad/ThinkPad_X13_Gen_2_Intel/ThinkPad_X13_Gen_2_Intel_Spec.PDF","» Platform Specifications")</f>
        <v>» Platform Specifications</v>
      </c>
      <c r="HM54" s="33" t="str">
        <f>HYPERLINK("https://psref.lenovo.com/syspool/Sys/PDF/ThinkPad/ThinkPad_X13_Gen_2_Intel/ThinkPad_X13_Gen_2_Intel_Spec.PDF","» Platform Specifications")</f>
        <v>» Platform Specifications</v>
      </c>
      <c r="HN54" s="55"/>
      <c r="HO54" s="33" t="str">
        <f t="shared" ref="HO54:HT54" si="32">HYPERLINK("https://psref.lenovo.com/syspool/Sys/PDF/ThinkPad/ThinkPad_X13_Yoga_Gen_1/ThinkPad_X13_Yoga_Gen_1_Spec.PDF","» Platform Specifications")</f>
        <v>» Platform Specifications</v>
      </c>
      <c r="HP54" s="33" t="str">
        <f t="shared" si="32"/>
        <v>» Platform Specifications</v>
      </c>
      <c r="HQ54" s="33" t="str">
        <f t="shared" si="32"/>
        <v>» Platform Specifications</v>
      </c>
      <c r="HR54" s="33" t="str">
        <f t="shared" si="32"/>
        <v>» Platform Specifications</v>
      </c>
      <c r="HS54" s="33" t="str">
        <f t="shared" si="32"/>
        <v>» Platform Specifications</v>
      </c>
      <c r="HT54" s="33" t="str">
        <f t="shared" si="32"/>
        <v>» Platform Specifications</v>
      </c>
      <c r="HV54" s="33" t="str">
        <f t="shared" ref="HV54:IA54" si="33">HYPERLINK("https://psref.lenovo.com/syspool/Sys/PDF/ThinkPad/ThinkPad_X13_Yoga_Gen_2_Intel/ThinkPad_X13_Yoga_Gen_2_Intel_Spec.PDF","» Platform Specifications")</f>
        <v>» Platform Specifications</v>
      </c>
      <c r="HW54" s="33" t="str">
        <f t="shared" si="33"/>
        <v>» Platform Specifications</v>
      </c>
      <c r="HX54" s="33" t="str">
        <f t="shared" si="33"/>
        <v>» Platform Specifications</v>
      </c>
      <c r="HY54" s="33" t="str">
        <f t="shared" si="33"/>
        <v>» Platform Specifications</v>
      </c>
      <c r="HZ54" s="33" t="str">
        <f t="shared" si="33"/>
        <v>» Platform Specifications</v>
      </c>
      <c r="IA54" s="33" t="str">
        <f t="shared" si="33"/>
        <v>» Platform Specifications</v>
      </c>
      <c r="IC54" s="33" t="str">
        <f t="shared" ref="IC54:IH54" si="34">HYPERLINK("https://psref.lenovo.com/syspool/Sys/PDF/ThinkPad/ThinkPad_X1_Nano_Gen_1/ThinkPad_X1_Nano_Gen_1_Spec.PDF","» Platform Specifications")</f>
        <v>» Platform Specifications</v>
      </c>
      <c r="ID54" s="33" t="str">
        <f t="shared" si="34"/>
        <v>» Platform Specifications</v>
      </c>
      <c r="IE54" s="33" t="str">
        <f t="shared" si="34"/>
        <v>» Platform Specifications</v>
      </c>
      <c r="IF54" s="33" t="str">
        <f t="shared" si="34"/>
        <v>» Platform Specifications</v>
      </c>
      <c r="IG54" s="33" t="str">
        <f t="shared" si="34"/>
        <v>» Platform Specifications</v>
      </c>
      <c r="IH54" s="33" t="str">
        <f t="shared" si="34"/>
        <v>» Platform Specifications</v>
      </c>
      <c r="IJ54" s="33" t="str">
        <f t="shared" ref="IJ54:IS54" si="35">HYPERLINK("https://psref.lenovo.com/syspool/Sys/PDF/ThinkPad/ThinkPad_X1_Carbon_Gen_8/ThinkPad_X1_Carbon_Gen_8_Spec.PDF","» Platform Specifications")</f>
        <v>» Platform Specifications</v>
      </c>
      <c r="IK54" s="33" t="str">
        <f t="shared" si="35"/>
        <v>» Platform Specifications</v>
      </c>
      <c r="IL54" s="33" t="str">
        <f t="shared" si="35"/>
        <v>» Platform Specifications</v>
      </c>
      <c r="IM54" s="33" t="str">
        <f t="shared" si="35"/>
        <v>» Platform Specifications</v>
      </c>
      <c r="IN54" s="33" t="str">
        <f t="shared" si="35"/>
        <v>» Platform Specifications</v>
      </c>
      <c r="IO54" s="33" t="str">
        <f t="shared" si="35"/>
        <v>» Platform Specifications</v>
      </c>
      <c r="IP54" s="33" t="str">
        <f t="shared" si="35"/>
        <v>» Platform Specifications</v>
      </c>
      <c r="IQ54" s="33" t="str">
        <f t="shared" si="35"/>
        <v>» Platform Specifications</v>
      </c>
      <c r="IR54" s="33" t="str">
        <f t="shared" si="35"/>
        <v>» Platform Specifications</v>
      </c>
      <c r="IS54" s="33" t="str">
        <f t="shared" si="35"/>
        <v>» Platform Specifications</v>
      </c>
      <c r="IT54" s="55"/>
      <c r="IU54" s="33" t="str">
        <f t="shared" ref="IU54:JF54" si="36">HYPERLINK("https://psref.lenovo.com/syspool/Sys/PDF/ThinkPad/ThinkPad_X1_Carbon_Gen_8/ThinkPad_X1_Carbon_Gen_8_Spec.PDF","» Platform Specifications")</f>
        <v>» Platform Specifications</v>
      </c>
      <c r="IV54" s="33" t="str">
        <f t="shared" si="36"/>
        <v>» Platform Specifications</v>
      </c>
      <c r="IW54" s="33" t="str">
        <f t="shared" si="36"/>
        <v>» Platform Specifications</v>
      </c>
      <c r="IX54" s="33" t="str">
        <f t="shared" si="36"/>
        <v>» Platform Specifications</v>
      </c>
      <c r="IY54" s="33" t="str">
        <f t="shared" si="36"/>
        <v>» Platform Specifications</v>
      </c>
      <c r="IZ54" s="33" t="str">
        <f t="shared" si="36"/>
        <v>» Platform Specifications</v>
      </c>
      <c r="JA54" s="33" t="str">
        <f t="shared" si="36"/>
        <v>» Platform Specifications</v>
      </c>
      <c r="JB54" s="33" t="str">
        <f t="shared" si="36"/>
        <v>» Platform Specifications</v>
      </c>
      <c r="JC54" s="33" t="str">
        <f t="shared" si="36"/>
        <v>» Platform Specifications</v>
      </c>
      <c r="JD54" s="33" t="str">
        <f t="shared" si="36"/>
        <v>» Platform Specifications</v>
      </c>
      <c r="JE54" s="33" t="str">
        <f t="shared" si="36"/>
        <v>» Platform Specifications</v>
      </c>
      <c r="JF54" s="33" t="str">
        <f t="shared" si="36"/>
        <v>» Platform Specifications</v>
      </c>
      <c r="JG54" s="55"/>
      <c r="JH54" s="68" t="str">
        <f t="shared" ref="JH54:JP54" si="37">HYPERLINK("https://psref.lenovo.com/syspool/Sys/PDF/ThinkPad/ThinkPad_X1_Yoga_Gen_5/ThinkPad_X1_Yoga_Gen_5_Spec.PDF","» Platform Specifications")</f>
        <v>» Platform Specifications</v>
      </c>
      <c r="JI54" s="68" t="str">
        <f t="shared" si="37"/>
        <v>» Platform Specifications</v>
      </c>
      <c r="JJ54" s="68" t="str">
        <f t="shared" si="37"/>
        <v>» Platform Specifications</v>
      </c>
      <c r="JK54" s="68" t="str">
        <f t="shared" si="37"/>
        <v>» Platform Specifications</v>
      </c>
      <c r="JL54" s="68" t="str">
        <f t="shared" si="37"/>
        <v>» Platform Specifications</v>
      </c>
      <c r="JM54" s="68" t="str">
        <f t="shared" si="37"/>
        <v>» Platform Specifications</v>
      </c>
      <c r="JN54" s="68" t="str">
        <f t="shared" si="37"/>
        <v>» Platform Specifications</v>
      </c>
      <c r="JO54" s="68" t="str">
        <f t="shared" si="37"/>
        <v>» Platform Specifications</v>
      </c>
      <c r="JP54" s="68" t="str">
        <f t="shared" si="37"/>
        <v>» Platform Specifications</v>
      </c>
      <c r="JQ54" s="55"/>
      <c r="JR54" s="68" t="str">
        <f t="shared" ref="JR54:JZ54" si="38">HYPERLINK("https://psref.lenovo.com/syspool/Sys/PDF/ThinkPad/ThinkPad_X1_Yoga_Gen_6/ThinkPad_X1_Yoga_Gen_6_Spec.PDF","» Platform Specifications")</f>
        <v>» Platform Specifications</v>
      </c>
      <c r="JS54" s="68" t="str">
        <f t="shared" si="38"/>
        <v>» Platform Specifications</v>
      </c>
      <c r="JT54" s="68" t="str">
        <f t="shared" si="38"/>
        <v>» Platform Specifications</v>
      </c>
      <c r="JU54" s="68" t="str">
        <f t="shared" si="38"/>
        <v>» Platform Specifications</v>
      </c>
      <c r="JV54" s="68" t="str">
        <f t="shared" si="38"/>
        <v>» Platform Specifications</v>
      </c>
      <c r="JW54" s="68" t="str">
        <f t="shared" si="38"/>
        <v>» Platform Specifications</v>
      </c>
      <c r="JX54" s="68" t="str">
        <f t="shared" si="38"/>
        <v>» Platform Specifications</v>
      </c>
      <c r="JY54" s="68" t="str">
        <f t="shared" si="38"/>
        <v>» Platform Specifications</v>
      </c>
      <c r="JZ54" s="68" t="str">
        <f t="shared" si="38"/>
        <v>» Platform Specifications</v>
      </c>
      <c r="KB54" s="33" t="str">
        <f>HYPERLINK("https://psref.lenovo.com/syspool/Sys/PDF/ThinkPad/ThinkPad_X1_Titanium_Yoga_Gen_1/ThinkPad_X1_Titanium_Yoga_Gen_1_Spec.PDF","» Platform Specifications")</f>
        <v>» Platform Specifications</v>
      </c>
      <c r="KC54" s="33" t="str">
        <f>HYPERLINK("https://psref.lenovo.com/syspool/Sys/PDF/ThinkPad/ThinkPad_X1_Titanium_Yoga_Gen_1/ThinkPad_X1_Titanium_Yoga_Gen_1_Spec.PDF","» Platform Specifications")</f>
        <v>» Platform Specifications</v>
      </c>
      <c r="KD54" s="33" t="str">
        <f>HYPERLINK("https://psref.lenovo.com/syspool/Sys/PDF/ThinkPad/ThinkPad_X1_Titanium_Yoga_Gen_1/ThinkPad_X1_Titanium_Yoga_Gen_1_Spec.PDF","» Platform Specifications")</f>
        <v>» Platform Specifications</v>
      </c>
      <c r="KE54" s="55"/>
      <c r="KF54" s="68" t="str">
        <f>HYPERLINK("https://psref.lenovo.com/syspool/Sys/PDF/ThinkPad/ThinkPad_X1_Fold_Gen_1/ThinkPad_X1_Fold_Gen_1_Spec.PDF","» Platform Specifications")</f>
        <v>» Platform Specifications</v>
      </c>
      <c r="KG54" s="68" t="str">
        <f>HYPERLINK("https://psref.lenovo.com/syspool/Sys/PDF/ThinkPad/ThinkPad_X1_Fold_Gen_1/ThinkPad_X1_Fold_Gen_1_Spec.PDF","» Platform Specifications")</f>
        <v>» Platform Specifications</v>
      </c>
      <c r="KH54" s="56"/>
      <c r="KI54" s="33" t="str">
        <f>HYPERLINK("https://psref.lenovo.com/syspool/Sys/PDF/ThinkPad/ThinkPad_X1_Extreme_Gen_3/ThinkPad_X1_Extreme_Gen_3_Spec.pdf","» Platform Specifications")</f>
        <v>» Platform Specifications</v>
      </c>
      <c r="KJ54" s="33" t="str">
        <f t="shared" ref="KJ54:KL54" si="39">HYPERLINK("https://psref.lenovo.com/syspool/Sys/PDF/ThinkPad/ThinkPad_X1_Extreme_Gen_3/ThinkPad_X1_Extreme_Gen_3_Spec.pdf","» Platform Specifications")</f>
        <v>» Platform Specifications</v>
      </c>
      <c r="KK54" s="33" t="str">
        <f t="shared" si="39"/>
        <v>» Platform Specifications</v>
      </c>
      <c r="KL54" s="33" t="str">
        <f t="shared" si="39"/>
        <v>» Platform Specifications</v>
      </c>
    </row>
    <row r="55" spans="1:298" ht="67.5" customHeight="1" x14ac:dyDescent="0.25">
      <c r="A55" s="31" t="s">
        <v>159</v>
      </c>
      <c r="B55" s="32" t="s">
        <v>212</v>
      </c>
      <c r="C55" s="32" t="s">
        <v>212</v>
      </c>
      <c r="E55" s="32" t="s">
        <v>212</v>
      </c>
      <c r="F55" s="32" t="s">
        <v>212</v>
      </c>
      <c r="H55" s="32" t="s">
        <v>59</v>
      </c>
      <c r="I55" s="32" t="s">
        <v>59</v>
      </c>
      <c r="J55" s="32" t="s">
        <v>59</v>
      </c>
      <c r="L55" s="34" t="s">
        <v>59</v>
      </c>
      <c r="N55" s="32" t="s">
        <v>226</v>
      </c>
      <c r="O55" s="32" t="s">
        <v>226</v>
      </c>
      <c r="P55" s="32" t="s">
        <v>226</v>
      </c>
      <c r="R55" s="32" t="s">
        <v>59</v>
      </c>
      <c r="S55" s="32" t="s">
        <v>59</v>
      </c>
      <c r="T55" s="32" t="s">
        <v>59</v>
      </c>
      <c r="U55" s="32" t="s">
        <v>59</v>
      </c>
      <c r="W55" s="32" t="s">
        <v>158</v>
      </c>
      <c r="X55" s="32" t="s">
        <v>158</v>
      </c>
      <c r="Y55" s="32" t="s">
        <v>158</v>
      </c>
      <c r="Z55" s="32" t="s">
        <v>158</v>
      </c>
      <c r="AA55" s="32" t="s">
        <v>158</v>
      </c>
      <c r="AB55" s="32" t="s">
        <v>158</v>
      </c>
      <c r="AD55" s="32" t="s">
        <v>59</v>
      </c>
      <c r="AE55" s="32" t="s">
        <v>59</v>
      </c>
      <c r="AF55" s="32" t="s">
        <v>59</v>
      </c>
      <c r="AG55" s="32" t="s">
        <v>59</v>
      </c>
      <c r="AH55" s="32" t="s">
        <v>59</v>
      </c>
      <c r="AJ55" s="32" t="s">
        <v>825</v>
      </c>
      <c r="AK55" s="32" t="s">
        <v>825</v>
      </c>
      <c r="AL55" s="32" t="s">
        <v>825</v>
      </c>
      <c r="AN55" s="32" t="s">
        <v>59</v>
      </c>
      <c r="AO55" s="32" t="s">
        <v>59</v>
      </c>
      <c r="AP55" s="32" t="s">
        <v>59</v>
      </c>
      <c r="AR55" s="32" t="s">
        <v>825</v>
      </c>
      <c r="AS55" s="32" t="s">
        <v>825</v>
      </c>
      <c r="AU55" s="32" t="s">
        <v>825</v>
      </c>
      <c r="AV55" s="32" t="s">
        <v>825</v>
      </c>
      <c r="AW55" s="32" t="s">
        <v>825</v>
      </c>
      <c r="AY55" s="32" t="s">
        <v>59</v>
      </c>
      <c r="AZ55" s="32" t="s">
        <v>59</v>
      </c>
      <c r="BA55" s="32" t="s">
        <v>59</v>
      </c>
      <c r="BC55" s="32" t="s">
        <v>1233</v>
      </c>
      <c r="BE55" s="32" t="s">
        <v>825</v>
      </c>
      <c r="BF55" s="32" t="s">
        <v>825</v>
      </c>
      <c r="BG55" s="32" t="s">
        <v>825</v>
      </c>
      <c r="BI55" s="32" t="s">
        <v>852</v>
      </c>
      <c r="BJ55" s="32" t="s">
        <v>852</v>
      </c>
      <c r="BK55" s="32" t="s">
        <v>852</v>
      </c>
      <c r="BM55" s="32" t="s">
        <v>59</v>
      </c>
      <c r="BN55" s="32" t="s">
        <v>59</v>
      </c>
      <c r="BP55" s="32" t="s">
        <v>870</v>
      </c>
      <c r="BQ55" s="32" t="s">
        <v>870</v>
      </c>
      <c r="BR55" s="32" t="s">
        <v>870</v>
      </c>
      <c r="BT55" s="32" t="s">
        <v>258</v>
      </c>
      <c r="BV55" s="32" t="s">
        <v>944</v>
      </c>
      <c r="BW55" s="32" t="s">
        <v>944</v>
      </c>
      <c r="BX55" s="32" t="s">
        <v>944</v>
      </c>
      <c r="BZ55" s="32" t="s">
        <v>944</v>
      </c>
      <c r="CA55" s="32" t="s">
        <v>944</v>
      </c>
      <c r="CB55" s="32" t="s">
        <v>944</v>
      </c>
      <c r="CD55" s="32" t="s">
        <v>1051</v>
      </c>
      <c r="CE55" s="32" t="s">
        <v>1051</v>
      </c>
      <c r="CF55" s="32" t="s">
        <v>1051</v>
      </c>
      <c r="CH55" s="32" t="s">
        <v>286</v>
      </c>
      <c r="CI55" s="32" t="s">
        <v>286</v>
      </c>
      <c r="CJ55" s="32" t="s">
        <v>286</v>
      </c>
      <c r="CL55" s="32" t="s">
        <v>982</v>
      </c>
      <c r="CM55" s="32" t="s">
        <v>982</v>
      </c>
      <c r="CN55" s="32" t="s">
        <v>982</v>
      </c>
      <c r="CP55" s="32" t="s">
        <v>314</v>
      </c>
      <c r="CQ55" s="32" t="s">
        <v>314</v>
      </c>
      <c r="CR55" s="32" t="s">
        <v>314</v>
      </c>
      <c r="CT55" s="32" t="s">
        <v>325</v>
      </c>
      <c r="CV55" s="32" t="s">
        <v>982</v>
      </c>
      <c r="CW55" s="32" t="s">
        <v>982</v>
      </c>
      <c r="CX55" s="32" t="s">
        <v>982</v>
      </c>
      <c r="CY55" s="32" t="s">
        <v>982</v>
      </c>
      <c r="CZ55" s="32" t="s">
        <v>982</v>
      </c>
      <c r="DB55" s="32" t="s">
        <v>346</v>
      </c>
      <c r="DD55" s="32" t="s">
        <v>959</v>
      </c>
      <c r="DE55" s="32" t="s">
        <v>959</v>
      </c>
      <c r="DF55" s="32" t="s">
        <v>959</v>
      </c>
      <c r="DG55" s="32" t="s">
        <v>959</v>
      </c>
      <c r="DI55" s="32" t="s">
        <v>959</v>
      </c>
      <c r="DJ55" s="32" t="s">
        <v>959</v>
      </c>
      <c r="DK55" s="32" t="s">
        <v>959</v>
      </c>
      <c r="DL55" s="32" t="s">
        <v>959</v>
      </c>
      <c r="DN55" s="32" t="s">
        <v>379</v>
      </c>
      <c r="DO55" s="32" t="s">
        <v>379</v>
      </c>
      <c r="DP55" s="32" t="s">
        <v>379</v>
      </c>
      <c r="DQ55" s="32" t="s">
        <v>379</v>
      </c>
      <c r="DS55" s="32" t="s">
        <v>400</v>
      </c>
      <c r="DT55" s="32" t="s">
        <v>400</v>
      </c>
      <c r="DU55" s="32" t="s">
        <v>400</v>
      </c>
      <c r="DV55" s="32" t="s">
        <v>400</v>
      </c>
      <c r="DW55" s="32" t="s">
        <v>400</v>
      </c>
      <c r="DX55" s="32" t="s">
        <v>400</v>
      </c>
      <c r="DZ55" s="32" t="s">
        <v>400</v>
      </c>
      <c r="EA55" s="32" t="s">
        <v>400</v>
      </c>
      <c r="EB55" s="32" t="s">
        <v>400</v>
      </c>
      <c r="EC55" s="32" t="s">
        <v>400</v>
      </c>
      <c r="EE55" s="32" t="s">
        <v>484</v>
      </c>
      <c r="EF55" s="32" t="s">
        <v>484</v>
      </c>
      <c r="EG55" s="32" t="s">
        <v>484</v>
      </c>
      <c r="EH55" s="32" t="s">
        <v>484</v>
      </c>
      <c r="EI55" s="32" t="s">
        <v>484</v>
      </c>
      <c r="EJ55" s="32" t="s">
        <v>484</v>
      </c>
      <c r="EL55" s="32" t="s">
        <v>517</v>
      </c>
      <c r="EM55" s="32" t="s">
        <v>517</v>
      </c>
      <c r="EO55" s="32" t="s">
        <v>528</v>
      </c>
      <c r="EP55" s="32" t="s">
        <v>528</v>
      </c>
      <c r="EQ55" s="32" t="s">
        <v>528</v>
      </c>
      <c r="ER55" s="32" t="s">
        <v>528</v>
      </c>
      <c r="ES55" s="32" t="s">
        <v>528</v>
      </c>
      <c r="ET55" s="32" t="s">
        <v>528</v>
      </c>
      <c r="EU55" s="32" t="s">
        <v>528</v>
      </c>
      <c r="EV55" s="32" t="s">
        <v>528</v>
      </c>
      <c r="EX55" s="32" t="s">
        <v>59</v>
      </c>
      <c r="EY55" s="32" t="s">
        <v>59</v>
      </c>
      <c r="EZ55" s="32" t="s">
        <v>59</v>
      </c>
      <c r="FA55" s="32" t="s">
        <v>59</v>
      </c>
      <c r="FB55" s="32" t="s">
        <v>59</v>
      </c>
      <c r="FC55" s="32" t="s">
        <v>59</v>
      </c>
      <c r="FD55" s="32" t="s">
        <v>59</v>
      </c>
      <c r="FE55" s="32" t="s">
        <v>59</v>
      </c>
      <c r="FF55" s="32" t="s">
        <v>59</v>
      </c>
      <c r="FH55" s="34" t="s">
        <v>532</v>
      </c>
      <c r="FI55" s="34" t="s">
        <v>532</v>
      </c>
      <c r="FJ55" s="34" t="s">
        <v>532</v>
      </c>
      <c r="FL55" s="34" t="s">
        <v>550</v>
      </c>
      <c r="FM55" s="34" t="s">
        <v>550</v>
      </c>
      <c r="FN55" s="34" t="s">
        <v>550</v>
      </c>
      <c r="FO55" s="34" t="s">
        <v>550</v>
      </c>
      <c r="FP55" s="34" t="s">
        <v>550</v>
      </c>
      <c r="FQ55" s="34" t="s">
        <v>550</v>
      </c>
      <c r="FR55" s="34" t="s">
        <v>550</v>
      </c>
      <c r="FS55" s="34" t="s">
        <v>550</v>
      </c>
      <c r="FT55" s="34" t="s">
        <v>550</v>
      </c>
      <c r="FV55" s="32" t="s">
        <v>59</v>
      </c>
      <c r="FW55" s="32" t="s">
        <v>59</v>
      </c>
      <c r="FX55" s="32" t="s">
        <v>59</v>
      </c>
      <c r="FY55" s="32" t="s">
        <v>59</v>
      </c>
      <c r="FZ55" s="32" t="s">
        <v>59</v>
      </c>
      <c r="GA55" s="32" t="s">
        <v>59</v>
      </c>
      <c r="GB55" s="32" t="s">
        <v>59</v>
      </c>
      <c r="GC55" s="32" t="s">
        <v>59</v>
      </c>
      <c r="GD55" s="32" t="s">
        <v>59</v>
      </c>
      <c r="GE55" s="32" t="s">
        <v>59</v>
      </c>
      <c r="GG55" s="32" t="s">
        <v>560</v>
      </c>
      <c r="GH55" s="32" t="s">
        <v>560</v>
      </c>
      <c r="GI55" s="32" t="s">
        <v>560</v>
      </c>
      <c r="GJ55" s="32" t="s">
        <v>560</v>
      </c>
      <c r="GK55" s="32" t="s">
        <v>560</v>
      </c>
      <c r="GL55" s="32" t="s">
        <v>560</v>
      </c>
      <c r="GM55" s="32" t="s">
        <v>560</v>
      </c>
      <c r="GO55" s="32" t="s">
        <v>59</v>
      </c>
      <c r="GP55" s="32" t="s">
        <v>59</v>
      </c>
      <c r="GQ55" s="32" t="s">
        <v>59</v>
      </c>
      <c r="GR55" s="32" t="s">
        <v>59</v>
      </c>
      <c r="GS55" s="32" t="s">
        <v>59</v>
      </c>
      <c r="GT55" s="32" t="s">
        <v>59</v>
      </c>
      <c r="GU55" s="32" t="s">
        <v>59</v>
      </c>
      <c r="GV55" s="32" t="s">
        <v>59</v>
      </c>
      <c r="GX55" s="32" t="s">
        <v>185</v>
      </c>
      <c r="GY55" s="32" t="s">
        <v>185</v>
      </c>
      <c r="HA55" s="34" t="s">
        <v>657</v>
      </c>
      <c r="HC55" s="34" t="s">
        <v>663</v>
      </c>
      <c r="HD55" s="34" t="s">
        <v>663</v>
      </c>
      <c r="HE55" s="34" t="s">
        <v>663</v>
      </c>
      <c r="HG55" s="34" t="s">
        <v>59</v>
      </c>
      <c r="HH55" s="34" t="s">
        <v>59</v>
      </c>
      <c r="HI55" s="34" t="s">
        <v>59</v>
      </c>
      <c r="HJ55" s="34" t="s">
        <v>59</v>
      </c>
      <c r="HL55" s="34" t="s">
        <v>59</v>
      </c>
      <c r="HM55" s="34" t="s">
        <v>59</v>
      </c>
      <c r="HO55" s="34" t="s">
        <v>672</v>
      </c>
      <c r="HP55" s="34" t="s">
        <v>672</v>
      </c>
      <c r="HQ55" s="34" t="s">
        <v>672</v>
      </c>
      <c r="HR55" s="34" t="s">
        <v>672</v>
      </c>
      <c r="HS55" s="34" t="s">
        <v>672</v>
      </c>
      <c r="HT55" s="34" t="s">
        <v>672</v>
      </c>
      <c r="HV55" s="34" t="s">
        <v>59</v>
      </c>
      <c r="HW55" s="34" t="s">
        <v>59</v>
      </c>
      <c r="HX55" s="34" t="s">
        <v>59</v>
      </c>
      <c r="HY55" s="34" t="s">
        <v>59</v>
      </c>
      <c r="HZ55" s="34" t="s">
        <v>59</v>
      </c>
      <c r="IA55" s="34" t="s">
        <v>59</v>
      </c>
      <c r="IC55" s="34" t="s">
        <v>59</v>
      </c>
      <c r="ID55" s="34" t="s">
        <v>59</v>
      </c>
      <c r="IE55" s="34" t="s">
        <v>59</v>
      </c>
      <c r="IF55" s="34" t="s">
        <v>59</v>
      </c>
      <c r="IG55" s="34" t="s">
        <v>59</v>
      </c>
      <c r="IH55" s="34" t="s">
        <v>59</v>
      </c>
      <c r="IJ55" s="34" t="s">
        <v>191</v>
      </c>
      <c r="IK55" s="34" t="s">
        <v>191</v>
      </c>
      <c r="IL55" s="34" t="s">
        <v>191</v>
      </c>
      <c r="IM55" s="34" t="s">
        <v>191</v>
      </c>
      <c r="IN55" s="34" t="s">
        <v>191</v>
      </c>
      <c r="IO55" s="34" t="s">
        <v>191</v>
      </c>
      <c r="IP55" s="34" t="s">
        <v>191</v>
      </c>
      <c r="IQ55" s="34" t="s">
        <v>191</v>
      </c>
      <c r="IR55" s="34" t="s">
        <v>191</v>
      </c>
      <c r="IS55" s="34" t="s">
        <v>191</v>
      </c>
      <c r="IU55" s="34" t="s">
        <v>59</v>
      </c>
      <c r="IV55" s="34" t="s">
        <v>59</v>
      </c>
      <c r="IW55" s="34" t="s">
        <v>59</v>
      </c>
      <c r="IX55" s="34" t="s">
        <v>59</v>
      </c>
      <c r="IY55" s="34" t="s">
        <v>59</v>
      </c>
      <c r="IZ55" s="34" t="s">
        <v>59</v>
      </c>
      <c r="JA55" s="34" t="s">
        <v>59</v>
      </c>
      <c r="JB55" s="34" t="s">
        <v>59</v>
      </c>
      <c r="JC55" s="34" t="s">
        <v>59</v>
      </c>
      <c r="JD55" s="34" t="s">
        <v>59</v>
      </c>
      <c r="JE55" s="34" t="s">
        <v>59</v>
      </c>
      <c r="JF55" s="34" t="s">
        <v>59</v>
      </c>
      <c r="JH55" s="16" t="s">
        <v>690</v>
      </c>
      <c r="JI55" s="16" t="s">
        <v>690</v>
      </c>
      <c r="JJ55" s="16" t="s">
        <v>690</v>
      </c>
      <c r="JK55" s="16" t="s">
        <v>690</v>
      </c>
      <c r="JL55" s="16" t="s">
        <v>690</v>
      </c>
      <c r="JM55" s="16" t="s">
        <v>690</v>
      </c>
      <c r="JN55" s="16" t="s">
        <v>690</v>
      </c>
      <c r="JO55" s="16" t="s">
        <v>690</v>
      </c>
      <c r="JP55" s="16" t="s">
        <v>690</v>
      </c>
      <c r="JR55" s="34" t="s">
        <v>59</v>
      </c>
      <c r="JS55" s="34" t="s">
        <v>59</v>
      </c>
      <c r="JT55" s="34" t="s">
        <v>59</v>
      </c>
      <c r="JU55" s="34" t="s">
        <v>59</v>
      </c>
      <c r="JV55" s="34" t="s">
        <v>59</v>
      </c>
      <c r="JW55" s="34" t="s">
        <v>59</v>
      </c>
      <c r="JX55" s="34" t="s">
        <v>59</v>
      </c>
      <c r="JY55" s="34" t="s">
        <v>59</v>
      </c>
      <c r="JZ55" s="34" t="s">
        <v>59</v>
      </c>
      <c r="KB55" s="32" t="s">
        <v>1126</v>
      </c>
      <c r="KC55" s="32" t="s">
        <v>1126</v>
      </c>
      <c r="KD55" s="32" t="s">
        <v>1126</v>
      </c>
      <c r="KF55" s="12" t="s">
        <v>807</v>
      </c>
      <c r="KG55" s="12" t="s">
        <v>807</v>
      </c>
      <c r="KI55" s="32" t="s">
        <v>708</v>
      </c>
      <c r="KJ55" s="32" t="s">
        <v>708</v>
      </c>
      <c r="KK55" s="32" t="s">
        <v>708</v>
      </c>
      <c r="KL55" s="32" t="s">
        <v>708</v>
      </c>
    </row>
    <row r="56" spans="1:298" ht="22.5" customHeight="1" x14ac:dyDescent="0.25">
      <c r="A56" s="31" t="s">
        <v>1241</v>
      </c>
      <c r="B56" s="32" t="s">
        <v>59</v>
      </c>
      <c r="C56" s="32" t="s">
        <v>59</v>
      </c>
      <c r="E56" s="32" t="s">
        <v>59</v>
      </c>
      <c r="F56" s="32" t="s">
        <v>59</v>
      </c>
      <c r="H56" s="32" t="s">
        <v>1300</v>
      </c>
      <c r="I56" s="32" t="s">
        <v>1300</v>
      </c>
      <c r="J56" s="32" t="s">
        <v>1300</v>
      </c>
      <c r="L56" s="32" t="s">
        <v>1318</v>
      </c>
      <c r="N56" s="32" t="s">
        <v>59</v>
      </c>
      <c r="O56" s="32" t="s">
        <v>59</v>
      </c>
      <c r="P56" s="32" t="s">
        <v>59</v>
      </c>
      <c r="R56" s="32" t="s">
        <v>1300</v>
      </c>
      <c r="S56" s="32" t="s">
        <v>1300</v>
      </c>
      <c r="T56" s="32" t="s">
        <v>1300</v>
      </c>
      <c r="U56" s="32" t="s">
        <v>1300</v>
      </c>
      <c r="W56" s="32" t="s">
        <v>59</v>
      </c>
      <c r="X56" s="32" t="s">
        <v>59</v>
      </c>
      <c r="Y56" s="32" t="s">
        <v>59</v>
      </c>
      <c r="Z56" s="32" t="s">
        <v>59</v>
      </c>
      <c r="AA56" s="32" t="s">
        <v>59</v>
      </c>
      <c r="AB56" s="32" t="s">
        <v>59</v>
      </c>
      <c r="AD56" s="32" t="s">
        <v>1300</v>
      </c>
      <c r="AE56" s="32" t="s">
        <v>1300</v>
      </c>
      <c r="AF56" s="32" t="s">
        <v>1300</v>
      </c>
      <c r="AG56" s="32" t="s">
        <v>1300</v>
      </c>
      <c r="AH56" s="32" t="s">
        <v>1300</v>
      </c>
      <c r="AJ56" s="32" t="s">
        <v>59</v>
      </c>
      <c r="AK56" s="32" t="s">
        <v>59</v>
      </c>
      <c r="AL56" s="32" t="s">
        <v>59</v>
      </c>
      <c r="AN56" s="32" t="s">
        <v>1300</v>
      </c>
      <c r="AO56" s="32" t="s">
        <v>1300</v>
      </c>
      <c r="AP56" s="32" t="s">
        <v>1300</v>
      </c>
      <c r="AR56" s="32" t="s">
        <v>59</v>
      </c>
      <c r="AS56" s="32" t="s">
        <v>59</v>
      </c>
      <c r="AU56" s="32" t="s">
        <v>59</v>
      </c>
      <c r="AV56" s="32" t="s">
        <v>59</v>
      </c>
      <c r="AW56" s="32" t="s">
        <v>59</v>
      </c>
      <c r="AY56" s="32" t="s">
        <v>1300</v>
      </c>
      <c r="AZ56" s="32" t="s">
        <v>1300</v>
      </c>
      <c r="BA56" s="32" t="s">
        <v>1300</v>
      </c>
      <c r="BC56" s="32" t="s">
        <v>59</v>
      </c>
      <c r="BE56" s="32" t="s">
        <v>59</v>
      </c>
      <c r="BF56" s="32" t="s">
        <v>59</v>
      </c>
      <c r="BG56" s="32" t="s">
        <v>59</v>
      </c>
      <c r="BI56" s="32" t="s">
        <v>59</v>
      </c>
      <c r="BJ56" s="32" t="s">
        <v>59</v>
      </c>
      <c r="BK56" s="32" t="s">
        <v>59</v>
      </c>
      <c r="BM56" s="32" t="s">
        <v>1419</v>
      </c>
      <c r="BN56" s="32" t="s">
        <v>1419</v>
      </c>
      <c r="BP56" s="32" t="s">
        <v>59</v>
      </c>
      <c r="BQ56" s="32" t="s">
        <v>59</v>
      </c>
      <c r="BR56" s="32" t="s">
        <v>59</v>
      </c>
      <c r="BT56" s="32" t="s">
        <v>59</v>
      </c>
      <c r="BV56" s="32" t="s">
        <v>59</v>
      </c>
      <c r="BW56" s="32" t="s">
        <v>59</v>
      </c>
      <c r="BX56" s="32" t="s">
        <v>59</v>
      </c>
      <c r="BZ56" s="32" t="s">
        <v>59</v>
      </c>
      <c r="CA56" s="32" t="s">
        <v>59</v>
      </c>
      <c r="CB56" s="32" t="s">
        <v>59</v>
      </c>
      <c r="CD56" s="32" t="s">
        <v>59</v>
      </c>
      <c r="CE56" s="32" t="s">
        <v>59</v>
      </c>
      <c r="CF56" s="32" t="s">
        <v>59</v>
      </c>
      <c r="CH56" s="32" t="s">
        <v>59</v>
      </c>
      <c r="CI56" s="32" t="s">
        <v>59</v>
      </c>
      <c r="CJ56" s="32" t="s">
        <v>59</v>
      </c>
      <c r="CL56" s="32" t="s">
        <v>59</v>
      </c>
      <c r="CM56" s="32" t="s">
        <v>59</v>
      </c>
      <c r="CN56" s="32" t="s">
        <v>59</v>
      </c>
      <c r="CP56" s="32" t="s">
        <v>59</v>
      </c>
      <c r="CQ56" s="32" t="s">
        <v>59</v>
      </c>
      <c r="CR56" s="32" t="s">
        <v>59</v>
      </c>
      <c r="CT56" s="32" t="s">
        <v>59</v>
      </c>
      <c r="CV56" s="32" t="s">
        <v>59</v>
      </c>
      <c r="CW56" s="32" t="s">
        <v>59</v>
      </c>
      <c r="CX56" s="32" t="s">
        <v>59</v>
      </c>
      <c r="CY56" s="32" t="s">
        <v>59</v>
      </c>
      <c r="CZ56" s="32" t="s">
        <v>59</v>
      </c>
      <c r="DB56" s="32" t="s">
        <v>59</v>
      </c>
      <c r="DD56" s="32" t="s">
        <v>59</v>
      </c>
      <c r="DE56" s="32" t="s">
        <v>59</v>
      </c>
      <c r="DF56" s="32" t="s">
        <v>59</v>
      </c>
      <c r="DG56" s="32" t="s">
        <v>59</v>
      </c>
      <c r="DI56" s="32" t="s">
        <v>59</v>
      </c>
      <c r="DJ56" s="32" t="s">
        <v>59</v>
      </c>
      <c r="DK56" s="32" t="s">
        <v>59</v>
      </c>
      <c r="DL56" s="32" t="s">
        <v>59</v>
      </c>
      <c r="DN56" s="32" t="s">
        <v>59</v>
      </c>
      <c r="DO56" s="32" t="s">
        <v>59</v>
      </c>
      <c r="DP56" s="32" t="s">
        <v>59</v>
      </c>
      <c r="DQ56" s="32" t="s">
        <v>59</v>
      </c>
      <c r="DS56" s="32" t="s">
        <v>59</v>
      </c>
      <c r="DT56" s="32" t="s">
        <v>59</v>
      </c>
      <c r="DU56" s="32" t="s">
        <v>59</v>
      </c>
      <c r="DV56" s="32" t="s">
        <v>59</v>
      </c>
      <c r="DW56" s="32" t="s">
        <v>59</v>
      </c>
      <c r="DX56" s="32" t="s">
        <v>59</v>
      </c>
      <c r="DZ56" s="32" t="s">
        <v>59</v>
      </c>
      <c r="EA56" s="32" t="s">
        <v>59</v>
      </c>
      <c r="EB56" s="32" t="s">
        <v>59</v>
      </c>
      <c r="EC56" s="32" t="s">
        <v>59</v>
      </c>
      <c r="EE56" s="32" t="s">
        <v>59</v>
      </c>
      <c r="EF56" s="32" t="s">
        <v>59</v>
      </c>
      <c r="EG56" s="32" t="s">
        <v>59</v>
      </c>
      <c r="EH56" s="32" t="s">
        <v>59</v>
      </c>
      <c r="EI56" s="32" t="s">
        <v>59</v>
      </c>
      <c r="EJ56" s="32" t="s">
        <v>59</v>
      </c>
      <c r="EL56" s="32" t="s">
        <v>59</v>
      </c>
      <c r="EM56" s="32" t="s">
        <v>59</v>
      </c>
      <c r="EO56" s="32" t="s">
        <v>59</v>
      </c>
      <c r="EP56" s="32" t="s">
        <v>59</v>
      </c>
      <c r="EQ56" s="32" t="s">
        <v>59</v>
      </c>
      <c r="ER56" s="32" t="s">
        <v>59</v>
      </c>
      <c r="ES56" s="32" t="s">
        <v>59</v>
      </c>
      <c r="ET56" s="32" t="s">
        <v>59</v>
      </c>
      <c r="EU56" s="32" t="s">
        <v>59</v>
      </c>
      <c r="EV56" s="32" t="s">
        <v>59</v>
      </c>
      <c r="EX56" s="32" t="s">
        <v>1300</v>
      </c>
      <c r="EY56" s="32" t="s">
        <v>1300</v>
      </c>
      <c r="EZ56" s="32" t="s">
        <v>1300</v>
      </c>
      <c r="FA56" s="32" t="s">
        <v>1300</v>
      </c>
      <c r="FB56" s="32" t="s">
        <v>1300</v>
      </c>
      <c r="FC56" s="32" t="s">
        <v>1300</v>
      </c>
      <c r="FD56" s="32" t="s">
        <v>1300</v>
      </c>
      <c r="FE56" s="32" t="s">
        <v>1300</v>
      </c>
      <c r="FF56" s="32" t="s">
        <v>1300</v>
      </c>
      <c r="FH56" s="32" t="s">
        <v>59</v>
      </c>
      <c r="FI56" s="32" t="s">
        <v>59</v>
      </c>
      <c r="FJ56" s="32" t="s">
        <v>59</v>
      </c>
      <c r="FL56" s="32" t="s">
        <v>59</v>
      </c>
      <c r="FM56" s="32" t="s">
        <v>59</v>
      </c>
      <c r="FN56" s="32" t="s">
        <v>59</v>
      </c>
      <c r="FO56" s="32" t="s">
        <v>59</v>
      </c>
      <c r="FP56" s="32" t="s">
        <v>59</v>
      </c>
      <c r="FQ56" s="32" t="s">
        <v>59</v>
      </c>
      <c r="FR56" s="32" t="s">
        <v>59</v>
      </c>
      <c r="FS56" s="32" t="s">
        <v>59</v>
      </c>
      <c r="FT56" s="32" t="s">
        <v>59</v>
      </c>
      <c r="FV56" s="32" t="s">
        <v>1419</v>
      </c>
      <c r="FW56" s="32" t="s">
        <v>1419</v>
      </c>
      <c r="FX56" s="32" t="s">
        <v>1419</v>
      </c>
      <c r="FY56" s="32" t="s">
        <v>1419</v>
      </c>
      <c r="FZ56" s="32" t="s">
        <v>1419</v>
      </c>
      <c r="GA56" s="32" t="s">
        <v>1419</v>
      </c>
      <c r="GB56" s="32" t="s">
        <v>1419</v>
      </c>
      <c r="GC56" s="32" t="s">
        <v>1419</v>
      </c>
      <c r="GD56" s="32" t="s">
        <v>1419</v>
      </c>
      <c r="GE56" s="32" t="s">
        <v>1419</v>
      </c>
      <c r="GG56" s="32" t="s">
        <v>59</v>
      </c>
      <c r="GH56" s="32" t="s">
        <v>59</v>
      </c>
      <c r="GI56" s="32" t="s">
        <v>59</v>
      </c>
      <c r="GJ56" s="32" t="s">
        <v>59</v>
      </c>
      <c r="GK56" s="32" t="s">
        <v>59</v>
      </c>
      <c r="GL56" s="32" t="s">
        <v>59</v>
      </c>
      <c r="GM56" s="32" t="s">
        <v>59</v>
      </c>
      <c r="GN56" s="32"/>
      <c r="GO56" s="32" t="s">
        <v>1300</v>
      </c>
      <c r="GP56" s="32" t="s">
        <v>1300</v>
      </c>
      <c r="GQ56" s="32" t="s">
        <v>1300</v>
      </c>
      <c r="GR56" s="32" t="s">
        <v>1300</v>
      </c>
      <c r="GS56" s="32" t="s">
        <v>1300</v>
      </c>
      <c r="GT56" s="32" t="s">
        <v>1300</v>
      </c>
      <c r="GU56" s="32" t="s">
        <v>1300</v>
      </c>
      <c r="GV56" s="32" t="s">
        <v>1300</v>
      </c>
      <c r="GX56" s="32" t="s">
        <v>59</v>
      </c>
      <c r="GY56" s="32" t="s">
        <v>59</v>
      </c>
      <c r="HA56" s="32" t="s">
        <v>59</v>
      </c>
      <c r="HC56" s="32" t="s">
        <v>59</v>
      </c>
      <c r="HD56" s="32" t="s">
        <v>59</v>
      </c>
      <c r="HE56" s="32" t="s">
        <v>59</v>
      </c>
      <c r="HG56" s="32" t="s">
        <v>1419</v>
      </c>
      <c r="HH56" s="32" t="s">
        <v>1419</v>
      </c>
      <c r="HI56" s="32" t="s">
        <v>1419</v>
      </c>
      <c r="HJ56" s="32" t="s">
        <v>1419</v>
      </c>
      <c r="HL56" s="32" t="s">
        <v>1419</v>
      </c>
      <c r="HM56" s="32" t="s">
        <v>1419</v>
      </c>
      <c r="HO56" s="32" t="s">
        <v>59</v>
      </c>
      <c r="HP56" s="32" t="s">
        <v>59</v>
      </c>
      <c r="HQ56" s="32" t="s">
        <v>59</v>
      </c>
      <c r="HR56" s="32" t="s">
        <v>59</v>
      </c>
      <c r="HS56" s="32" t="s">
        <v>59</v>
      </c>
      <c r="HT56" s="32" t="s">
        <v>59</v>
      </c>
      <c r="HV56" s="32" t="s">
        <v>1419</v>
      </c>
      <c r="HW56" s="32" t="s">
        <v>1419</v>
      </c>
      <c r="HX56" s="32" t="s">
        <v>1419</v>
      </c>
      <c r="HY56" s="32" t="s">
        <v>1419</v>
      </c>
      <c r="HZ56" s="32" t="s">
        <v>1419</v>
      </c>
      <c r="IA56" s="32" t="s">
        <v>1419</v>
      </c>
      <c r="IC56" s="34" t="s">
        <v>1249</v>
      </c>
      <c r="ID56" s="34" t="s">
        <v>1249</v>
      </c>
      <c r="IE56" s="34" t="s">
        <v>1249</v>
      </c>
      <c r="IF56" s="34" t="s">
        <v>1249</v>
      </c>
      <c r="IG56" s="34" t="s">
        <v>1249</v>
      </c>
      <c r="IH56" s="34" t="s">
        <v>1255</v>
      </c>
      <c r="IJ56" s="32" t="s">
        <v>59</v>
      </c>
      <c r="IK56" s="32" t="s">
        <v>59</v>
      </c>
      <c r="IL56" s="32" t="s">
        <v>59</v>
      </c>
      <c r="IM56" s="32" t="s">
        <v>59</v>
      </c>
      <c r="IN56" s="32" t="s">
        <v>59</v>
      </c>
      <c r="IO56" s="32" t="s">
        <v>59</v>
      </c>
      <c r="IP56" s="32" t="s">
        <v>59</v>
      </c>
      <c r="IQ56" s="32" t="s">
        <v>59</v>
      </c>
      <c r="IR56" s="32" t="s">
        <v>59</v>
      </c>
      <c r="IS56" s="32" t="s">
        <v>59</v>
      </c>
      <c r="IU56" s="32" t="s">
        <v>1419</v>
      </c>
      <c r="IV56" s="32" t="s">
        <v>1419</v>
      </c>
      <c r="IW56" s="32" t="s">
        <v>1419</v>
      </c>
      <c r="IX56" s="32" t="s">
        <v>1419</v>
      </c>
      <c r="IY56" s="32" t="s">
        <v>1419</v>
      </c>
      <c r="IZ56" s="32" t="s">
        <v>1419</v>
      </c>
      <c r="JA56" s="32" t="s">
        <v>1419</v>
      </c>
      <c r="JB56" s="32" t="s">
        <v>1419</v>
      </c>
      <c r="JC56" s="32" t="s">
        <v>1419</v>
      </c>
      <c r="JD56" s="32" t="s">
        <v>1419</v>
      </c>
      <c r="JE56" s="32" t="s">
        <v>1419</v>
      </c>
      <c r="JF56" s="32" t="s">
        <v>1419</v>
      </c>
      <c r="JH56" s="32" t="s">
        <v>59</v>
      </c>
      <c r="JI56" s="32" t="s">
        <v>59</v>
      </c>
      <c r="JJ56" s="32" t="s">
        <v>59</v>
      </c>
      <c r="JK56" s="32" t="s">
        <v>59</v>
      </c>
      <c r="JL56" s="32" t="s">
        <v>59</v>
      </c>
      <c r="JM56" s="32" t="s">
        <v>59</v>
      </c>
      <c r="JN56" s="32" t="s">
        <v>59</v>
      </c>
      <c r="JO56" s="32" t="s">
        <v>59</v>
      </c>
      <c r="JP56" s="32" t="s">
        <v>59</v>
      </c>
      <c r="JR56" s="16" t="s">
        <v>1419</v>
      </c>
      <c r="JS56" s="16" t="s">
        <v>1419</v>
      </c>
      <c r="JT56" s="16" t="s">
        <v>1419</v>
      </c>
      <c r="JU56" s="16" t="s">
        <v>1419</v>
      </c>
      <c r="JV56" s="16" t="s">
        <v>1419</v>
      </c>
      <c r="JW56" s="16" t="s">
        <v>1419</v>
      </c>
      <c r="JX56" s="16" t="s">
        <v>1419</v>
      </c>
      <c r="JY56" s="32" t="s">
        <v>1419</v>
      </c>
      <c r="JZ56" s="32" t="s">
        <v>1419</v>
      </c>
      <c r="KB56" s="32" t="s">
        <v>59</v>
      </c>
      <c r="KC56" s="32" t="s">
        <v>59</v>
      </c>
      <c r="KD56" s="32" t="s">
        <v>59</v>
      </c>
      <c r="KF56" s="32" t="s">
        <v>59</v>
      </c>
      <c r="KG56" s="32" t="s">
        <v>59</v>
      </c>
      <c r="KI56" s="32" t="s">
        <v>59</v>
      </c>
      <c r="KJ56" s="32" t="s">
        <v>59</v>
      </c>
      <c r="KK56" s="32" t="s">
        <v>59</v>
      </c>
      <c r="KL56" s="32" t="s">
        <v>59</v>
      </c>
    </row>
    <row r="57" spans="1:298" ht="52.5" customHeight="1" x14ac:dyDescent="0.25">
      <c r="A57" s="31" t="s">
        <v>1242</v>
      </c>
      <c r="B57" s="32" t="s">
        <v>59</v>
      </c>
      <c r="C57" s="32" t="s">
        <v>59</v>
      </c>
      <c r="E57" s="32" t="s">
        <v>59</v>
      </c>
      <c r="F57" s="32" t="s">
        <v>59</v>
      </c>
      <c r="H57" s="32" t="s">
        <v>1301</v>
      </c>
      <c r="I57" s="32" t="s">
        <v>1301</v>
      </c>
      <c r="J57" s="32" t="s">
        <v>1301</v>
      </c>
      <c r="L57" s="32" t="s">
        <v>1319</v>
      </c>
      <c r="N57" s="32" t="s">
        <v>59</v>
      </c>
      <c r="O57" s="32" t="s">
        <v>59</v>
      </c>
      <c r="P57" s="32" t="s">
        <v>59</v>
      </c>
      <c r="R57" s="32" t="s">
        <v>1301</v>
      </c>
      <c r="S57" s="32" t="s">
        <v>1301</v>
      </c>
      <c r="T57" s="32" t="s">
        <v>1301</v>
      </c>
      <c r="U57" s="32" t="s">
        <v>1301</v>
      </c>
      <c r="W57" s="32" t="s">
        <v>59</v>
      </c>
      <c r="X57" s="32" t="s">
        <v>59</v>
      </c>
      <c r="Y57" s="32" t="s">
        <v>59</v>
      </c>
      <c r="Z57" s="32" t="s">
        <v>59</v>
      </c>
      <c r="AA57" s="32" t="s">
        <v>59</v>
      </c>
      <c r="AB57" s="32" t="s">
        <v>59</v>
      </c>
      <c r="AD57" s="32" t="s">
        <v>1301</v>
      </c>
      <c r="AE57" s="32" t="s">
        <v>1301</v>
      </c>
      <c r="AF57" s="32" t="s">
        <v>1301</v>
      </c>
      <c r="AG57" s="32" t="s">
        <v>1301</v>
      </c>
      <c r="AH57" s="32" t="s">
        <v>1301</v>
      </c>
      <c r="AJ57" s="32" t="s">
        <v>59</v>
      </c>
      <c r="AK57" s="32" t="s">
        <v>59</v>
      </c>
      <c r="AL57" s="32" t="s">
        <v>59</v>
      </c>
      <c r="AN57" s="32" t="s">
        <v>1301</v>
      </c>
      <c r="AO57" s="32" t="s">
        <v>1301</v>
      </c>
      <c r="AP57" s="32" t="s">
        <v>1301</v>
      </c>
      <c r="AR57" s="32" t="s">
        <v>59</v>
      </c>
      <c r="AS57" s="32" t="s">
        <v>59</v>
      </c>
      <c r="AU57" s="32" t="s">
        <v>59</v>
      </c>
      <c r="AV57" s="32" t="s">
        <v>59</v>
      </c>
      <c r="AW57" s="32" t="s">
        <v>59</v>
      </c>
      <c r="AY57" s="32" t="s">
        <v>1301</v>
      </c>
      <c r="AZ57" s="32" t="s">
        <v>1301</v>
      </c>
      <c r="BA57" s="32" t="s">
        <v>1301</v>
      </c>
      <c r="BC57" s="32" t="s">
        <v>59</v>
      </c>
      <c r="BE57" s="32" t="s">
        <v>59</v>
      </c>
      <c r="BF57" s="32" t="s">
        <v>59</v>
      </c>
      <c r="BG57" s="32" t="s">
        <v>59</v>
      </c>
      <c r="BI57" s="32" t="s">
        <v>59</v>
      </c>
      <c r="BJ57" s="32" t="s">
        <v>59</v>
      </c>
      <c r="BK57" s="32" t="s">
        <v>59</v>
      </c>
      <c r="BM57" s="32" t="s">
        <v>1250</v>
      </c>
      <c r="BN57" s="32" t="s">
        <v>1250</v>
      </c>
      <c r="BP57" s="32" t="s">
        <v>59</v>
      </c>
      <c r="BQ57" s="32" t="s">
        <v>59</v>
      </c>
      <c r="BR57" s="32" t="s">
        <v>59</v>
      </c>
      <c r="BT57" s="32" t="s">
        <v>59</v>
      </c>
      <c r="BV57" s="32" t="s">
        <v>59</v>
      </c>
      <c r="BW57" s="32" t="s">
        <v>59</v>
      </c>
      <c r="BX57" s="32" t="s">
        <v>59</v>
      </c>
      <c r="BZ57" s="32" t="s">
        <v>59</v>
      </c>
      <c r="CA57" s="32" t="s">
        <v>59</v>
      </c>
      <c r="CB57" s="32" t="s">
        <v>59</v>
      </c>
      <c r="CD57" s="32" t="s">
        <v>59</v>
      </c>
      <c r="CE57" s="32" t="s">
        <v>59</v>
      </c>
      <c r="CF57" s="32" t="s">
        <v>59</v>
      </c>
      <c r="CH57" s="32" t="s">
        <v>59</v>
      </c>
      <c r="CI57" s="32" t="s">
        <v>59</v>
      </c>
      <c r="CJ57" s="32" t="s">
        <v>59</v>
      </c>
      <c r="CL57" s="32" t="s">
        <v>59</v>
      </c>
      <c r="CM57" s="32" t="s">
        <v>59</v>
      </c>
      <c r="CN57" s="32" t="s">
        <v>59</v>
      </c>
      <c r="CP57" s="32" t="s">
        <v>59</v>
      </c>
      <c r="CQ57" s="32" t="s">
        <v>59</v>
      </c>
      <c r="CR57" s="32" t="s">
        <v>59</v>
      </c>
      <c r="CT57" s="32" t="s">
        <v>59</v>
      </c>
      <c r="CV57" s="32" t="s">
        <v>59</v>
      </c>
      <c r="CW57" s="32" t="s">
        <v>59</v>
      </c>
      <c r="CX57" s="32" t="s">
        <v>59</v>
      </c>
      <c r="CY57" s="32" t="s">
        <v>59</v>
      </c>
      <c r="CZ57" s="32" t="s">
        <v>59</v>
      </c>
      <c r="DB57" s="32" t="s">
        <v>59</v>
      </c>
      <c r="DD57" s="32" t="s">
        <v>59</v>
      </c>
      <c r="DE57" s="32" t="s">
        <v>59</v>
      </c>
      <c r="DF57" s="32" t="s">
        <v>59</v>
      </c>
      <c r="DG57" s="32" t="s">
        <v>59</v>
      </c>
      <c r="DI57" s="32" t="s">
        <v>59</v>
      </c>
      <c r="DJ57" s="32" t="s">
        <v>59</v>
      </c>
      <c r="DK57" s="32" t="s">
        <v>59</v>
      </c>
      <c r="DL57" s="32" t="s">
        <v>59</v>
      </c>
      <c r="DN57" s="32" t="s">
        <v>59</v>
      </c>
      <c r="DO57" s="32" t="s">
        <v>59</v>
      </c>
      <c r="DP57" s="32" t="s">
        <v>59</v>
      </c>
      <c r="DQ57" s="32" t="s">
        <v>59</v>
      </c>
      <c r="DS57" s="32" t="s">
        <v>59</v>
      </c>
      <c r="DT57" s="32" t="s">
        <v>59</v>
      </c>
      <c r="DU57" s="32" t="s">
        <v>59</v>
      </c>
      <c r="DV57" s="32" t="s">
        <v>59</v>
      </c>
      <c r="DW57" s="32" t="s">
        <v>59</v>
      </c>
      <c r="DX57" s="32" t="s">
        <v>59</v>
      </c>
      <c r="DZ57" s="32" t="s">
        <v>59</v>
      </c>
      <c r="EA57" s="32" t="s">
        <v>59</v>
      </c>
      <c r="EB57" s="32" t="s">
        <v>59</v>
      </c>
      <c r="EC57" s="32" t="s">
        <v>59</v>
      </c>
      <c r="EE57" s="32" t="s">
        <v>59</v>
      </c>
      <c r="EF57" s="32" t="s">
        <v>59</v>
      </c>
      <c r="EG57" s="32" t="s">
        <v>59</v>
      </c>
      <c r="EH57" s="32" t="s">
        <v>59</v>
      </c>
      <c r="EI57" s="32" t="s">
        <v>59</v>
      </c>
      <c r="EJ57" s="32" t="s">
        <v>59</v>
      </c>
      <c r="EL57" s="32" t="s">
        <v>59</v>
      </c>
      <c r="EM57" s="32" t="s">
        <v>59</v>
      </c>
      <c r="EO57" s="32" t="s">
        <v>59</v>
      </c>
      <c r="EP57" s="32" t="s">
        <v>59</v>
      </c>
      <c r="EQ57" s="32" t="s">
        <v>59</v>
      </c>
      <c r="ER57" s="32" t="s">
        <v>59</v>
      </c>
      <c r="ES57" s="32" t="s">
        <v>59</v>
      </c>
      <c r="ET57" s="32" t="s">
        <v>59</v>
      </c>
      <c r="EU57" s="32" t="s">
        <v>59</v>
      </c>
      <c r="EV57" s="32" t="s">
        <v>59</v>
      </c>
      <c r="EX57" s="32" t="s">
        <v>1388</v>
      </c>
      <c r="EY57" s="32" t="s">
        <v>1388</v>
      </c>
      <c r="EZ57" s="32" t="s">
        <v>1388</v>
      </c>
      <c r="FA57" s="32" t="s">
        <v>1388</v>
      </c>
      <c r="FB57" s="32" t="s">
        <v>1388</v>
      </c>
      <c r="FC57" s="32" t="s">
        <v>1388</v>
      </c>
      <c r="FD57" s="32" t="s">
        <v>1388</v>
      </c>
      <c r="FE57" s="32" t="s">
        <v>1388</v>
      </c>
      <c r="FF57" s="32" t="s">
        <v>1388</v>
      </c>
      <c r="FH57" s="32" t="s">
        <v>59</v>
      </c>
      <c r="FI57" s="32" t="s">
        <v>59</v>
      </c>
      <c r="FJ57" s="32" t="s">
        <v>59</v>
      </c>
      <c r="FL57" s="32" t="s">
        <v>59</v>
      </c>
      <c r="FM57" s="32" t="s">
        <v>59</v>
      </c>
      <c r="FN57" s="32" t="s">
        <v>59</v>
      </c>
      <c r="FO57" s="32" t="s">
        <v>59</v>
      </c>
      <c r="FP57" s="32" t="s">
        <v>59</v>
      </c>
      <c r="FQ57" s="32" t="s">
        <v>59</v>
      </c>
      <c r="FR57" s="32" t="s">
        <v>59</v>
      </c>
      <c r="FS57" s="32" t="s">
        <v>59</v>
      </c>
      <c r="FT57" s="32" t="s">
        <v>59</v>
      </c>
      <c r="FV57" s="32" t="s">
        <v>1250</v>
      </c>
      <c r="FW57" s="32" t="s">
        <v>1250</v>
      </c>
      <c r="FX57" s="32" t="s">
        <v>1250</v>
      </c>
      <c r="FY57" s="32" t="s">
        <v>1250</v>
      </c>
      <c r="FZ57" s="32" t="s">
        <v>1250</v>
      </c>
      <c r="GA57" s="32" t="s">
        <v>1250</v>
      </c>
      <c r="GB57" s="32" t="s">
        <v>1250</v>
      </c>
      <c r="GC57" s="32" t="s">
        <v>1250</v>
      </c>
      <c r="GD57" s="32" t="s">
        <v>1250</v>
      </c>
      <c r="GE57" s="32" t="s">
        <v>1250</v>
      </c>
      <c r="GG57" s="32" t="s">
        <v>59</v>
      </c>
      <c r="GH57" s="32" t="s">
        <v>59</v>
      </c>
      <c r="GI57" s="32" t="s">
        <v>59</v>
      </c>
      <c r="GJ57" s="32" t="s">
        <v>59</v>
      </c>
      <c r="GK57" s="32" t="s">
        <v>59</v>
      </c>
      <c r="GL57" s="32" t="s">
        <v>59</v>
      </c>
      <c r="GM57" s="32" t="s">
        <v>59</v>
      </c>
      <c r="GO57" s="32" t="s">
        <v>1444</v>
      </c>
      <c r="GP57" s="32" t="s">
        <v>1444</v>
      </c>
      <c r="GQ57" s="32" t="s">
        <v>1444</v>
      </c>
      <c r="GR57" s="32" t="s">
        <v>1444</v>
      </c>
      <c r="GS57" s="32" t="s">
        <v>1444</v>
      </c>
      <c r="GT57" s="32" t="s">
        <v>1444</v>
      </c>
      <c r="GU57" s="32" t="s">
        <v>1444</v>
      </c>
      <c r="GV57" s="32" t="s">
        <v>1444</v>
      </c>
      <c r="GX57" s="32" t="s">
        <v>59</v>
      </c>
      <c r="GY57" s="32" t="s">
        <v>59</v>
      </c>
      <c r="HA57" s="32" t="s">
        <v>59</v>
      </c>
      <c r="HC57" s="32" t="s">
        <v>59</v>
      </c>
      <c r="HD57" s="32" t="s">
        <v>59</v>
      </c>
      <c r="HE57" s="32" t="s">
        <v>59</v>
      </c>
      <c r="HG57" s="34" t="s">
        <v>1467</v>
      </c>
      <c r="HH57" s="34" t="s">
        <v>1467</v>
      </c>
      <c r="HI57" s="34" t="s">
        <v>1467</v>
      </c>
      <c r="HJ57" s="34" t="s">
        <v>1467</v>
      </c>
      <c r="HL57" s="34" t="s">
        <v>1467</v>
      </c>
      <c r="HM57" s="34" t="s">
        <v>1467</v>
      </c>
      <c r="HO57" s="32" t="s">
        <v>59</v>
      </c>
      <c r="HP57" s="32" t="s">
        <v>59</v>
      </c>
      <c r="HQ57" s="32" t="s">
        <v>59</v>
      </c>
      <c r="HR57" s="32" t="s">
        <v>59</v>
      </c>
      <c r="HS57" s="32" t="s">
        <v>59</v>
      </c>
      <c r="HT57" s="32" t="s">
        <v>59</v>
      </c>
      <c r="HV57" s="32" t="s">
        <v>1250</v>
      </c>
      <c r="HW57" s="32" t="s">
        <v>1250</v>
      </c>
      <c r="HX57" s="32" t="s">
        <v>1250</v>
      </c>
      <c r="HY57" s="32" t="s">
        <v>1250</v>
      </c>
      <c r="HZ57" s="32" t="s">
        <v>1250</v>
      </c>
      <c r="IA57" s="32" t="s">
        <v>1250</v>
      </c>
      <c r="IC57" s="32" t="s">
        <v>1250</v>
      </c>
      <c r="ID57" s="32" t="s">
        <v>1250</v>
      </c>
      <c r="IE57" s="32" t="s">
        <v>1250</v>
      </c>
      <c r="IF57" s="32" t="s">
        <v>1250</v>
      </c>
      <c r="IG57" s="32" t="s">
        <v>1250</v>
      </c>
      <c r="IH57" s="32" t="s">
        <v>1250</v>
      </c>
      <c r="IJ57" s="32" t="s">
        <v>59</v>
      </c>
      <c r="IK57" s="32" t="s">
        <v>59</v>
      </c>
      <c r="IL57" s="32" t="s">
        <v>59</v>
      </c>
      <c r="IM57" s="32" t="s">
        <v>59</v>
      </c>
      <c r="IN57" s="32" t="s">
        <v>59</v>
      </c>
      <c r="IO57" s="32" t="s">
        <v>59</v>
      </c>
      <c r="IP57" s="32" t="s">
        <v>59</v>
      </c>
      <c r="IQ57" s="32" t="s">
        <v>59</v>
      </c>
      <c r="IR57" s="32" t="s">
        <v>59</v>
      </c>
      <c r="IS57" s="32" t="s">
        <v>59</v>
      </c>
      <c r="IU57" s="32" t="s">
        <v>1495</v>
      </c>
      <c r="IV57" s="32" t="s">
        <v>1495</v>
      </c>
      <c r="IW57" s="32" t="s">
        <v>1495</v>
      </c>
      <c r="IX57" s="32" t="s">
        <v>1495</v>
      </c>
      <c r="IY57" s="32" t="s">
        <v>1495</v>
      </c>
      <c r="IZ57" s="32" t="s">
        <v>1495</v>
      </c>
      <c r="JA57" s="32" t="s">
        <v>1495</v>
      </c>
      <c r="JB57" s="32" t="s">
        <v>1495</v>
      </c>
      <c r="JC57" s="32" t="s">
        <v>1495</v>
      </c>
      <c r="JD57" s="32" t="s">
        <v>1495</v>
      </c>
      <c r="JE57" s="32" t="s">
        <v>1495</v>
      </c>
      <c r="JF57" s="32" t="s">
        <v>1495</v>
      </c>
      <c r="JH57" s="32" t="s">
        <v>59</v>
      </c>
      <c r="JI57" s="32" t="s">
        <v>59</v>
      </c>
      <c r="JJ57" s="32" t="s">
        <v>59</v>
      </c>
      <c r="JK57" s="32" t="s">
        <v>59</v>
      </c>
      <c r="JL57" s="32" t="s">
        <v>59</v>
      </c>
      <c r="JM57" s="32" t="s">
        <v>59</v>
      </c>
      <c r="JN57" s="32" t="s">
        <v>59</v>
      </c>
      <c r="JO57" s="32" t="s">
        <v>59</v>
      </c>
      <c r="JP57" s="32" t="s">
        <v>59</v>
      </c>
      <c r="JR57" s="32" t="s">
        <v>1495</v>
      </c>
      <c r="JS57" s="32" t="s">
        <v>1495</v>
      </c>
      <c r="JT57" s="32" t="s">
        <v>1495</v>
      </c>
      <c r="JU57" s="32" t="s">
        <v>1495</v>
      </c>
      <c r="JV57" s="32" t="s">
        <v>1495</v>
      </c>
      <c r="JW57" s="32" t="s">
        <v>1495</v>
      </c>
      <c r="JX57" s="32" t="s">
        <v>1495</v>
      </c>
      <c r="JY57" s="32" t="s">
        <v>1495</v>
      </c>
      <c r="JZ57" s="32" t="s">
        <v>1495</v>
      </c>
      <c r="KB57" s="32" t="s">
        <v>59</v>
      </c>
      <c r="KC57" s="32" t="s">
        <v>59</v>
      </c>
      <c r="KD57" s="32" t="s">
        <v>59</v>
      </c>
      <c r="KF57" s="32" t="s">
        <v>59</v>
      </c>
      <c r="KG57" s="32" t="s">
        <v>59</v>
      </c>
      <c r="KI57" s="32" t="s">
        <v>59</v>
      </c>
      <c r="KJ57" s="32" t="s">
        <v>59</v>
      </c>
      <c r="KK57" s="32" t="s">
        <v>59</v>
      </c>
      <c r="KL57" s="32" t="s">
        <v>59</v>
      </c>
    </row>
    <row r="58" spans="1:298" ht="52.5" customHeight="1" x14ac:dyDescent="0.25">
      <c r="A58" s="31" t="s">
        <v>1243</v>
      </c>
      <c r="B58" s="32" t="s">
        <v>59</v>
      </c>
      <c r="C58" s="32" t="s">
        <v>59</v>
      </c>
      <c r="E58" s="32" t="s">
        <v>59</v>
      </c>
      <c r="F58" s="32" t="s">
        <v>59</v>
      </c>
      <c r="H58" s="32" t="s">
        <v>1302</v>
      </c>
      <c r="I58" s="32" t="s">
        <v>1303</v>
      </c>
      <c r="J58" s="32" t="s">
        <v>1303</v>
      </c>
      <c r="L58" s="32" t="s">
        <v>1320</v>
      </c>
      <c r="N58" s="32" t="s">
        <v>59</v>
      </c>
      <c r="O58" s="32" t="s">
        <v>59</v>
      </c>
      <c r="P58" s="32" t="s">
        <v>59</v>
      </c>
      <c r="R58" s="32" t="s">
        <v>1302</v>
      </c>
      <c r="S58" s="32" t="s">
        <v>1302</v>
      </c>
      <c r="T58" s="32" t="s">
        <v>1303</v>
      </c>
      <c r="U58" s="32" t="s">
        <v>1303</v>
      </c>
      <c r="W58" s="32" t="s">
        <v>59</v>
      </c>
      <c r="X58" s="32" t="s">
        <v>59</v>
      </c>
      <c r="Y58" s="32" t="s">
        <v>59</v>
      </c>
      <c r="Z58" s="32" t="s">
        <v>59</v>
      </c>
      <c r="AA58" s="32" t="s">
        <v>59</v>
      </c>
      <c r="AB58" s="32" t="s">
        <v>59</v>
      </c>
      <c r="AD58" s="32" t="s">
        <v>1643</v>
      </c>
      <c r="AE58" s="32" t="s">
        <v>1643</v>
      </c>
      <c r="AF58" s="32" t="s">
        <v>1643</v>
      </c>
      <c r="AG58" s="32" t="s">
        <v>1643</v>
      </c>
      <c r="AH58" s="32" t="s">
        <v>1643</v>
      </c>
      <c r="AJ58" s="32" t="s">
        <v>59</v>
      </c>
      <c r="AK58" s="32" t="s">
        <v>59</v>
      </c>
      <c r="AL58" s="32" t="s">
        <v>59</v>
      </c>
      <c r="AN58" s="32" t="s">
        <v>1348</v>
      </c>
      <c r="AO58" s="32" t="s">
        <v>1349</v>
      </c>
      <c r="AP58" s="32" t="s">
        <v>1349</v>
      </c>
      <c r="AR58" s="32" t="s">
        <v>59</v>
      </c>
      <c r="AS58" s="32" t="s">
        <v>59</v>
      </c>
      <c r="AU58" s="32" t="s">
        <v>59</v>
      </c>
      <c r="AV58" s="32" t="s">
        <v>59</v>
      </c>
      <c r="AW58" s="32" t="s">
        <v>59</v>
      </c>
      <c r="AY58" s="32" t="s">
        <v>1348</v>
      </c>
      <c r="AZ58" s="32" t="s">
        <v>1349</v>
      </c>
      <c r="BA58" s="32" t="s">
        <v>1349</v>
      </c>
      <c r="BC58" s="32" t="s">
        <v>59</v>
      </c>
      <c r="BE58" s="32" t="s">
        <v>59</v>
      </c>
      <c r="BF58" s="32" t="s">
        <v>59</v>
      </c>
      <c r="BG58" s="32" t="s">
        <v>59</v>
      </c>
      <c r="BI58" s="32" t="s">
        <v>59</v>
      </c>
      <c r="BJ58" s="32" t="s">
        <v>59</v>
      </c>
      <c r="BK58" s="32" t="s">
        <v>59</v>
      </c>
      <c r="BM58" s="32" t="s">
        <v>1662</v>
      </c>
      <c r="BN58" s="32" t="s">
        <v>1662</v>
      </c>
      <c r="BP58" s="32" t="s">
        <v>59</v>
      </c>
      <c r="BQ58" s="32" t="s">
        <v>59</v>
      </c>
      <c r="BR58" s="32" t="s">
        <v>59</v>
      </c>
      <c r="BT58" s="32" t="s">
        <v>59</v>
      </c>
      <c r="BV58" s="32" t="s">
        <v>59</v>
      </c>
      <c r="BW58" s="32" t="s">
        <v>59</v>
      </c>
      <c r="BX58" s="32" t="s">
        <v>59</v>
      </c>
      <c r="BZ58" s="32" t="s">
        <v>59</v>
      </c>
      <c r="CA58" s="32" t="s">
        <v>59</v>
      </c>
      <c r="CB58" s="32" t="s">
        <v>59</v>
      </c>
      <c r="CD58" s="32" t="s">
        <v>59</v>
      </c>
      <c r="CE58" s="32" t="s">
        <v>59</v>
      </c>
      <c r="CF58" s="32" t="s">
        <v>59</v>
      </c>
      <c r="CH58" s="32" t="s">
        <v>59</v>
      </c>
      <c r="CI58" s="32" t="s">
        <v>59</v>
      </c>
      <c r="CJ58" s="32" t="s">
        <v>59</v>
      </c>
      <c r="CL58" s="32" t="s">
        <v>59</v>
      </c>
      <c r="CM58" s="32" t="s">
        <v>59</v>
      </c>
      <c r="CN58" s="32" t="s">
        <v>59</v>
      </c>
      <c r="CP58" s="32" t="s">
        <v>59</v>
      </c>
      <c r="CQ58" s="32" t="s">
        <v>59</v>
      </c>
      <c r="CR58" s="32" t="s">
        <v>59</v>
      </c>
      <c r="CT58" s="32" t="s">
        <v>59</v>
      </c>
      <c r="CV58" s="32" t="s">
        <v>59</v>
      </c>
      <c r="CW58" s="32" t="s">
        <v>59</v>
      </c>
      <c r="CX58" s="32" t="s">
        <v>59</v>
      </c>
      <c r="CY58" s="32" t="s">
        <v>59</v>
      </c>
      <c r="CZ58" s="32" t="s">
        <v>59</v>
      </c>
      <c r="DB58" s="32" t="s">
        <v>59</v>
      </c>
      <c r="DD58" s="32" t="s">
        <v>59</v>
      </c>
      <c r="DE58" s="32" t="s">
        <v>59</v>
      </c>
      <c r="DF58" s="32" t="s">
        <v>59</v>
      </c>
      <c r="DG58" s="32" t="s">
        <v>59</v>
      </c>
      <c r="DI58" s="32" t="s">
        <v>59</v>
      </c>
      <c r="DJ58" s="32" t="s">
        <v>59</v>
      </c>
      <c r="DK58" s="32" t="s">
        <v>59</v>
      </c>
      <c r="DL58" s="32" t="s">
        <v>59</v>
      </c>
      <c r="DN58" s="32" t="s">
        <v>59</v>
      </c>
      <c r="DO58" s="32" t="s">
        <v>59</v>
      </c>
      <c r="DP58" s="32" t="s">
        <v>59</v>
      </c>
      <c r="DQ58" s="32" t="s">
        <v>59</v>
      </c>
      <c r="DS58" s="32" t="s">
        <v>59</v>
      </c>
      <c r="DT58" s="32" t="s">
        <v>59</v>
      </c>
      <c r="DU58" s="32" t="s">
        <v>59</v>
      </c>
      <c r="DV58" s="32" t="s">
        <v>59</v>
      </c>
      <c r="DW58" s="32" t="s">
        <v>59</v>
      </c>
      <c r="DX58" s="32" t="s">
        <v>59</v>
      </c>
      <c r="DZ58" s="32" t="s">
        <v>59</v>
      </c>
      <c r="EA58" s="32" t="s">
        <v>59</v>
      </c>
      <c r="EB58" s="32" t="s">
        <v>59</v>
      </c>
      <c r="EC58" s="32" t="s">
        <v>59</v>
      </c>
      <c r="EE58" s="32" t="s">
        <v>59</v>
      </c>
      <c r="EF58" s="32" t="s">
        <v>59</v>
      </c>
      <c r="EG58" s="32" t="s">
        <v>59</v>
      </c>
      <c r="EH58" s="32" t="s">
        <v>59</v>
      </c>
      <c r="EI58" s="32" t="s">
        <v>59</v>
      </c>
      <c r="EJ58" s="32" t="s">
        <v>59</v>
      </c>
      <c r="EL58" s="32" t="s">
        <v>59</v>
      </c>
      <c r="EM58" s="32" t="s">
        <v>59</v>
      </c>
      <c r="EO58" s="32" t="s">
        <v>59</v>
      </c>
      <c r="EP58" s="32" t="s">
        <v>59</v>
      </c>
      <c r="EQ58" s="32" t="s">
        <v>59</v>
      </c>
      <c r="ER58" s="32" t="s">
        <v>59</v>
      </c>
      <c r="ES58" s="32" t="s">
        <v>59</v>
      </c>
      <c r="ET58" s="32" t="s">
        <v>59</v>
      </c>
      <c r="EU58" s="32" t="s">
        <v>59</v>
      </c>
      <c r="EV58" s="32" t="s">
        <v>59</v>
      </c>
      <c r="EX58" s="32" t="s">
        <v>1389</v>
      </c>
      <c r="EY58" s="32" t="s">
        <v>1389</v>
      </c>
      <c r="EZ58" s="32" t="s">
        <v>1390</v>
      </c>
      <c r="FA58" s="32" t="s">
        <v>1390</v>
      </c>
      <c r="FB58" s="32" t="s">
        <v>1390</v>
      </c>
      <c r="FC58" s="32" t="s">
        <v>1390</v>
      </c>
      <c r="FD58" s="32" t="s">
        <v>1390</v>
      </c>
      <c r="FE58" s="32" t="s">
        <v>1390</v>
      </c>
      <c r="FF58" s="32" t="s">
        <v>1390</v>
      </c>
      <c r="FH58" s="32" t="s">
        <v>59</v>
      </c>
      <c r="FI58" s="32" t="s">
        <v>59</v>
      </c>
      <c r="FJ58" s="32" t="s">
        <v>59</v>
      </c>
      <c r="FL58" s="32" t="s">
        <v>59</v>
      </c>
      <c r="FM58" s="32" t="s">
        <v>59</v>
      </c>
      <c r="FN58" s="32" t="s">
        <v>59</v>
      </c>
      <c r="FO58" s="32" t="s">
        <v>59</v>
      </c>
      <c r="FP58" s="32" t="s">
        <v>59</v>
      </c>
      <c r="FQ58" s="32" t="s">
        <v>59</v>
      </c>
      <c r="FR58" s="32" t="s">
        <v>59</v>
      </c>
      <c r="FS58" s="32" t="s">
        <v>59</v>
      </c>
      <c r="FT58" s="32" t="s">
        <v>59</v>
      </c>
      <c r="FV58" s="32" t="s">
        <v>1320</v>
      </c>
      <c r="FW58" s="32" t="s">
        <v>1320</v>
      </c>
      <c r="FX58" s="32" t="s">
        <v>1420</v>
      </c>
      <c r="FY58" s="32" t="s">
        <v>1420</v>
      </c>
      <c r="FZ58" s="32" t="s">
        <v>1420</v>
      </c>
      <c r="GA58" s="32" t="s">
        <v>1420</v>
      </c>
      <c r="GB58" s="32" t="s">
        <v>1420</v>
      </c>
      <c r="GC58" s="32" t="s">
        <v>1420</v>
      </c>
      <c r="GD58" s="32" t="s">
        <v>1420</v>
      </c>
      <c r="GE58" s="32" t="s">
        <v>1421</v>
      </c>
      <c r="GG58" s="32" t="s">
        <v>59</v>
      </c>
      <c r="GH58" s="32" t="s">
        <v>59</v>
      </c>
      <c r="GI58" s="32" t="s">
        <v>59</v>
      </c>
      <c r="GJ58" s="32" t="s">
        <v>59</v>
      </c>
      <c r="GK58" s="32" t="s">
        <v>59</v>
      </c>
      <c r="GL58" s="32" t="s">
        <v>59</v>
      </c>
      <c r="GM58" s="32" t="s">
        <v>59</v>
      </c>
      <c r="GO58" s="32" t="s">
        <v>1389</v>
      </c>
      <c r="GP58" s="32" t="s">
        <v>1389</v>
      </c>
      <c r="GQ58" s="32" t="s">
        <v>1445</v>
      </c>
      <c r="GR58" s="32" t="s">
        <v>1445</v>
      </c>
      <c r="GS58" s="32" t="s">
        <v>1445</v>
      </c>
      <c r="GT58" s="32" t="s">
        <v>1445</v>
      </c>
      <c r="GU58" s="32" t="s">
        <v>1445</v>
      </c>
      <c r="GV58" s="32" t="s">
        <v>1445</v>
      </c>
      <c r="GX58" s="32" t="s">
        <v>59</v>
      </c>
      <c r="GY58" s="32" t="s">
        <v>59</v>
      </c>
      <c r="HA58" s="32" t="s">
        <v>59</v>
      </c>
      <c r="HC58" s="32" t="s">
        <v>59</v>
      </c>
      <c r="HD58" s="32" t="s">
        <v>59</v>
      </c>
      <c r="HE58" s="32" t="s">
        <v>59</v>
      </c>
      <c r="HG58" s="34" t="s">
        <v>1468</v>
      </c>
      <c r="HH58" s="34" t="s">
        <v>1469</v>
      </c>
      <c r="HI58" s="34" t="s">
        <v>1469</v>
      </c>
      <c r="HJ58" s="34" t="s">
        <v>1469</v>
      </c>
      <c r="HL58" s="34" t="s">
        <v>1469</v>
      </c>
      <c r="HM58" s="34" t="s">
        <v>1469</v>
      </c>
      <c r="HO58" s="32" t="s">
        <v>59</v>
      </c>
      <c r="HP58" s="32" t="s">
        <v>59</v>
      </c>
      <c r="HQ58" s="32" t="s">
        <v>59</v>
      </c>
      <c r="HR58" s="32" t="s">
        <v>59</v>
      </c>
      <c r="HS58" s="32" t="s">
        <v>59</v>
      </c>
      <c r="HT58" s="32" t="s">
        <v>59</v>
      </c>
      <c r="HV58" s="34" t="s">
        <v>1577</v>
      </c>
      <c r="HW58" s="34" t="s">
        <v>1577</v>
      </c>
      <c r="HX58" s="34" t="s">
        <v>1469</v>
      </c>
      <c r="HY58" s="34" t="s">
        <v>1469</v>
      </c>
      <c r="HZ58" s="34" t="s">
        <v>1469</v>
      </c>
      <c r="IA58" s="34" t="s">
        <v>1469</v>
      </c>
      <c r="IC58" s="34" t="s">
        <v>1251</v>
      </c>
      <c r="ID58" s="34" t="s">
        <v>1251</v>
      </c>
      <c r="IE58" s="34" t="s">
        <v>1251</v>
      </c>
      <c r="IF58" s="34" t="s">
        <v>1251</v>
      </c>
      <c r="IG58" s="34" t="s">
        <v>1251</v>
      </c>
      <c r="IH58" s="34" t="s">
        <v>1251</v>
      </c>
      <c r="IJ58" s="32" t="s">
        <v>59</v>
      </c>
      <c r="IK58" s="32" t="s">
        <v>59</v>
      </c>
      <c r="IL58" s="32" t="s">
        <v>59</v>
      </c>
      <c r="IM58" s="32" t="s">
        <v>59</v>
      </c>
      <c r="IN58" s="32" t="s">
        <v>59</v>
      </c>
      <c r="IO58" s="32" t="s">
        <v>59</v>
      </c>
      <c r="IP58" s="32" t="s">
        <v>59</v>
      </c>
      <c r="IQ58" s="32" t="s">
        <v>59</v>
      </c>
      <c r="IR58" s="32" t="s">
        <v>59</v>
      </c>
      <c r="IS58" s="32" t="s">
        <v>59</v>
      </c>
      <c r="IU58" s="34" t="s">
        <v>1496</v>
      </c>
      <c r="IV58" s="34" t="s">
        <v>1496</v>
      </c>
      <c r="IW58" s="34" t="s">
        <v>1497</v>
      </c>
      <c r="IX58" s="34" t="s">
        <v>1497</v>
      </c>
      <c r="IY58" s="34" t="s">
        <v>1497</v>
      </c>
      <c r="IZ58" s="34" t="s">
        <v>1497</v>
      </c>
      <c r="JA58" s="34" t="s">
        <v>1497</v>
      </c>
      <c r="JB58" s="34" t="s">
        <v>1497</v>
      </c>
      <c r="JC58" s="34" t="s">
        <v>1497</v>
      </c>
      <c r="JD58" s="34" t="s">
        <v>1497</v>
      </c>
      <c r="JE58" s="34" t="s">
        <v>1497</v>
      </c>
      <c r="JF58" s="34" t="s">
        <v>1498</v>
      </c>
      <c r="JH58" s="32" t="s">
        <v>59</v>
      </c>
      <c r="JI58" s="32" t="s">
        <v>59</v>
      </c>
      <c r="JJ58" s="32" t="s">
        <v>59</v>
      </c>
      <c r="JK58" s="32" t="s">
        <v>59</v>
      </c>
      <c r="JL58" s="32" t="s">
        <v>59</v>
      </c>
      <c r="JM58" s="32" t="s">
        <v>59</v>
      </c>
      <c r="JN58" s="32" t="s">
        <v>59</v>
      </c>
      <c r="JO58" s="32" t="s">
        <v>59</v>
      </c>
      <c r="JP58" s="32" t="s">
        <v>59</v>
      </c>
      <c r="JR58" s="34" t="s">
        <v>1497</v>
      </c>
      <c r="JS58" s="34" t="s">
        <v>1497</v>
      </c>
      <c r="JT58" s="34" t="s">
        <v>1497</v>
      </c>
      <c r="JU58" s="34" t="s">
        <v>1497</v>
      </c>
      <c r="JV58" s="34" t="s">
        <v>1497</v>
      </c>
      <c r="JW58" s="34" t="s">
        <v>1497</v>
      </c>
      <c r="JX58" s="34" t="s">
        <v>1497</v>
      </c>
      <c r="JY58" s="34" t="s">
        <v>1498</v>
      </c>
      <c r="JZ58" s="34" t="s">
        <v>1498</v>
      </c>
      <c r="KB58" s="32" t="s">
        <v>59</v>
      </c>
      <c r="KC58" s="32" t="s">
        <v>59</v>
      </c>
      <c r="KD58" s="32" t="s">
        <v>59</v>
      </c>
      <c r="KF58" s="32" t="s">
        <v>59</v>
      </c>
      <c r="KG58" s="32" t="s">
        <v>59</v>
      </c>
      <c r="KI58" s="32" t="s">
        <v>59</v>
      </c>
      <c r="KJ58" s="32" t="s">
        <v>59</v>
      </c>
      <c r="KK58" s="32" t="s">
        <v>59</v>
      </c>
      <c r="KL58" s="32" t="s">
        <v>59</v>
      </c>
    </row>
    <row r="59" spans="1:298" ht="45" customHeight="1" x14ac:dyDescent="0.25">
      <c r="A59" s="15" t="s">
        <v>160</v>
      </c>
      <c r="B59" s="2" t="s">
        <v>213</v>
      </c>
      <c r="C59" s="2" t="s">
        <v>213</v>
      </c>
      <c r="E59" s="2" t="s">
        <v>213</v>
      </c>
      <c r="F59" s="2" t="s">
        <v>213</v>
      </c>
      <c r="H59" s="2" t="s">
        <v>1304</v>
      </c>
      <c r="I59" s="2" t="s">
        <v>1304</v>
      </c>
      <c r="J59" s="2" t="s">
        <v>1304</v>
      </c>
      <c r="L59" s="2" t="s">
        <v>213</v>
      </c>
      <c r="N59" s="2" t="s">
        <v>213</v>
      </c>
      <c r="O59" s="2" t="s">
        <v>213</v>
      </c>
      <c r="P59" s="2" t="s">
        <v>213</v>
      </c>
      <c r="R59" s="2" t="s">
        <v>1304</v>
      </c>
      <c r="S59" s="2" t="s">
        <v>1304</v>
      </c>
      <c r="T59" s="2" t="s">
        <v>1304</v>
      </c>
      <c r="U59" s="2" t="s">
        <v>1304</v>
      </c>
      <c r="W59" s="2" t="s">
        <v>161</v>
      </c>
      <c r="X59" s="2" t="s">
        <v>161</v>
      </c>
      <c r="Y59" s="2" t="s">
        <v>161</v>
      </c>
      <c r="Z59" s="2" t="s">
        <v>161</v>
      </c>
      <c r="AA59" s="2" t="s">
        <v>161</v>
      </c>
      <c r="AB59" s="2" t="s">
        <v>161</v>
      </c>
      <c r="AD59" s="2" t="s">
        <v>1644</v>
      </c>
      <c r="AE59" s="2" t="s">
        <v>1644</v>
      </c>
      <c r="AF59" s="2" t="s">
        <v>1644</v>
      </c>
      <c r="AG59" s="2" t="s">
        <v>1644</v>
      </c>
      <c r="AH59" s="2" t="s">
        <v>1644</v>
      </c>
      <c r="AJ59" s="2" t="s">
        <v>826</v>
      </c>
      <c r="AK59" s="2" t="s">
        <v>826</v>
      </c>
      <c r="AL59" s="2" t="s">
        <v>826</v>
      </c>
      <c r="AN59" s="2" t="s">
        <v>1350</v>
      </c>
      <c r="AO59" s="2" t="s">
        <v>1350</v>
      </c>
      <c r="AP59" s="2" t="s">
        <v>1350</v>
      </c>
      <c r="AR59" s="2" t="s">
        <v>826</v>
      </c>
      <c r="AS59" s="2" t="s">
        <v>826</v>
      </c>
      <c r="AU59" s="2" t="s">
        <v>836</v>
      </c>
      <c r="AV59" s="2" t="s">
        <v>836</v>
      </c>
      <c r="AW59" s="2" t="s">
        <v>836</v>
      </c>
      <c r="AY59" s="2" t="s">
        <v>1361</v>
      </c>
      <c r="AZ59" s="2" t="s">
        <v>1361</v>
      </c>
      <c r="BA59" s="2" t="s">
        <v>1361</v>
      </c>
      <c r="BC59" s="2" t="s">
        <v>1234</v>
      </c>
      <c r="BE59" s="2" t="s">
        <v>836</v>
      </c>
      <c r="BF59" s="2" t="s">
        <v>836</v>
      </c>
      <c r="BG59" s="2" t="s">
        <v>836</v>
      </c>
      <c r="BI59" s="2" t="s">
        <v>853</v>
      </c>
      <c r="BJ59" s="2" t="s">
        <v>853</v>
      </c>
      <c r="BK59" s="2" t="s">
        <v>853</v>
      </c>
      <c r="BM59" s="2" t="s">
        <v>1663</v>
      </c>
      <c r="BN59" s="2" t="s">
        <v>1663</v>
      </c>
      <c r="BP59" s="2" t="s">
        <v>871</v>
      </c>
      <c r="BQ59" s="2" t="s">
        <v>871</v>
      </c>
      <c r="BR59" s="2" t="s">
        <v>871</v>
      </c>
      <c r="BT59" s="2" t="s">
        <v>268</v>
      </c>
      <c r="BV59" s="2" t="s">
        <v>945</v>
      </c>
      <c r="BW59" s="2" t="s">
        <v>945</v>
      </c>
      <c r="BX59" s="2" t="s">
        <v>945</v>
      </c>
      <c r="BZ59" s="2" t="s">
        <v>945</v>
      </c>
      <c r="CA59" s="2" t="s">
        <v>945</v>
      </c>
      <c r="CB59" s="2" t="s">
        <v>945</v>
      </c>
      <c r="CD59" s="2" t="s">
        <v>1052</v>
      </c>
      <c r="CE59" s="2" t="s">
        <v>1052</v>
      </c>
      <c r="CF59" s="2" t="s">
        <v>1052</v>
      </c>
      <c r="CH59" s="2" t="s">
        <v>287</v>
      </c>
      <c r="CI59" s="2" t="s">
        <v>287</v>
      </c>
      <c r="CJ59" s="2" t="s">
        <v>287</v>
      </c>
      <c r="CL59" s="2" t="s">
        <v>983</v>
      </c>
      <c r="CM59" s="2" t="s">
        <v>983</v>
      </c>
      <c r="CN59" s="2" t="s">
        <v>983</v>
      </c>
      <c r="CP59" s="2" t="s">
        <v>315</v>
      </c>
      <c r="CQ59" s="2" t="s">
        <v>315</v>
      </c>
      <c r="CR59" s="2" t="s">
        <v>315</v>
      </c>
      <c r="CT59" s="2" t="s">
        <v>326</v>
      </c>
      <c r="CV59" s="2" t="s">
        <v>315</v>
      </c>
      <c r="CW59" s="2" t="s">
        <v>315</v>
      </c>
      <c r="CX59" s="2" t="s">
        <v>315</v>
      </c>
      <c r="CY59" s="2" t="s">
        <v>315</v>
      </c>
      <c r="CZ59" s="2" t="s">
        <v>315</v>
      </c>
      <c r="DB59" s="2" t="s">
        <v>347</v>
      </c>
      <c r="DD59" s="2" t="s">
        <v>347</v>
      </c>
      <c r="DE59" s="2" t="s">
        <v>347</v>
      </c>
      <c r="DF59" s="2" t="s">
        <v>347</v>
      </c>
      <c r="DG59" s="2" t="s">
        <v>347</v>
      </c>
      <c r="DI59" s="2" t="s">
        <v>347</v>
      </c>
      <c r="DJ59" s="2" t="s">
        <v>347</v>
      </c>
      <c r="DK59" s="2" t="s">
        <v>347</v>
      </c>
      <c r="DL59" s="2" t="s">
        <v>347</v>
      </c>
      <c r="DN59" s="2" t="s">
        <v>380</v>
      </c>
      <c r="DO59" s="2" t="s">
        <v>380</v>
      </c>
      <c r="DP59" s="2" t="s">
        <v>380</v>
      </c>
      <c r="DQ59" s="2" t="s">
        <v>380</v>
      </c>
      <c r="DS59" s="2" t="s">
        <v>380</v>
      </c>
      <c r="DT59" s="2" t="s">
        <v>380</v>
      </c>
      <c r="DU59" s="2" t="s">
        <v>380</v>
      </c>
      <c r="DV59" s="2" t="s">
        <v>380</v>
      </c>
      <c r="DW59" s="2" t="s">
        <v>380</v>
      </c>
      <c r="DX59" s="2" t="s">
        <v>380</v>
      </c>
      <c r="DZ59" s="2" t="s">
        <v>480</v>
      </c>
      <c r="EA59" s="2" t="s">
        <v>480</v>
      </c>
      <c r="EB59" s="2" t="s">
        <v>480</v>
      </c>
      <c r="EC59" s="2" t="s">
        <v>480</v>
      </c>
      <c r="EE59" s="2" t="s">
        <v>480</v>
      </c>
      <c r="EF59" s="2" t="s">
        <v>480</v>
      </c>
      <c r="EG59" s="2" t="s">
        <v>480</v>
      </c>
      <c r="EH59" s="2" t="s">
        <v>480</v>
      </c>
      <c r="EI59" s="2" t="s">
        <v>480</v>
      </c>
      <c r="EJ59" s="2" t="s">
        <v>480</v>
      </c>
      <c r="EL59" s="2" t="s">
        <v>518</v>
      </c>
      <c r="EM59" s="2" t="s">
        <v>518</v>
      </c>
      <c r="EO59" s="2" t="s">
        <v>518</v>
      </c>
      <c r="EP59" s="2" t="s">
        <v>518</v>
      </c>
      <c r="EQ59" s="2" t="s">
        <v>518</v>
      </c>
      <c r="ER59" s="2" t="s">
        <v>518</v>
      </c>
      <c r="ES59" s="2" t="s">
        <v>518</v>
      </c>
      <c r="ET59" s="2" t="s">
        <v>518</v>
      </c>
      <c r="EU59" s="2" t="s">
        <v>518</v>
      </c>
      <c r="EV59" s="2" t="s">
        <v>518</v>
      </c>
      <c r="EX59" s="2" t="s">
        <v>1391</v>
      </c>
      <c r="EY59" s="2" t="s">
        <v>1391</v>
      </c>
      <c r="EZ59" s="2" t="s">
        <v>1391</v>
      </c>
      <c r="FA59" s="2" t="s">
        <v>1391</v>
      </c>
      <c r="FB59" s="2" t="s">
        <v>1391</v>
      </c>
      <c r="FC59" s="2" t="s">
        <v>1391</v>
      </c>
      <c r="FD59" s="2" t="s">
        <v>1391</v>
      </c>
      <c r="FE59" s="2" t="s">
        <v>1391</v>
      </c>
      <c r="FF59" s="2" t="s">
        <v>1391</v>
      </c>
      <c r="FH59" s="2" t="s">
        <v>176</v>
      </c>
      <c r="FI59" s="2" t="s">
        <v>176</v>
      </c>
      <c r="FJ59" s="2" t="s">
        <v>176</v>
      </c>
      <c r="FL59" s="2" t="s">
        <v>176</v>
      </c>
      <c r="FM59" s="2" t="s">
        <v>176</v>
      </c>
      <c r="FN59" s="2" t="s">
        <v>176</v>
      </c>
      <c r="FO59" s="2" t="s">
        <v>176</v>
      </c>
      <c r="FP59" s="2" t="s">
        <v>543</v>
      </c>
      <c r="FQ59" s="2" t="s">
        <v>176</v>
      </c>
      <c r="FR59" s="2" t="s">
        <v>543</v>
      </c>
      <c r="FS59" s="2" t="s">
        <v>176</v>
      </c>
      <c r="FT59" s="2" t="s">
        <v>176</v>
      </c>
      <c r="FV59" s="2" t="s">
        <v>1422</v>
      </c>
      <c r="FW59" s="2" t="s">
        <v>1422</v>
      </c>
      <c r="FX59" s="2" t="s">
        <v>1422</v>
      </c>
      <c r="FY59" s="2" t="s">
        <v>1422</v>
      </c>
      <c r="FZ59" s="2" t="s">
        <v>1422</v>
      </c>
      <c r="GA59" s="2" t="s">
        <v>1423</v>
      </c>
      <c r="GB59" s="2" t="s">
        <v>1422</v>
      </c>
      <c r="GC59" s="2" t="s">
        <v>1422</v>
      </c>
      <c r="GD59" s="2" t="s">
        <v>1422</v>
      </c>
      <c r="GE59" s="2" t="s">
        <v>1422</v>
      </c>
      <c r="GG59" s="2" t="s">
        <v>554</v>
      </c>
      <c r="GH59" s="2" t="s">
        <v>554</v>
      </c>
      <c r="GI59" s="2" t="s">
        <v>554</v>
      </c>
      <c r="GJ59" s="2" t="s">
        <v>554</v>
      </c>
      <c r="GK59" s="2" t="s">
        <v>554</v>
      </c>
      <c r="GL59" s="2" t="s">
        <v>554</v>
      </c>
      <c r="GM59" s="2" t="s">
        <v>554</v>
      </c>
      <c r="GO59" s="2" t="s">
        <v>1446</v>
      </c>
      <c r="GP59" s="2" t="s">
        <v>1446</v>
      </c>
      <c r="GQ59" s="2" t="s">
        <v>1446</v>
      </c>
      <c r="GR59" s="2" t="s">
        <v>1446</v>
      </c>
      <c r="GS59" s="2" t="s">
        <v>1446</v>
      </c>
      <c r="GT59" s="2" t="s">
        <v>1446</v>
      </c>
      <c r="GU59" s="2" t="s">
        <v>1446</v>
      </c>
      <c r="GV59" s="2" t="s">
        <v>1446</v>
      </c>
      <c r="GX59" s="2" t="s">
        <v>186</v>
      </c>
      <c r="GY59" s="2" t="s">
        <v>186</v>
      </c>
      <c r="HA59" s="2" t="s">
        <v>658</v>
      </c>
      <c r="HC59" s="2" t="s">
        <v>661</v>
      </c>
      <c r="HD59" s="2" t="s">
        <v>661</v>
      </c>
      <c r="HE59" s="2" t="s">
        <v>661</v>
      </c>
      <c r="HG59" s="2" t="s">
        <v>1470</v>
      </c>
      <c r="HH59" s="2" t="s">
        <v>1470</v>
      </c>
      <c r="HI59" s="2" t="s">
        <v>1470</v>
      </c>
      <c r="HJ59" s="2" t="s">
        <v>1470</v>
      </c>
      <c r="HL59" s="2" t="s">
        <v>1471</v>
      </c>
      <c r="HM59" s="2" t="s">
        <v>1471</v>
      </c>
      <c r="HO59" s="2" t="s">
        <v>668</v>
      </c>
      <c r="HP59" s="2" t="s">
        <v>668</v>
      </c>
      <c r="HQ59" s="2" t="s">
        <v>668</v>
      </c>
      <c r="HR59" s="2" t="s">
        <v>668</v>
      </c>
      <c r="HS59" s="2" t="s">
        <v>668</v>
      </c>
      <c r="HT59" s="2" t="s">
        <v>668</v>
      </c>
      <c r="HV59" s="2" t="s">
        <v>1578</v>
      </c>
      <c r="HW59" s="2" t="s">
        <v>1578</v>
      </c>
      <c r="HX59" s="2" t="s">
        <v>1578</v>
      </c>
      <c r="HY59" s="2" t="s">
        <v>1578</v>
      </c>
      <c r="HZ59" s="2" t="s">
        <v>1578</v>
      </c>
      <c r="IA59" s="2" t="s">
        <v>1578</v>
      </c>
      <c r="IC59" s="2" t="s">
        <v>1019</v>
      </c>
      <c r="ID59" s="2" t="s">
        <v>1019</v>
      </c>
      <c r="IE59" s="2" t="s">
        <v>1019</v>
      </c>
      <c r="IF59" s="2" t="s">
        <v>1019</v>
      </c>
      <c r="IG59" s="2" t="s">
        <v>1019</v>
      </c>
      <c r="IH59" s="2" t="s">
        <v>1019</v>
      </c>
      <c r="IJ59" s="2" t="s">
        <v>679</v>
      </c>
      <c r="IK59" s="2" t="s">
        <v>679</v>
      </c>
      <c r="IL59" s="2" t="s">
        <v>679</v>
      </c>
      <c r="IM59" s="2" t="s">
        <v>192</v>
      </c>
      <c r="IN59" s="2" t="s">
        <v>679</v>
      </c>
      <c r="IO59" s="2" t="s">
        <v>679</v>
      </c>
      <c r="IP59" s="2" t="s">
        <v>679</v>
      </c>
      <c r="IQ59" s="2" t="s">
        <v>192</v>
      </c>
      <c r="IR59" s="2" t="s">
        <v>679</v>
      </c>
      <c r="IS59" s="2" t="s">
        <v>679</v>
      </c>
      <c r="IU59" s="2" t="s">
        <v>1499</v>
      </c>
      <c r="IV59" s="2" t="s">
        <v>1499</v>
      </c>
      <c r="IW59" s="2" t="s">
        <v>1499</v>
      </c>
      <c r="IX59" s="2" t="s">
        <v>1499</v>
      </c>
      <c r="IY59" s="2" t="s">
        <v>1499</v>
      </c>
      <c r="IZ59" s="2" t="s">
        <v>1499</v>
      </c>
      <c r="JA59" s="2" t="s">
        <v>1499</v>
      </c>
      <c r="JB59" s="2" t="s">
        <v>1499</v>
      </c>
      <c r="JC59" s="2" t="s">
        <v>1499</v>
      </c>
      <c r="JD59" s="2" t="s">
        <v>1499</v>
      </c>
      <c r="JE59" s="2" t="s">
        <v>1499</v>
      </c>
      <c r="JF59" s="2" t="s">
        <v>1499</v>
      </c>
      <c r="JH59" s="2" t="s">
        <v>685</v>
      </c>
      <c r="JI59" s="2" t="s">
        <v>685</v>
      </c>
      <c r="JJ59" s="2" t="s">
        <v>685</v>
      </c>
      <c r="JK59" s="2" t="s">
        <v>197</v>
      </c>
      <c r="JL59" s="2" t="s">
        <v>685</v>
      </c>
      <c r="JM59" s="2" t="s">
        <v>197</v>
      </c>
      <c r="JN59" s="2" t="s">
        <v>685</v>
      </c>
      <c r="JO59" s="2" t="s">
        <v>685</v>
      </c>
      <c r="JP59" s="2" t="s">
        <v>685</v>
      </c>
      <c r="JR59" s="2" t="s">
        <v>1528</v>
      </c>
      <c r="JS59" s="2" t="s">
        <v>1528</v>
      </c>
      <c r="JT59" s="2" t="s">
        <v>1528</v>
      </c>
      <c r="JU59" s="2" t="s">
        <v>1528</v>
      </c>
      <c r="JV59" s="2" t="s">
        <v>1528</v>
      </c>
      <c r="JW59" s="2" t="s">
        <v>1528</v>
      </c>
      <c r="JX59" s="2" t="s">
        <v>1528</v>
      </c>
      <c r="JY59" s="2" t="s">
        <v>1528</v>
      </c>
      <c r="JZ59" s="2" t="s">
        <v>1528</v>
      </c>
      <c r="KB59" s="2" t="s">
        <v>1127</v>
      </c>
      <c r="KC59" s="2" t="s">
        <v>1127</v>
      </c>
      <c r="KD59" s="2" t="s">
        <v>1127</v>
      </c>
      <c r="KF59" s="2" t="s">
        <v>881</v>
      </c>
      <c r="KG59" s="2" t="s">
        <v>881</v>
      </c>
      <c r="KI59" s="2" t="s">
        <v>691</v>
      </c>
      <c r="KJ59" s="2" t="s">
        <v>691</v>
      </c>
      <c r="KK59" s="2" t="s">
        <v>692</v>
      </c>
      <c r="KL59" s="2" t="s">
        <v>692</v>
      </c>
    </row>
    <row r="60" spans="1:298" ht="22.5" customHeight="1" x14ac:dyDescent="0.25">
      <c r="A60" s="15" t="s">
        <v>163</v>
      </c>
      <c r="B60" s="2" t="s">
        <v>214</v>
      </c>
      <c r="C60" s="2" t="s">
        <v>214</v>
      </c>
      <c r="E60" s="2" t="s">
        <v>214</v>
      </c>
      <c r="F60" s="2" t="s">
        <v>214</v>
      </c>
      <c r="H60" s="2" t="s">
        <v>316</v>
      </c>
      <c r="I60" s="2" t="s">
        <v>316</v>
      </c>
      <c r="J60" s="2" t="s">
        <v>316</v>
      </c>
      <c r="L60" s="2" t="s">
        <v>214</v>
      </c>
      <c r="N60" s="2" t="s">
        <v>214</v>
      </c>
      <c r="O60" s="2" t="s">
        <v>214</v>
      </c>
      <c r="P60" s="2" t="s">
        <v>214</v>
      </c>
      <c r="R60" s="2" t="s">
        <v>316</v>
      </c>
      <c r="S60" s="2" t="s">
        <v>316</v>
      </c>
      <c r="T60" s="2" t="s">
        <v>316</v>
      </c>
      <c r="U60" s="2" t="s">
        <v>316</v>
      </c>
      <c r="W60" s="2" t="s">
        <v>162</v>
      </c>
      <c r="X60" s="2" t="s">
        <v>162</v>
      </c>
      <c r="Y60" s="2" t="s">
        <v>162</v>
      </c>
      <c r="Z60" s="2" t="s">
        <v>162</v>
      </c>
      <c r="AA60" s="2" t="s">
        <v>162</v>
      </c>
      <c r="AB60" s="2" t="s">
        <v>162</v>
      </c>
      <c r="AD60" s="2" t="s">
        <v>1645</v>
      </c>
      <c r="AE60" s="2" t="s">
        <v>1645</v>
      </c>
      <c r="AF60" s="2" t="s">
        <v>1645</v>
      </c>
      <c r="AG60" s="2" t="s">
        <v>1645</v>
      </c>
      <c r="AH60" s="2" t="s">
        <v>1645</v>
      </c>
      <c r="AJ60" s="2" t="s">
        <v>827</v>
      </c>
      <c r="AK60" s="2" t="s">
        <v>827</v>
      </c>
      <c r="AL60" s="2" t="s">
        <v>827</v>
      </c>
      <c r="AN60" s="2" t="s">
        <v>827</v>
      </c>
      <c r="AO60" s="2" t="s">
        <v>827</v>
      </c>
      <c r="AP60" s="2" t="s">
        <v>827</v>
      </c>
      <c r="AR60" s="2" t="s">
        <v>827</v>
      </c>
      <c r="AS60" s="2" t="s">
        <v>827</v>
      </c>
      <c r="AU60" s="2" t="s">
        <v>316</v>
      </c>
      <c r="AV60" s="2" t="s">
        <v>316</v>
      </c>
      <c r="AW60" s="2" t="s">
        <v>316</v>
      </c>
      <c r="AY60" s="2" t="s">
        <v>316</v>
      </c>
      <c r="AZ60" s="2" t="s">
        <v>316</v>
      </c>
      <c r="BA60" s="2" t="s">
        <v>316</v>
      </c>
      <c r="BC60" s="2" t="s">
        <v>1235</v>
      </c>
      <c r="BE60" s="2" t="s">
        <v>316</v>
      </c>
      <c r="BF60" s="2" t="s">
        <v>316</v>
      </c>
      <c r="BG60" s="2" t="s">
        <v>316</v>
      </c>
      <c r="BI60" s="2" t="s">
        <v>327</v>
      </c>
      <c r="BJ60" s="2" t="s">
        <v>327</v>
      </c>
      <c r="BK60" s="2" t="s">
        <v>327</v>
      </c>
      <c r="BM60" s="2" t="s">
        <v>872</v>
      </c>
      <c r="BN60" s="2" t="s">
        <v>872</v>
      </c>
      <c r="BP60" s="2" t="s">
        <v>872</v>
      </c>
      <c r="BQ60" s="2" t="s">
        <v>872</v>
      </c>
      <c r="BR60" s="2" t="s">
        <v>872</v>
      </c>
      <c r="BT60" s="2" t="s">
        <v>269</v>
      </c>
      <c r="BV60" s="2" t="s">
        <v>253</v>
      </c>
      <c r="BW60" s="2" t="s">
        <v>253</v>
      </c>
      <c r="BX60" s="2" t="s">
        <v>253</v>
      </c>
      <c r="BZ60" s="2" t="s">
        <v>253</v>
      </c>
      <c r="CA60" s="2" t="s">
        <v>253</v>
      </c>
      <c r="CB60" s="2" t="s">
        <v>253</v>
      </c>
      <c r="CD60" s="2" t="s">
        <v>1053</v>
      </c>
      <c r="CE60" s="2" t="s">
        <v>1053</v>
      </c>
      <c r="CF60" s="2" t="s">
        <v>1053</v>
      </c>
      <c r="CH60" s="2" t="s">
        <v>288</v>
      </c>
      <c r="CI60" s="2" t="s">
        <v>288</v>
      </c>
      <c r="CJ60" s="2" t="s">
        <v>288</v>
      </c>
      <c r="CL60" s="2" t="s">
        <v>288</v>
      </c>
      <c r="CM60" s="2" t="s">
        <v>288</v>
      </c>
      <c r="CN60" s="2" t="s">
        <v>288</v>
      </c>
      <c r="CP60" s="2" t="s">
        <v>316</v>
      </c>
      <c r="CQ60" s="2" t="s">
        <v>316</v>
      </c>
      <c r="CR60" s="2" t="s">
        <v>316</v>
      </c>
      <c r="CT60" s="2" t="s">
        <v>327</v>
      </c>
      <c r="CV60" s="2" t="s">
        <v>316</v>
      </c>
      <c r="CW60" s="2" t="s">
        <v>316</v>
      </c>
      <c r="CX60" s="2" t="s">
        <v>316</v>
      </c>
      <c r="CY60" s="2" t="s">
        <v>316</v>
      </c>
      <c r="CZ60" s="2" t="s">
        <v>316</v>
      </c>
      <c r="DB60" s="2" t="s">
        <v>348</v>
      </c>
      <c r="DD60" s="2" t="s">
        <v>960</v>
      </c>
      <c r="DE60" s="2" t="s">
        <v>960</v>
      </c>
      <c r="DF60" s="2" t="s">
        <v>960</v>
      </c>
      <c r="DG60" s="2" t="s">
        <v>960</v>
      </c>
      <c r="DI60" s="2" t="s">
        <v>971</v>
      </c>
      <c r="DJ60" s="2" t="s">
        <v>971</v>
      </c>
      <c r="DK60" s="2" t="s">
        <v>971</v>
      </c>
      <c r="DL60" s="2" t="s">
        <v>971</v>
      </c>
      <c r="DN60" s="2" t="s">
        <v>381</v>
      </c>
      <c r="DO60" s="2" t="s">
        <v>381</v>
      </c>
      <c r="DP60" s="2" t="s">
        <v>381</v>
      </c>
      <c r="DQ60" s="2" t="s">
        <v>381</v>
      </c>
      <c r="DS60" s="2" t="s">
        <v>381</v>
      </c>
      <c r="DT60" s="2" t="s">
        <v>381</v>
      </c>
      <c r="DU60" s="2" t="s">
        <v>381</v>
      </c>
      <c r="DV60" s="2" t="s">
        <v>381</v>
      </c>
      <c r="DW60" s="2" t="s">
        <v>381</v>
      </c>
      <c r="DX60" s="2" t="s">
        <v>381</v>
      </c>
      <c r="DZ60" s="2" t="s">
        <v>481</v>
      </c>
      <c r="EA60" s="2" t="s">
        <v>481</v>
      </c>
      <c r="EB60" s="2" t="s">
        <v>481</v>
      </c>
      <c r="EC60" s="2" t="s">
        <v>481</v>
      </c>
      <c r="EE60" s="2" t="s">
        <v>481</v>
      </c>
      <c r="EF60" s="2" t="s">
        <v>481</v>
      </c>
      <c r="EG60" s="2" t="s">
        <v>481</v>
      </c>
      <c r="EH60" s="2" t="s">
        <v>481</v>
      </c>
      <c r="EI60" s="2" t="s">
        <v>481</v>
      </c>
      <c r="EJ60" s="2" t="s">
        <v>481</v>
      </c>
      <c r="EL60" s="2" t="s">
        <v>519</v>
      </c>
      <c r="EM60" s="2" t="s">
        <v>519</v>
      </c>
      <c r="EO60" s="2" t="s">
        <v>529</v>
      </c>
      <c r="EP60" s="2" t="s">
        <v>529</v>
      </c>
      <c r="EQ60" s="2" t="s">
        <v>529</v>
      </c>
      <c r="ER60" s="2" t="s">
        <v>529</v>
      </c>
      <c r="ES60" s="2" t="s">
        <v>529</v>
      </c>
      <c r="ET60" s="2" t="s">
        <v>529</v>
      </c>
      <c r="EU60" s="2" t="s">
        <v>529</v>
      </c>
      <c r="EV60" s="2" t="s">
        <v>529</v>
      </c>
      <c r="EX60" s="2" t="s">
        <v>198</v>
      </c>
      <c r="EY60" s="2" t="s">
        <v>198</v>
      </c>
      <c r="EZ60" s="2" t="s">
        <v>198</v>
      </c>
      <c r="FA60" s="2" t="s">
        <v>198</v>
      </c>
      <c r="FB60" s="2" t="s">
        <v>1392</v>
      </c>
      <c r="FC60" s="2" t="s">
        <v>198</v>
      </c>
      <c r="FD60" s="2" t="s">
        <v>198</v>
      </c>
      <c r="FE60" s="2" t="s">
        <v>198</v>
      </c>
      <c r="FF60" s="2" t="s">
        <v>198</v>
      </c>
      <c r="FH60" s="2" t="s">
        <v>177</v>
      </c>
      <c r="FI60" s="2" t="s">
        <v>177</v>
      </c>
      <c r="FJ60" s="2" t="s">
        <v>177</v>
      </c>
      <c r="FL60" s="2" t="s">
        <v>177</v>
      </c>
      <c r="FM60" s="2" t="s">
        <v>177</v>
      </c>
      <c r="FN60" s="2" t="s">
        <v>177</v>
      </c>
      <c r="FO60" s="2" t="s">
        <v>177</v>
      </c>
      <c r="FP60" s="2" t="s">
        <v>544</v>
      </c>
      <c r="FQ60" s="2" t="s">
        <v>177</v>
      </c>
      <c r="FR60" s="2" t="s">
        <v>544</v>
      </c>
      <c r="FS60" s="2" t="s">
        <v>177</v>
      </c>
      <c r="FT60" s="2" t="s">
        <v>177</v>
      </c>
      <c r="FV60" s="2" t="s">
        <v>1424</v>
      </c>
      <c r="FW60" s="2" t="s">
        <v>1424</v>
      </c>
      <c r="FX60" s="2" t="s">
        <v>1424</v>
      </c>
      <c r="FY60" s="2" t="s">
        <v>1424</v>
      </c>
      <c r="FZ60" s="2" t="s">
        <v>1424</v>
      </c>
      <c r="GA60" s="2" t="s">
        <v>686</v>
      </c>
      <c r="GB60" s="2" t="s">
        <v>1424</v>
      </c>
      <c r="GC60" s="2" t="s">
        <v>1424</v>
      </c>
      <c r="GD60" s="2" t="s">
        <v>1424</v>
      </c>
      <c r="GE60" s="2" t="s">
        <v>1424</v>
      </c>
      <c r="GG60" s="2" t="s">
        <v>562</v>
      </c>
      <c r="GH60" s="2" t="s">
        <v>562</v>
      </c>
      <c r="GI60" s="2" t="s">
        <v>562</v>
      </c>
      <c r="GJ60" s="2" t="s">
        <v>562</v>
      </c>
      <c r="GK60" s="2" t="s">
        <v>562</v>
      </c>
      <c r="GL60" s="2" t="s">
        <v>562</v>
      </c>
      <c r="GM60" s="2" t="s">
        <v>561</v>
      </c>
      <c r="GO60" s="2" t="s">
        <v>1447</v>
      </c>
      <c r="GP60" s="2" t="s">
        <v>1447</v>
      </c>
      <c r="GQ60" s="2" t="s">
        <v>1447</v>
      </c>
      <c r="GR60" s="2" t="s">
        <v>1447</v>
      </c>
      <c r="GS60" s="2" t="s">
        <v>1447</v>
      </c>
      <c r="GT60" s="2" t="s">
        <v>1447</v>
      </c>
      <c r="GU60" s="2" t="s">
        <v>1448</v>
      </c>
      <c r="GV60" s="2" t="s">
        <v>1448</v>
      </c>
      <c r="GX60" s="2" t="s">
        <v>187</v>
      </c>
      <c r="GY60" s="2" t="s">
        <v>187</v>
      </c>
      <c r="HA60" s="2" t="s">
        <v>662</v>
      </c>
      <c r="HC60" s="2" t="s">
        <v>662</v>
      </c>
      <c r="HD60" s="2" t="s">
        <v>662</v>
      </c>
      <c r="HE60" s="2" t="s">
        <v>662</v>
      </c>
      <c r="HG60" s="2" t="s">
        <v>1472</v>
      </c>
      <c r="HH60" s="2" t="s">
        <v>1472</v>
      </c>
      <c r="HI60" s="2" t="s">
        <v>1472</v>
      </c>
      <c r="HJ60" s="2" t="s">
        <v>1472</v>
      </c>
      <c r="HL60" s="2" t="s">
        <v>348</v>
      </c>
      <c r="HM60" s="2" t="s">
        <v>348</v>
      </c>
      <c r="HO60" s="2" t="s">
        <v>533</v>
      </c>
      <c r="HP60" s="2" t="s">
        <v>533</v>
      </c>
      <c r="HQ60" s="2" t="s">
        <v>533</v>
      </c>
      <c r="HR60" s="2" t="s">
        <v>533</v>
      </c>
      <c r="HS60" s="2" t="s">
        <v>533</v>
      </c>
      <c r="HT60" s="2" t="s">
        <v>533</v>
      </c>
      <c r="HV60" s="2" t="s">
        <v>1579</v>
      </c>
      <c r="HW60" s="2" t="s">
        <v>1579</v>
      </c>
      <c r="HX60" s="2" t="s">
        <v>1579</v>
      </c>
      <c r="HY60" s="2" t="s">
        <v>1579</v>
      </c>
      <c r="HZ60" s="2" t="s">
        <v>1579</v>
      </c>
      <c r="IA60" s="2" t="s">
        <v>1579</v>
      </c>
      <c r="IC60" s="2" t="s">
        <v>1020</v>
      </c>
      <c r="ID60" s="2" t="s">
        <v>1021</v>
      </c>
      <c r="IE60" s="2" t="s">
        <v>1021</v>
      </c>
      <c r="IF60" s="2" t="s">
        <v>1021</v>
      </c>
      <c r="IG60" s="2" t="s">
        <v>1021</v>
      </c>
      <c r="IH60" s="2" t="s">
        <v>1021</v>
      </c>
      <c r="IJ60" s="2" t="s">
        <v>677</v>
      </c>
      <c r="IK60" s="2" t="s">
        <v>677</v>
      </c>
      <c r="IL60" s="2" t="s">
        <v>677</v>
      </c>
      <c r="IM60" s="2" t="s">
        <v>193</v>
      </c>
      <c r="IN60" s="2" t="s">
        <v>677</v>
      </c>
      <c r="IO60" s="2" t="s">
        <v>677</v>
      </c>
      <c r="IP60" s="2" t="s">
        <v>677</v>
      </c>
      <c r="IQ60" s="2" t="s">
        <v>193</v>
      </c>
      <c r="IR60" s="2" t="s">
        <v>677</v>
      </c>
      <c r="IS60" s="2" t="s">
        <v>677</v>
      </c>
      <c r="IU60" s="2" t="s">
        <v>1500</v>
      </c>
      <c r="IV60" s="2" t="s">
        <v>1500</v>
      </c>
      <c r="IW60" s="2" t="s">
        <v>1500</v>
      </c>
      <c r="IX60" s="2" t="s">
        <v>1500</v>
      </c>
      <c r="IY60" s="2" t="s">
        <v>1500</v>
      </c>
      <c r="IZ60" s="2" t="s">
        <v>1500</v>
      </c>
      <c r="JA60" s="2" t="s">
        <v>1500</v>
      </c>
      <c r="JB60" s="2" t="s">
        <v>1500</v>
      </c>
      <c r="JC60" s="2" t="s">
        <v>1500</v>
      </c>
      <c r="JD60" s="2" t="s">
        <v>1500</v>
      </c>
      <c r="JE60" s="2" t="s">
        <v>1500</v>
      </c>
      <c r="JF60" s="2" t="s">
        <v>1500</v>
      </c>
      <c r="JH60" s="2" t="s">
        <v>686</v>
      </c>
      <c r="JI60" s="2" t="s">
        <v>686</v>
      </c>
      <c r="JJ60" s="2" t="s">
        <v>686</v>
      </c>
      <c r="JK60" s="2" t="s">
        <v>198</v>
      </c>
      <c r="JL60" s="2" t="s">
        <v>686</v>
      </c>
      <c r="JM60" s="2" t="s">
        <v>198</v>
      </c>
      <c r="JN60" s="2" t="s">
        <v>686</v>
      </c>
      <c r="JO60" s="2" t="s">
        <v>686</v>
      </c>
      <c r="JP60" s="2" t="s">
        <v>686</v>
      </c>
      <c r="JR60" s="2" t="s">
        <v>1529</v>
      </c>
      <c r="JS60" s="2" t="s">
        <v>1529</v>
      </c>
      <c r="JT60" s="2" t="s">
        <v>1529</v>
      </c>
      <c r="JU60" s="2" t="s">
        <v>1529</v>
      </c>
      <c r="JV60" s="2" t="s">
        <v>1529</v>
      </c>
      <c r="JW60" s="2" t="s">
        <v>1529</v>
      </c>
      <c r="JX60" s="2" t="s">
        <v>1529</v>
      </c>
      <c r="JY60" s="2" t="s">
        <v>1529</v>
      </c>
      <c r="JZ60" s="2" t="s">
        <v>1529</v>
      </c>
      <c r="KB60" s="2" t="s">
        <v>1128</v>
      </c>
      <c r="KC60" s="2" t="s">
        <v>1128</v>
      </c>
      <c r="KD60" s="2" t="s">
        <v>1128</v>
      </c>
      <c r="KF60" s="2" t="s">
        <v>796</v>
      </c>
      <c r="KG60" s="2" t="s">
        <v>796</v>
      </c>
      <c r="KI60" s="2" t="s">
        <v>316</v>
      </c>
      <c r="KJ60" s="2" t="s">
        <v>316</v>
      </c>
      <c r="KK60" s="2" t="s">
        <v>709</v>
      </c>
      <c r="KL60" s="2" t="s">
        <v>709</v>
      </c>
    </row>
    <row r="61" spans="1:298" ht="82.5" customHeight="1" x14ac:dyDescent="0.25">
      <c r="A61" s="15" t="s">
        <v>164</v>
      </c>
      <c r="B61" s="16" t="s">
        <v>215</v>
      </c>
      <c r="C61" s="16" t="s">
        <v>215</v>
      </c>
      <c r="E61" s="16" t="s">
        <v>215</v>
      </c>
      <c r="F61" s="16" t="s">
        <v>215</v>
      </c>
      <c r="H61" s="16" t="s">
        <v>1305</v>
      </c>
      <c r="I61" s="16" t="s">
        <v>1305</v>
      </c>
      <c r="J61" s="16" t="s">
        <v>1305</v>
      </c>
      <c r="L61" s="16" t="s">
        <v>1321</v>
      </c>
      <c r="N61" s="16" t="s">
        <v>215</v>
      </c>
      <c r="O61" s="16" t="s">
        <v>215</v>
      </c>
      <c r="P61" s="16" t="s">
        <v>215</v>
      </c>
      <c r="R61" s="16" t="s">
        <v>1305</v>
      </c>
      <c r="S61" s="16" t="s">
        <v>1305</v>
      </c>
      <c r="T61" s="16" t="s">
        <v>1305</v>
      </c>
      <c r="U61" s="16" t="s">
        <v>1305</v>
      </c>
      <c r="W61" s="16" t="s">
        <v>165</v>
      </c>
      <c r="X61" s="16" t="s">
        <v>165</v>
      </c>
      <c r="Y61" s="16" t="s">
        <v>165</v>
      </c>
      <c r="Z61" s="16" t="s">
        <v>165</v>
      </c>
      <c r="AA61" s="16" t="s">
        <v>165</v>
      </c>
      <c r="AB61" s="16" t="s">
        <v>165</v>
      </c>
      <c r="AD61" s="16" t="s">
        <v>1646</v>
      </c>
      <c r="AE61" s="16" t="s">
        <v>1646</v>
      </c>
      <c r="AF61" s="16" t="s">
        <v>1646</v>
      </c>
      <c r="AG61" s="16" t="s">
        <v>1646</v>
      </c>
      <c r="AH61" s="16" t="s">
        <v>1646</v>
      </c>
      <c r="AJ61" s="16" t="s">
        <v>828</v>
      </c>
      <c r="AK61" s="16" t="s">
        <v>828</v>
      </c>
      <c r="AL61" s="16" t="s">
        <v>828</v>
      </c>
      <c r="AN61" s="16" t="s">
        <v>1351</v>
      </c>
      <c r="AO61" s="16" t="s">
        <v>1351</v>
      </c>
      <c r="AP61" s="16" t="s">
        <v>1351</v>
      </c>
      <c r="AR61" s="16" t="s">
        <v>887</v>
      </c>
      <c r="AS61" s="16" t="s">
        <v>887</v>
      </c>
      <c r="AU61" s="16" t="s">
        <v>828</v>
      </c>
      <c r="AV61" s="16" t="s">
        <v>828</v>
      </c>
      <c r="AW61" s="16" t="s">
        <v>828</v>
      </c>
      <c r="AY61" s="16" t="s">
        <v>1351</v>
      </c>
      <c r="AZ61" s="16" t="s">
        <v>1351</v>
      </c>
      <c r="BA61" s="16" t="s">
        <v>1351</v>
      </c>
      <c r="BC61" s="16" t="s">
        <v>1236</v>
      </c>
      <c r="BE61" s="16" t="s">
        <v>887</v>
      </c>
      <c r="BF61" s="16" t="s">
        <v>887</v>
      </c>
      <c r="BG61" s="16" t="s">
        <v>887</v>
      </c>
      <c r="BI61" s="16" t="s">
        <v>854</v>
      </c>
      <c r="BJ61" s="16" t="s">
        <v>854</v>
      </c>
      <c r="BK61" s="16" t="s">
        <v>854</v>
      </c>
      <c r="BM61" s="16" t="s">
        <v>1664</v>
      </c>
      <c r="BN61" s="16" t="s">
        <v>1664</v>
      </c>
      <c r="BP61" s="16" t="s">
        <v>873</v>
      </c>
      <c r="BQ61" s="16" t="s">
        <v>873</v>
      </c>
      <c r="BR61" s="16" t="s">
        <v>873</v>
      </c>
      <c r="BT61" s="16" t="s">
        <v>270</v>
      </c>
      <c r="BV61" s="16" t="s">
        <v>946</v>
      </c>
      <c r="BW61" s="16" t="s">
        <v>946</v>
      </c>
      <c r="BX61" s="16" t="s">
        <v>946</v>
      </c>
      <c r="BZ61" s="16" t="s">
        <v>946</v>
      </c>
      <c r="CA61" s="16" t="s">
        <v>946</v>
      </c>
      <c r="CB61" s="16" t="s">
        <v>946</v>
      </c>
      <c r="CD61" s="16" t="s">
        <v>1054</v>
      </c>
      <c r="CE61" s="16" t="s">
        <v>1054</v>
      </c>
      <c r="CF61" s="16" t="s">
        <v>1054</v>
      </c>
      <c r="CH61" s="16" t="s">
        <v>285</v>
      </c>
      <c r="CI61" s="16" t="s">
        <v>285</v>
      </c>
      <c r="CJ61" s="16" t="s">
        <v>285</v>
      </c>
      <c r="CL61" s="16" t="s">
        <v>984</v>
      </c>
      <c r="CM61" s="16" t="s">
        <v>984</v>
      </c>
      <c r="CN61" s="16" t="s">
        <v>984</v>
      </c>
      <c r="CP61" s="16" t="s">
        <v>285</v>
      </c>
      <c r="CQ61" s="16" t="s">
        <v>285</v>
      </c>
      <c r="CR61" s="16" t="s">
        <v>285</v>
      </c>
      <c r="CT61" s="16" t="s">
        <v>299</v>
      </c>
      <c r="CV61" s="16" t="s">
        <v>984</v>
      </c>
      <c r="CW61" s="16" t="s">
        <v>984</v>
      </c>
      <c r="CX61" s="16" t="s">
        <v>984</v>
      </c>
      <c r="CY61" s="16" t="s">
        <v>984</v>
      </c>
      <c r="CZ61" s="16" t="s">
        <v>984</v>
      </c>
      <c r="DB61" s="16" t="s">
        <v>349</v>
      </c>
      <c r="DD61" s="16" t="s">
        <v>961</v>
      </c>
      <c r="DE61" s="16" t="s">
        <v>961</v>
      </c>
      <c r="DF61" s="16" t="s">
        <v>961</v>
      </c>
      <c r="DG61" s="16" t="s">
        <v>961</v>
      </c>
      <c r="DI61" s="16" t="s">
        <v>972</v>
      </c>
      <c r="DJ61" s="16" t="s">
        <v>972</v>
      </c>
      <c r="DK61" s="16" t="s">
        <v>972</v>
      </c>
      <c r="DL61" s="16" t="s">
        <v>972</v>
      </c>
      <c r="DN61" s="16" t="s">
        <v>382</v>
      </c>
      <c r="DO61" s="16" t="s">
        <v>382</v>
      </c>
      <c r="DP61" s="16" t="s">
        <v>382</v>
      </c>
      <c r="DQ61" s="16" t="s">
        <v>382</v>
      </c>
      <c r="DS61" s="16" t="s">
        <v>401</v>
      </c>
      <c r="DT61" s="16" t="s">
        <v>401</v>
      </c>
      <c r="DU61" s="16" t="s">
        <v>401</v>
      </c>
      <c r="DV61" s="16" t="s">
        <v>401</v>
      </c>
      <c r="DW61" s="16" t="s">
        <v>401</v>
      </c>
      <c r="DX61" s="16" t="s">
        <v>401</v>
      </c>
      <c r="DZ61" s="16" t="s">
        <v>482</v>
      </c>
      <c r="EA61" s="16" t="s">
        <v>482</v>
      </c>
      <c r="EB61" s="16" t="s">
        <v>482</v>
      </c>
      <c r="EC61" s="16" t="s">
        <v>482</v>
      </c>
      <c r="EE61" s="16" t="s">
        <v>485</v>
      </c>
      <c r="EF61" s="16" t="s">
        <v>485</v>
      </c>
      <c r="EG61" s="16" t="s">
        <v>485</v>
      </c>
      <c r="EH61" s="16" t="s">
        <v>485</v>
      </c>
      <c r="EI61" s="16" t="s">
        <v>485</v>
      </c>
      <c r="EJ61" s="16" t="s">
        <v>485</v>
      </c>
      <c r="EL61" s="16" t="s">
        <v>178</v>
      </c>
      <c r="EM61" s="16" t="s">
        <v>178</v>
      </c>
      <c r="EO61" s="16" t="s">
        <v>530</v>
      </c>
      <c r="EP61" s="16" t="s">
        <v>530</v>
      </c>
      <c r="EQ61" s="16" t="s">
        <v>530</v>
      </c>
      <c r="ER61" s="16" t="s">
        <v>530</v>
      </c>
      <c r="ES61" s="16" t="s">
        <v>530</v>
      </c>
      <c r="ET61" s="16" t="s">
        <v>530</v>
      </c>
      <c r="EU61" s="16" t="s">
        <v>530</v>
      </c>
      <c r="EV61" s="16" t="s">
        <v>530</v>
      </c>
      <c r="EX61" s="16" t="s">
        <v>1393</v>
      </c>
      <c r="EY61" s="16" t="s">
        <v>1393</v>
      </c>
      <c r="EZ61" s="16" t="s">
        <v>1393</v>
      </c>
      <c r="FA61" s="16" t="s">
        <v>1393</v>
      </c>
      <c r="FB61" s="16" t="s">
        <v>1393</v>
      </c>
      <c r="FC61" s="16" t="s">
        <v>1393</v>
      </c>
      <c r="FD61" s="16" t="s">
        <v>1393</v>
      </c>
      <c r="FE61" s="16" t="s">
        <v>1393</v>
      </c>
      <c r="FF61" s="16" t="s">
        <v>1393</v>
      </c>
      <c r="FH61" s="16" t="s">
        <v>178</v>
      </c>
      <c r="FI61" s="16" t="s">
        <v>178</v>
      </c>
      <c r="FJ61" s="16" t="s">
        <v>178</v>
      </c>
      <c r="FL61" s="16" t="s">
        <v>551</v>
      </c>
      <c r="FM61" s="16" t="s">
        <v>551</v>
      </c>
      <c r="FN61" s="16" t="s">
        <v>551</v>
      </c>
      <c r="FO61" s="16" t="s">
        <v>551</v>
      </c>
      <c r="FP61" s="16" t="s">
        <v>551</v>
      </c>
      <c r="FQ61" s="16" t="s">
        <v>551</v>
      </c>
      <c r="FR61" s="16" t="s">
        <v>551</v>
      </c>
      <c r="FS61" s="16" t="s">
        <v>551</v>
      </c>
      <c r="FT61" s="16" t="s">
        <v>551</v>
      </c>
      <c r="FV61" s="16" t="s">
        <v>1425</v>
      </c>
      <c r="FW61" s="16" t="s">
        <v>1425</v>
      </c>
      <c r="FX61" s="16" t="s">
        <v>1425</v>
      </c>
      <c r="FY61" s="16" t="s">
        <v>1425</v>
      </c>
      <c r="FZ61" s="16" t="s">
        <v>1425</v>
      </c>
      <c r="GA61" s="16" t="s">
        <v>1425</v>
      </c>
      <c r="GB61" s="16" t="s">
        <v>1425</v>
      </c>
      <c r="GC61" s="16" t="s">
        <v>1425</v>
      </c>
      <c r="GD61" s="16" t="s">
        <v>1425</v>
      </c>
      <c r="GE61" s="16" t="s">
        <v>1425</v>
      </c>
      <c r="GG61" s="16" t="s">
        <v>530</v>
      </c>
      <c r="GH61" s="16" t="s">
        <v>530</v>
      </c>
      <c r="GI61" s="16" t="s">
        <v>530</v>
      </c>
      <c r="GJ61" s="16" t="s">
        <v>530</v>
      </c>
      <c r="GK61" s="16" t="s">
        <v>530</v>
      </c>
      <c r="GL61" s="16" t="s">
        <v>530</v>
      </c>
      <c r="GM61" s="16" t="s">
        <v>530</v>
      </c>
      <c r="GO61" s="16" t="s">
        <v>1449</v>
      </c>
      <c r="GP61" s="16" t="s">
        <v>1449</v>
      </c>
      <c r="GQ61" s="16" t="s">
        <v>1449</v>
      </c>
      <c r="GR61" s="16" t="s">
        <v>1449</v>
      </c>
      <c r="GS61" s="16" t="s">
        <v>1449</v>
      </c>
      <c r="GT61" s="16" t="s">
        <v>1449</v>
      </c>
      <c r="GU61" s="16" t="s">
        <v>1449</v>
      </c>
      <c r="GV61" s="16" t="s">
        <v>1449</v>
      </c>
      <c r="GX61" s="16" t="s">
        <v>188</v>
      </c>
      <c r="GY61" s="16" t="s">
        <v>188</v>
      </c>
      <c r="HA61" s="16" t="s">
        <v>659</v>
      </c>
      <c r="HC61" s="16" t="s">
        <v>666</v>
      </c>
      <c r="HD61" s="16" t="s">
        <v>666</v>
      </c>
      <c r="HE61" s="16" t="s">
        <v>666</v>
      </c>
      <c r="HG61" s="16" t="s">
        <v>1393</v>
      </c>
      <c r="HH61" s="16" t="s">
        <v>1393</v>
      </c>
      <c r="HI61" s="16" t="s">
        <v>1393</v>
      </c>
      <c r="HJ61" s="16" t="s">
        <v>1393</v>
      </c>
      <c r="HL61" s="16" t="s">
        <v>1393</v>
      </c>
      <c r="HM61" s="16" t="s">
        <v>1393</v>
      </c>
      <c r="HO61" s="16" t="s">
        <v>530</v>
      </c>
      <c r="HP61" s="16" t="s">
        <v>530</v>
      </c>
      <c r="HQ61" s="16" t="s">
        <v>530</v>
      </c>
      <c r="HR61" s="16" t="s">
        <v>530</v>
      </c>
      <c r="HS61" s="16" t="s">
        <v>530</v>
      </c>
      <c r="HT61" s="16" t="s">
        <v>530</v>
      </c>
      <c r="HV61" s="16" t="s">
        <v>1580</v>
      </c>
      <c r="HW61" s="16" t="s">
        <v>1580</v>
      </c>
      <c r="HX61" s="16" t="s">
        <v>1580</v>
      </c>
      <c r="HY61" s="16" t="s">
        <v>1580</v>
      </c>
      <c r="HZ61" s="16" t="s">
        <v>1580</v>
      </c>
      <c r="IA61" s="16" t="s">
        <v>1580</v>
      </c>
      <c r="IC61" s="16" t="s">
        <v>1252</v>
      </c>
      <c r="ID61" s="16" t="s">
        <v>1252</v>
      </c>
      <c r="IE61" s="16" t="s">
        <v>1252</v>
      </c>
      <c r="IF61" s="16" t="s">
        <v>1252</v>
      </c>
      <c r="IG61" s="16" t="s">
        <v>1252</v>
      </c>
      <c r="IH61" s="16" t="s">
        <v>1252</v>
      </c>
      <c r="IJ61" s="16" t="s">
        <v>194</v>
      </c>
      <c r="IK61" s="16" t="s">
        <v>194</v>
      </c>
      <c r="IL61" s="16" t="s">
        <v>194</v>
      </c>
      <c r="IM61" s="16" t="s">
        <v>194</v>
      </c>
      <c r="IN61" s="16" t="s">
        <v>194</v>
      </c>
      <c r="IO61" s="16" t="s">
        <v>194</v>
      </c>
      <c r="IP61" s="16" t="s">
        <v>194</v>
      </c>
      <c r="IQ61" s="16" t="s">
        <v>194</v>
      </c>
      <c r="IR61" s="16" t="s">
        <v>194</v>
      </c>
      <c r="IS61" s="16" t="s">
        <v>194</v>
      </c>
      <c r="IU61" s="16" t="s">
        <v>1501</v>
      </c>
      <c r="IV61" s="16" t="s">
        <v>1501</v>
      </c>
      <c r="IW61" s="16" t="s">
        <v>1501</v>
      </c>
      <c r="IX61" s="16" t="s">
        <v>1501</v>
      </c>
      <c r="IY61" s="16" t="s">
        <v>1501</v>
      </c>
      <c r="IZ61" s="16" t="s">
        <v>1501</v>
      </c>
      <c r="JA61" s="16" t="s">
        <v>1501</v>
      </c>
      <c r="JB61" s="16" t="s">
        <v>1501</v>
      </c>
      <c r="JC61" s="16" t="s">
        <v>1501</v>
      </c>
      <c r="JD61" s="16" t="s">
        <v>1501</v>
      </c>
      <c r="JE61" s="16" t="s">
        <v>1501</v>
      </c>
      <c r="JF61" s="16" t="s">
        <v>1501</v>
      </c>
      <c r="JH61" s="16" t="s">
        <v>194</v>
      </c>
      <c r="JI61" s="16" t="s">
        <v>194</v>
      </c>
      <c r="JJ61" s="16" t="s">
        <v>194</v>
      </c>
      <c r="JK61" s="16" t="s">
        <v>194</v>
      </c>
      <c r="JL61" s="16" t="s">
        <v>194</v>
      </c>
      <c r="JM61" s="16" t="s">
        <v>194</v>
      </c>
      <c r="JN61" s="16" t="s">
        <v>194</v>
      </c>
      <c r="JO61" s="16" t="s">
        <v>194</v>
      </c>
      <c r="JP61" s="16" t="s">
        <v>194</v>
      </c>
      <c r="JR61" s="16" t="s">
        <v>1501</v>
      </c>
      <c r="JS61" s="16" t="s">
        <v>1501</v>
      </c>
      <c r="JT61" s="16" t="s">
        <v>1501</v>
      </c>
      <c r="JU61" s="16" t="s">
        <v>1501</v>
      </c>
      <c r="JV61" s="16" t="s">
        <v>1501</v>
      </c>
      <c r="JW61" s="16" t="s">
        <v>1501</v>
      </c>
      <c r="JX61" s="16" t="s">
        <v>1501</v>
      </c>
      <c r="JY61" s="16" t="s">
        <v>1501</v>
      </c>
      <c r="JZ61" s="16" t="s">
        <v>1501</v>
      </c>
      <c r="KB61" s="16" t="s">
        <v>1129</v>
      </c>
      <c r="KC61" s="16" t="s">
        <v>1129</v>
      </c>
      <c r="KD61" s="16" t="s">
        <v>1129</v>
      </c>
      <c r="KF61" s="16" t="s">
        <v>808</v>
      </c>
      <c r="KG61" s="16" t="s">
        <v>808</v>
      </c>
      <c r="KI61" s="16" t="s">
        <v>710</v>
      </c>
      <c r="KJ61" s="16" t="s">
        <v>710</v>
      </c>
      <c r="KK61" s="16" t="s">
        <v>710</v>
      </c>
      <c r="KL61" s="16" t="s">
        <v>710</v>
      </c>
    </row>
    <row r="62" spans="1:298" ht="22.5" customHeight="1" x14ac:dyDescent="0.25">
      <c r="A62" s="15" t="s">
        <v>166</v>
      </c>
      <c r="B62" s="2" t="s">
        <v>167</v>
      </c>
      <c r="C62" s="2" t="s">
        <v>167</v>
      </c>
      <c r="E62" s="2" t="s">
        <v>167</v>
      </c>
      <c r="F62" s="2" t="s">
        <v>167</v>
      </c>
      <c r="H62" s="2" t="s">
        <v>1306</v>
      </c>
      <c r="I62" s="2" t="s">
        <v>1306</v>
      </c>
      <c r="J62" s="2" t="s">
        <v>1306</v>
      </c>
      <c r="L62" s="2" t="s">
        <v>167</v>
      </c>
      <c r="N62" s="2" t="s">
        <v>167</v>
      </c>
      <c r="O62" s="2" t="s">
        <v>167</v>
      </c>
      <c r="P62" s="2" t="s">
        <v>167</v>
      </c>
      <c r="R62" s="2" t="s">
        <v>1306</v>
      </c>
      <c r="S62" s="2" t="s">
        <v>1306</v>
      </c>
      <c r="T62" s="2" t="s">
        <v>1306</v>
      </c>
      <c r="U62" s="2" t="s">
        <v>1306</v>
      </c>
      <c r="W62" s="2" t="s">
        <v>167</v>
      </c>
      <c r="X62" s="2" t="s">
        <v>167</v>
      </c>
      <c r="Y62" s="2" t="s">
        <v>167</v>
      </c>
      <c r="Z62" s="2" t="s">
        <v>167</v>
      </c>
      <c r="AA62" s="2" t="s">
        <v>167</v>
      </c>
      <c r="AB62" s="2" t="s">
        <v>167</v>
      </c>
      <c r="AD62" s="2" t="s">
        <v>1306</v>
      </c>
      <c r="AE62" s="2" t="s">
        <v>1306</v>
      </c>
      <c r="AF62" s="2" t="s">
        <v>1306</v>
      </c>
      <c r="AG62" s="2" t="s">
        <v>1306</v>
      </c>
      <c r="AH62" s="2" t="s">
        <v>1306</v>
      </c>
      <c r="AJ62" s="2" t="s">
        <v>167</v>
      </c>
      <c r="AK62" s="2" t="s">
        <v>167</v>
      </c>
      <c r="AL62" s="2" t="s">
        <v>167</v>
      </c>
      <c r="AN62" s="2" t="s">
        <v>1306</v>
      </c>
      <c r="AO62" s="2" t="s">
        <v>1306</v>
      </c>
      <c r="AP62" s="2" t="s">
        <v>1306</v>
      </c>
      <c r="AR62" s="2" t="s">
        <v>167</v>
      </c>
      <c r="AS62" s="2" t="s">
        <v>167</v>
      </c>
      <c r="AU62" s="2" t="s">
        <v>167</v>
      </c>
      <c r="AV62" s="2" t="s">
        <v>167</v>
      </c>
      <c r="AW62" s="2" t="s">
        <v>167</v>
      </c>
      <c r="AY62" s="2" t="s">
        <v>1306</v>
      </c>
      <c r="AZ62" s="2" t="s">
        <v>1306</v>
      </c>
      <c r="BA62" s="2" t="s">
        <v>1306</v>
      </c>
      <c r="BC62" s="2" t="s">
        <v>167</v>
      </c>
      <c r="BE62" s="2" t="s">
        <v>167</v>
      </c>
      <c r="BF62" s="2" t="s">
        <v>167</v>
      </c>
      <c r="BG62" s="2" t="s">
        <v>167</v>
      </c>
      <c r="BI62" s="2" t="s">
        <v>179</v>
      </c>
      <c r="BJ62" s="2" t="s">
        <v>179</v>
      </c>
      <c r="BK62" s="2" t="s">
        <v>179</v>
      </c>
      <c r="BM62" s="2" t="s">
        <v>1665</v>
      </c>
      <c r="BN62" s="2" t="s">
        <v>1665</v>
      </c>
      <c r="BP62" s="2" t="s">
        <v>874</v>
      </c>
      <c r="BQ62" s="2" t="s">
        <v>874</v>
      </c>
      <c r="BR62" s="2" t="s">
        <v>874</v>
      </c>
      <c r="BT62" s="2" t="s">
        <v>167</v>
      </c>
      <c r="BV62" s="2" t="s">
        <v>947</v>
      </c>
      <c r="BW62" s="2" t="s">
        <v>947</v>
      </c>
      <c r="BX62" s="2" t="s">
        <v>947</v>
      </c>
      <c r="BZ62" s="2" t="s">
        <v>947</v>
      </c>
      <c r="CA62" s="2" t="s">
        <v>947</v>
      </c>
      <c r="CB62" s="2" t="s">
        <v>947</v>
      </c>
      <c r="CD62" s="2" t="s">
        <v>179</v>
      </c>
      <c r="CE62" s="2" t="s">
        <v>179</v>
      </c>
      <c r="CF62" s="2" t="s">
        <v>179</v>
      </c>
      <c r="CH62" s="2" t="s">
        <v>167</v>
      </c>
      <c r="CI62" s="2" t="str">
        <f>$BT$62</f>
        <v>HDMI 1.4b</v>
      </c>
      <c r="CJ62" s="2" t="str">
        <f>$BT$62</f>
        <v>HDMI 1.4b</v>
      </c>
      <c r="CL62" s="2" t="s">
        <v>167</v>
      </c>
      <c r="CM62" s="2" t="s">
        <v>167</v>
      </c>
      <c r="CN62" s="2" t="s">
        <v>167</v>
      </c>
      <c r="CP62" s="2" t="s">
        <v>167</v>
      </c>
      <c r="CQ62" s="2" t="s">
        <v>167</v>
      </c>
      <c r="CR62" s="2" t="s">
        <v>167</v>
      </c>
      <c r="CT62" s="2" t="s">
        <v>167</v>
      </c>
      <c r="CV62" s="2" t="s">
        <v>167</v>
      </c>
      <c r="CW62" s="2" t="s">
        <v>167</v>
      </c>
      <c r="CX62" s="2" t="s">
        <v>167</v>
      </c>
      <c r="CY62" s="2" t="s">
        <v>167</v>
      </c>
      <c r="CZ62" s="2" t="s">
        <v>167</v>
      </c>
      <c r="DB62" s="2" t="s">
        <v>167</v>
      </c>
      <c r="DD62" s="2" t="s">
        <v>179</v>
      </c>
      <c r="DE62" s="2" t="s">
        <v>179</v>
      </c>
      <c r="DF62" s="2" t="s">
        <v>179</v>
      </c>
      <c r="DG62" s="2" t="s">
        <v>179</v>
      </c>
      <c r="DI62" s="2" t="s">
        <v>179</v>
      </c>
      <c r="DJ62" s="2" t="s">
        <v>179</v>
      </c>
      <c r="DK62" s="2" t="s">
        <v>179</v>
      </c>
      <c r="DL62" s="2" t="s">
        <v>179</v>
      </c>
      <c r="DN62" s="2" t="s">
        <v>167</v>
      </c>
      <c r="DO62" s="2" t="s">
        <v>167</v>
      </c>
      <c r="DP62" s="2" t="s">
        <v>167</v>
      </c>
      <c r="DQ62" s="2" t="s">
        <v>167</v>
      </c>
      <c r="DS62" s="2" t="s">
        <v>167</v>
      </c>
      <c r="DT62" s="2" t="s">
        <v>167</v>
      </c>
      <c r="DU62" s="2" t="s">
        <v>167</v>
      </c>
      <c r="DV62" s="2" t="s">
        <v>167</v>
      </c>
      <c r="DW62" s="2" t="s">
        <v>167</v>
      </c>
      <c r="DX62" s="2" t="s">
        <v>167</v>
      </c>
      <c r="DZ62" s="2" t="s">
        <v>167</v>
      </c>
      <c r="EA62" s="2" t="s">
        <v>167</v>
      </c>
      <c r="EB62" s="2" t="s">
        <v>167</v>
      </c>
      <c r="EC62" s="2" t="s">
        <v>167</v>
      </c>
      <c r="EE62" s="2" t="s">
        <v>167</v>
      </c>
      <c r="EF62" s="2" t="s">
        <v>167</v>
      </c>
      <c r="EG62" s="2" t="s">
        <v>167</v>
      </c>
      <c r="EH62" s="2" t="s">
        <v>167</v>
      </c>
      <c r="EI62" s="2" t="s">
        <v>167</v>
      </c>
      <c r="EJ62" s="2" t="s">
        <v>167</v>
      </c>
      <c r="EL62" s="2" t="s">
        <v>179</v>
      </c>
      <c r="EM62" s="2" t="s">
        <v>179</v>
      </c>
      <c r="EO62" s="2" t="s">
        <v>167</v>
      </c>
      <c r="EP62" s="2" t="s">
        <v>167</v>
      </c>
      <c r="EQ62" s="2" t="s">
        <v>167</v>
      </c>
      <c r="ER62" s="2" t="s">
        <v>167</v>
      </c>
      <c r="ES62" s="2" t="s">
        <v>167</v>
      </c>
      <c r="ET62" s="2" t="s">
        <v>167</v>
      </c>
      <c r="EU62" s="2" t="s">
        <v>167</v>
      </c>
      <c r="EV62" s="2" t="s">
        <v>167</v>
      </c>
      <c r="EX62" s="2" t="s">
        <v>1394</v>
      </c>
      <c r="EY62" s="2" t="s">
        <v>1394</v>
      </c>
      <c r="EZ62" s="2" t="s">
        <v>1394</v>
      </c>
      <c r="FA62" s="2" t="s">
        <v>1394</v>
      </c>
      <c r="FB62" s="2" t="s">
        <v>1394</v>
      </c>
      <c r="FC62" s="2" t="s">
        <v>1394</v>
      </c>
      <c r="FD62" s="2" t="s">
        <v>1394</v>
      </c>
      <c r="FE62" s="2" t="s">
        <v>1394</v>
      </c>
      <c r="FF62" s="2" t="s">
        <v>1394</v>
      </c>
      <c r="FH62" s="2" t="s">
        <v>179</v>
      </c>
      <c r="FI62" s="2" t="s">
        <v>179</v>
      </c>
      <c r="FJ62" s="2" t="s">
        <v>179</v>
      </c>
      <c r="FL62" s="2" t="s">
        <v>167</v>
      </c>
      <c r="FM62" s="2" t="s">
        <v>167</v>
      </c>
      <c r="FN62" s="2" t="s">
        <v>167</v>
      </c>
      <c r="FO62" s="2" t="s">
        <v>167</v>
      </c>
      <c r="FP62" s="2" t="s">
        <v>167</v>
      </c>
      <c r="FQ62" s="2" t="s">
        <v>167</v>
      </c>
      <c r="FR62" s="2" t="s">
        <v>167</v>
      </c>
      <c r="FS62" s="2" t="s">
        <v>167</v>
      </c>
      <c r="FT62" s="2" t="s">
        <v>167</v>
      </c>
      <c r="FV62" s="2" t="s">
        <v>1394</v>
      </c>
      <c r="FW62" s="2" t="s">
        <v>1394</v>
      </c>
      <c r="FX62" s="2" t="s">
        <v>1394</v>
      </c>
      <c r="FY62" s="2" t="s">
        <v>1394</v>
      </c>
      <c r="FZ62" s="2" t="s">
        <v>1394</v>
      </c>
      <c r="GA62" s="2" t="s">
        <v>1394</v>
      </c>
      <c r="GB62" s="2" t="s">
        <v>1394</v>
      </c>
      <c r="GC62" s="2" t="s">
        <v>1394</v>
      </c>
      <c r="GD62" s="2" t="s">
        <v>1394</v>
      </c>
      <c r="GE62" s="2" t="s">
        <v>1394</v>
      </c>
      <c r="GG62" s="2" t="s">
        <v>167</v>
      </c>
      <c r="GH62" s="2" t="s">
        <v>167</v>
      </c>
      <c r="GI62" s="2" t="s">
        <v>167</v>
      </c>
      <c r="GJ62" s="2" t="s">
        <v>167</v>
      </c>
      <c r="GK62" s="2" t="s">
        <v>167</v>
      </c>
      <c r="GL62" s="2" t="s">
        <v>167</v>
      </c>
      <c r="GM62" s="2" t="s">
        <v>167</v>
      </c>
      <c r="GO62" s="2" t="s">
        <v>1394</v>
      </c>
      <c r="GP62" s="2" t="s">
        <v>1394</v>
      </c>
      <c r="GQ62" s="2" t="s">
        <v>1394</v>
      </c>
      <c r="GR62" s="2" t="s">
        <v>1394</v>
      </c>
      <c r="GS62" s="2" t="s">
        <v>1394</v>
      </c>
      <c r="GT62" s="2" t="s">
        <v>1394</v>
      </c>
      <c r="GU62" s="2" t="s">
        <v>1394</v>
      </c>
      <c r="GV62" s="2" t="s">
        <v>1394</v>
      </c>
      <c r="GX62" s="2" t="s">
        <v>179</v>
      </c>
      <c r="GY62" s="2" t="s">
        <v>179</v>
      </c>
      <c r="HA62" s="2" t="s">
        <v>179</v>
      </c>
      <c r="HC62" s="2" t="s">
        <v>167</v>
      </c>
      <c r="HD62" s="2" t="s">
        <v>167</v>
      </c>
      <c r="HE62" s="2" t="s">
        <v>167</v>
      </c>
      <c r="HG62" s="2" t="s">
        <v>1394</v>
      </c>
      <c r="HH62" s="2" t="s">
        <v>1394</v>
      </c>
      <c r="HI62" s="2" t="s">
        <v>1394</v>
      </c>
      <c r="HJ62" s="2" t="s">
        <v>1394</v>
      </c>
      <c r="HL62" s="2" t="s">
        <v>1394</v>
      </c>
      <c r="HM62" s="2" t="s">
        <v>1394</v>
      </c>
      <c r="HO62" s="2" t="s">
        <v>167</v>
      </c>
      <c r="HP62" s="2" t="s">
        <v>167</v>
      </c>
      <c r="HQ62" s="2" t="s">
        <v>167</v>
      </c>
      <c r="HR62" s="2" t="s">
        <v>167</v>
      </c>
      <c r="HS62" s="2" t="s">
        <v>167</v>
      </c>
      <c r="HT62" s="2" t="s">
        <v>167</v>
      </c>
      <c r="HV62" s="2" t="s">
        <v>1394</v>
      </c>
      <c r="HW62" s="2" t="s">
        <v>1394</v>
      </c>
      <c r="HX62" s="2" t="s">
        <v>1394</v>
      </c>
      <c r="HY62" s="2" t="s">
        <v>1394</v>
      </c>
      <c r="HZ62" s="2" t="s">
        <v>1394</v>
      </c>
      <c r="IA62" s="2" t="s">
        <v>1394</v>
      </c>
      <c r="IC62" s="2" t="s">
        <v>59</v>
      </c>
      <c r="ID62" s="2" t="s">
        <v>59</v>
      </c>
      <c r="IE62" s="2" t="s">
        <v>59</v>
      </c>
      <c r="IF62" s="2" t="s">
        <v>59</v>
      </c>
      <c r="IG62" s="2" t="s">
        <v>59</v>
      </c>
      <c r="IH62" s="2" t="s">
        <v>59</v>
      </c>
      <c r="IJ62" s="2" t="s">
        <v>167</v>
      </c>
      <c r="IK62" s="2" t="s">
        <v>167</v>
      </c>
      <c r="IL62" s="2" t="s">
        <v>167</v>
      </c>
      <c r="IM62" s="2" t="s">
        <v>167</v>
      </c>
      <c r="IN62" s="2" t="s">
        <v>167</v>
      </c>
      <c r="IO62" s="2" t="s">
        <v>167</v>
      </c>
      <c r="IP62" s="2" t="s">
        <v>167</v>
      </c>
      <c r="IQ62" s="2" t="s">
        <v>167</v>
      </c>
      <c r="IR62" s="2" t="s">
        <v>167</v>
      </c>
      <c r="IS62" s="2" t="s">
        <v>167</v>
      </c>
      <c r="IU62" s="2" t="s">
        <v>1394</v>
      </c>
      <c r="IV62" s="2" t="s">
        <v>1394</v>
      </c>
      <c r="IW62" s="2" t="s">
        <v>1394</v>
      </c>
      <c r="IX62" s="2" t="s">
        <v>1394</v>
      </c>
      <c r="IY62" s="2" t="s">
        <v>1394</v>
      </c>
      <c r="IZ62" s="2" t="s">
        <v>1394</v>
      </c>
      <c r="JA62" s="2" t="s">
        <v>1394</v>
      </c>
      <c r="JB62" s="2" t="s">
        <v>1394</v>
      </c>
      <c r="JC62" s="2" t="s">
        <v>1394</v>
      </c>
      <c r="JD62" s="2" t="s">
        <v>1394</v>
      </c>
      <c r="JE62" s="2" t="s">
        <v>1394</v>
      </c>
      <c r="JF62" s="2" t="s">
        <v>1394</v>
      </c>
      <c r="JH62" s="16" t="s">
        <v>167</v>
      </c>
      <c r="JI62" s="16" t="s">
        <v>167</v>
      </c>
      <c r="JJ62" s="16" t="s">
        <v>167</v>
      </c>
      <c r="JK62" s="16" t="s">
        <v>167</v>
      </c>
      <c r="JL62" s="16" t="s">
        <v>167</v>
      </c>
      <c r="JM62" s="16" t="s">
        <v>167</v>
      </c>
      <c r="JN62" s="16" t="s">
        <v>167</v>
      </c>
      <c r="JO62" s="16" t="s">
        <v>167</v>
      </c>
      <c r="JP62" s="16" t="s">
        <v>167</v>
      </c>
      <c r="JR62" s="2" t="s">
        <v>1394</v>
      </c>
      <c r="JS62" s="2" t="s">
        <v>1394</v>
      </c>
      <c r="JT62" s="2" t="s">
        <v>1394</v>
      </c>
      <c r="JU62" s="2" t="s">
        <v>1394</v>
      </c>
      <c r="JV62" s="2" t="s">
        <v>1394</v>
      </c>
      <c r="JW62" s="2" t="s">
        <v>1394</v>
      </c>
      <c r="JX62" s="2" t="s">
        <v>1394</v>
      </c>
      <c r="JY62" s="2" t="s">
        <v>1394</v>
      </c>
      <c r="JZ62" s="2" t="s">
        <v>1394</v>
      </c>
      <c r="KB62" s="86" t="s">
        <v>59</v>
      </c>
      <c r="KC62" s="86" t="s">
        <v>59</v>
      </c>
      <c r="KD62" s="86" t="s">
        <v>59</v>
      </c>
      <c r="KF62" s="86" t="s">
        <v>59</v>
      </c>
      <c r="KG62" s="86" t="s">
        <v>59</v>
      </c>
      <c r="KI62" s="16" t="s">
        <v>179</v>
      </c>
      <c r="KJ62" s="16" t="s">
        <v>179</v>
      </c>
      <c r="KK62" s="16" t="s">
        <v>179</v>
      </c>
      <c r="KL62" s="16" t="s">
        <v>179</v>
      </c>
    </row>
    <row r="63" spans="1:298" ht="90" customHeight="1" x14ac:dyDescent="0.25">
      <c r="A63" s="15" t="s">
        <v>175</v>
      </c>
      <c r="B63" s="2" t="s">
        <v>216</v>
      </c>
      <c r="C63" s="2" t="s">
        <v>216</v>
      </c>
      <c r="E63" s="2" t="s">
        <v>216</v>
      </c>
      <c r="F63" s="2" t="s">
        <v>216</v>
      </c>
      <c r="H63" s="2" t="s">
        <v>1307</v>
      </c>
      <c r="I63" s="2" t="s">
        <v>1307</v>
      </c>
      <c r="J63" s="2" t="s">
        <v>1307</v>
      </c>
      <c r="L63" s="2" t="s">
        <v>1322</v>
      </c>
      <c r="N63" s="2" t="s">
        <v>216</v>
      </c>
      <c r="O63" s="2" t="s">
        <v>216</v>
      </c>
      <c r="P63" s="2" t="s">
        <v>216</v>
      </c>
      <c r="R63" s="2" t="s">
        <v>1307</v>
      </c>
      <c r="S63" s="2" t="s">
        <v>1307</v>
      </c>
      <c r="T63" s="2" t="s">
        <v>1307</v>
      </c>
      <c r="U63" s="2" t="s">
        <v>1307</v>
      </c>
      <c r="W63" s="2" t="s">
        <v>168</v>
      </c>
      <c r="X63" s="2" t="s">
        <v>168</v>
      </c>
      <c r="Y63" s="2" t="s">
        <v>168</v>
      </c>
      <c r="Z63" s="2" t="s">
        <v>168</v>
      </c>
      <c r="AA63" s="2" t="s">
        <v>168</v>
      </c>
      <c r="AB63" s="2" t="s">
        <v>168</v>
      </c>
      <c r="AD63" s="2" t="s">
        <v>1647</v>
      </c>
      <c r="AE63" s="2" t="s">
        <v>1647</v>
      </c>
      <c r="AF63" s="2" t="s">
        <v>1647</v>
      </c>
      <c r="AG63" s="2" t="s">
        <v>1647</v>
      </c>
      <c r="AH63" s="2" t="s">
        <v>1647</v>
      </c>
      <c r="AJ63" s="2" t="s">
        <v>829</v>
      </c>
      <c r="AK63" s="2" t="s">
        <v>829</v>
      </c>
      <c r="AL63" s="2" t="s">
        <v>829</v>
      </c>
      <c r="AN63" s="2" t="s">
        <v>1352</v>
      </c>
      <c r="AO63" s="2" t="s">
        <v>1352</v>
      </c>
      <c r="AP63" s="2" t="s">
        <v>1352</v>
      </c>
      <c r="AR63" s="2" t="s">
        <v>829</v>
      </c>
      <c r="AS63" s="2" t="s">
        <v>829</v>
      </c>
      <c r="AT63" s="2"/>
      <c r="AU63" s="2" t="s">
        <v>829</v>
      </c>
      <c r="AV63" s="2" t="s">
        <v>829</v>
      </c>
      <c r="AW63" s="2" t="s">
        <v>829</v>
      </c>
      <c r="AY63" s="2" t="s">
        <v>1352</v>
      </c>
      <c r="AZ63" s="2" t="s">
        <v>1352</v>
      </c>
      <c r="BA63" s="2" t="s">
        <v>1352</v>
      </c>
      <c r="BC63" s="2" t="s">
        <v>1237</v>
      </c>
      <c r="BE63" s="2" t="s">
        <v>829</v>
      </c>
      <c r="BF63" s="2" t="s">
        <v>829</v>
      </c>
      <c r="BG63" s="2" t="s">
        <v>829</v>
      </c>
      <c r="BI63" s="2" t="s">
        <v>855</v>
      </c>
      <c r="BJ63" s="2" t="s">
        <v>855</v>
      </c>
      <c r="BK63" s="2" t="s">
        <v>855</v>
      </c>
      <c r="BM63" s="2" t="s">
        <v>1130</v>
      </c>
      <c r="BN63" s="2" t="s">
        <v>1130</v>
      </c>
      <c r="BP63" s="2" t="s">
        <v>875</v>
      </c>
      <c r="BQ63" s="2" t="s">
        <v>875</v>
      </c>
      <c r="BR63" s="2" t="s">
        <v>875</v>
      </c>
      <c r="BT63" s="2" t="s">
        <v>271</v>
      </c>
      <c r="BV63" s="2" t="s">
        <v>948</v>
      </c>
      <c r="BW63" s="2" t="s">
        <v>948</v>
      </c>
      <c r="BX63" s="2" t="s">
        <v>948</v>
      </c>
      <c r="BZ63" s="2" t="s">
        <v>948</v>
      </c>
      <c r="CA63" s="2" t="s">
        <v>948</v>
      </c>
      <c r="CB63" s="2" t="s">
        <v>948</v>
      </c>
      <c r="CD63" s="2" t="s">
        <v>1055</v>
      </c>
      <c r="CE63" s="2" t="s">
        <v>1055</v>
      </c>
      <c r="CF63" s="2" t="s">
        <v>1055</v>
      </c>
      <c r="CH63" s="2" t="s">
        <v>289</v>
      </c>
      <c r="CI63" s="2" t="s">
        <v>289</v>
      </c>
      <c r="CJ63" s="2" t="s">
        <v>289</v>
      </c>
      <c r="CL63" s="2" t="s">
        <v>985</v>
      </c>
      <c r="CM63" s="2" t="s">
        <v>985</v>
      </c>
      <c r="CN63" s="2" t="s">
        <v>985</v>
      </c>
      <c r="CP63" s="2" t="s">
        <v>289</v>
      </c>
      <c r="CQ63" s="2" t="s">
        <v>289</v>
      </c>
      <c r="CR63" s="2" t="s">
        <v>289</v>
      </c>
      <c r="CT63" s="2" t="s">
        <v>289</v>
      </c>
      <c r="CV63" s="2" t="s">
        <v>985</v>
      </c>
      <c r="CW63" s="2" t="s">
        <v>985</v>
      </c>
      <c r="CX63" s="2" t="s">
        <v>985</v>
      </c>
      <c r="CY63" s="2" t="s">
        <v>985</v>
      </c>
      <c r="CZ63" s="2" t="s">
        <v>985</v>
      </c>
      <c r="DB63" s="2" t="s">
        <v>350</v>
      </c>
      <c r="DD63" s="2" t="s">
        <v>962</v>
      </c>
      <c r="DE63" s="2" t="s">
        <v>962</v>
      </c>
      <c r="DF63" s="2" t="s">
        <v>962</v>
      </c>
      <c r="DG63" s="2" t="s">
        <v>962</v>
      </c>
      <c r="DI63" s="2" t="s">
        <v>962</v>
      </c>
      <c r="DJ63" s="2" t="s">
        <v>962</v>
      </c>
      <c r="DK63" s="2" t="s">
        <v>962</v>
      </c>
      <c r="DL63" s="2" t="s">
        <v>962</v>
      </c>
      <c r="DN63" s="2" t="s">
        <v>383</v>
      </c>
      <c r="DO63" s="2" t="s">
        <v>383</v>
      </c>
      <c r="DP63" s="2" t="s">
        <v>383</v>
      </c>
      <c r="DQ63" s="2" t="s">
        <v>383</v>
      </c>
      <c r="DS63" s="2" t="s">
        <v>361</v>
      </c>
      <c r="DT63" s="2" t="s">
        <v>361</v>
      </c>
      <c r="DU63" s="2" t="s">
        <v>361</v>
      </c>
      <c r="DV63" s="2" t="s">
        <v>361</v>
      </c>
      <c r="DW63" s="2" t="s">
        <v>361</v>
      </c>
      <c r="DX63" s="2" t="s">
        <v>361</v>
      </c>
      <c r="DZ63" s="2" t="s">
        <v>361</v>
      </c>
      <c r="EA63" s="2" t="s">
        <v>361</v>
      </c>
      <c r="EB63" s="2" t="s">
        <v>361</v>
      </c>
      <c r="EC63" s="2" t="s">
        <v>361</v>
      </c>
      <c r="EE63" s="2" t="s">
        <v>361</v>
      </c>
      <c r="EF63" s="2" t="s">
        <v>361</v>
      </c>
      <c r="EG63" s="2" t="s">
        <v>361</v>
      </c>
      <c r="EH63" s="2" t="s">
        <v>361</v>
      </c>
      <c r="EI63" s="2" t="s">
        <v>361</v>
      </c>
      <c r="EJ63" s="2" t="s">
        <v>361</v>
      </c>
      <c r="EL63" s="2" t="s">
        <v>361</v>
      </c>
      <c r="EM63" s="2" t="s">
        <v>361</v>
      </c>
      <c r="EO63" s="2" t="s">
        <v>361</v>
      </c>
      <c r="EP63" s="2" t="s">
        <v>361</v>
      </c>
      <c r="EQ63" s="2" t="s">
        <v>361</v>
      </c>
      <c r="ER63" s="2" t="s">
        <v>361</v>
      </c>
      <c r="ES63" s="2" t="s">
        <v>361</v>
      </c>
      <c r="ET63" s="2" t="s">
        <v>361</v>
      </c>
      <c r="EU63" s="2" t="s">
        <v>361</v>
      </c>
      <c r="EV63" s="2" t="s">
        <v>361</v>
      </c>
      <c r="EX63" s="2" t="s">
        <v>1395</v>
      </c>
      <c r="EY63" s="2" t="s">
        <v>1395</v>
      </c>
      <c r="EZ63" s="2" t="s">
        <v>1395</v>
      </c>
      <c r="FA63" s="2" t="s">
        <v>1395</v>
      </c>
      <c r="FB63" s="2" t="s">
        <v>1395</v>
      </c>
      <c r="FC63" s="2" t="s">
        <v>1395</v>
      </c>
      <c r="FD63" s="2" t="s">
        <v>1395</v>
      </c>
      <c r="FE63" s="2" t="s">
        <v>1395</v>
      </c>
      <c r="FF63" s="2" t="s">
        <v>1395</v>
      </c>
      <c r="FH63" s="2" t="s">
        <v>180</v>
      </c>
      <c r="FI63" s="2" t="s">
        <v>180</v>
      </c>
      <c r="FJ63" s="2" t="s">
        <v>180</v>
      </c>
      <c r="FL63" s="2" t="s">
        <v>534</v>
      </c>
      <c r="FM63" s="2" t="s">
        <v>534</v>
      </c>
      <c r="FN63" s="2" t="s">
        <v>534</v>
      </c>
      <c r="FO63" s="2" t="s">
        <v>534</v>
      </c>
      <c r="FP63" s="2" t="s">
        <v>534</v>
      </c>
      <c r="FQ63" s="2" t="s">
        <v>534</v>
      </c>
      <c r="FR63" s="2" t="s">
        <v>534</v>
      </c>
      <c r="FS63" s="2" t="s">
        <v>534</v>
      </c>
      <c r="FT63" s="2" t="s">
        <v>534</v>
      </c>
      <c r="FV63" s="2" t="s">
        <v>1426</v>
      </c>
      <c r="FW63" s="2" t="s">
        <v>1426</v>
      </c>
      <c r="FX63" s="2" t="s">
        <v>1426</v>
      </c>
      <c r="FY63" s="2" t="s">
        <v>1426</v>
      </c>
      <c r="FZ63" s="2" t="s">
        <v>1426</v>
      </c>
      <c r="GA63" s="2" t="s">
        <v>1426</v>
      </c>
      <c r="GB63" s="2" t="s">
        <v>1426</v>
      </c>
      <c r="GC63" s="2" t="s">
        <v>1426</v>
      </c>
      <c r="GD63" s="2" t="s">
        <v>1426</v>
      </c>
      <c r="GE63" s="2" t="s">
        <v>1426</v>
      </c>
      <c r="GG63" s="2" t="s">
        <v>361</v>
      </c>
      <c r="GH63" s="2" t="s">
        <v>361</v>
      </c>
      <c r="GI63" s="2" t="s">
        <v>361</v>
      </c>
      <c r="GJ63" s="2" t="s">
        <v>361</v>
      </c>
      <c r="GK63" s="2" t="s">
        <v>361</v>
      </c>
      <c r="GL63" s="2" t="s">
        <v>361</v>
      </c>
      <c r="GM63" s="2" t="s">
        <v>361</v>
      </c>
      <c r="GO63" s="2" t="s">
        <v>1395</v>
      </c>
      <c r="GP63" s="2" t="s">
        <v>1395</v>
      </c>
      <c r="GQ63" s="2" t="s">
        <v>1395</v>
      </c>
      <c r="GR63" s="2" t="s">
        <v>1395</v>
      </c>
      <c r="GS63" s="2" t="s">
        <v>1395</v>
      </c>
      <c r="GT63" s="2" t="s">
        <v>1395</v>
      </c>
      <c r="GU63" s="2" t="s">
        <v>1395</v>
      </c>
      <c r="GV63" s="2" t="s">
        <v>1395</v>
      </c>
      <c r="GX63" s="2" t="s">
        <v>189</v>
      </c>
      <c r="GY63" s="2" t="s">
        <v>189</v>
      </c>
      <c r="HA63" s="2" t="s">
        <v>534</v>
      </c>
      <c r="HC63" s="2" t="s">
        <v>534</v>
      </c>
      <c r="HD63" s="2" t="s">
        <v>534</v>
      </c>
      <c r="HE63" s="2" t="s">
        <v>534</v>
      </c>
      <c r="HG63" s="2" t="s">
        <v>1473</v>
      </c>
      <c r="HH63" s="2" t="s">
        <v>1473</v>
      </c>
      <c r="HI63" s="2" t="s">
        <v>1473</v>
      </c>
      <c r="HJ63" s="2" t="s">
        <v>1473</v>
      </c>
      <c r="HL63" s="2" t="s">
        <v>1473</v>
      </c>
      <c r="HM63" s="2" t="s">
        <v>1473</v>
      </c>
      <c r="HO63" s="2" t="s">
        <v>534</v>
      </c>
      <c r="HP63" s="2" t="s">
        <v>534</v>
      </c>
      <c r="HQ63" s="2" t="s">
        <v>534</v>
      </c>
      <c r="HR63" s="2" t="s">
        <v>534</v>
      </c>
      <c r="HS63" s="2" t="s">
        <v>534</v>
      </c>
      <c r="HT63" s="2" t="s">
        <v>534</v>
      </c>
      <c r="HV63" s="2" t="s">
        <v>1130</v>
      </c>
      <c r="HW63" s="2" t="s">
        <v>1130</v>
      </c>
      <c r="HX63" s="2" t="s">
        <v>1130</v>
      </c>
      <c r="HY63" s="2" t="s">
        <v>1130</v>
      </c>
      <c r="HZ63" s="2" t="s">
        <v>1130</v>
      </c>
      <c r="IA63" s="2" t="s">
        <v>1130</v>
      </c>
      <c r="IC63" s="2" t="s">
        <v>1022</v>
      </c>
      <c r="ID63" s="2" t="s">
        <v>1022</v>
      </c>
      <c r="IE63" s="2" t="s">
        <v>1022</v>
      </c>
      <c r="IF63" s="2" t="s">
        <v>1022</v>
      </c>
      <c r="IG63" s="2" t="s">
        <v>1022</v>
      </c>
      <c r="IH63" s="2" t="s">
        <v>1022</v>
      </c>
      <c r="IJ63" s="2" t="s">
        <v>195</v>
      </c>
      <c r="IK63" s="2" t="s">
        <v>195</v>
      </c>
      <c r="IL63" s="2" t="s">
        <v>195</v>
      </c>
      <c r="IM63" s="2" t="s">
        <v>195</v>
      </c>
      <c r="IN63" s="2" t="s">
        <v>195</v>
      </c>
      <c r="IO63" s="2" t="s">
        <v>195</v>
      </c>
      <c r="IP63" s="2" t="s">
        <v>195</v>
      </c>
      <c r="IQ63" s="2" t="s">
        <v>195</v>
      </c>
      <c r="IR63" s="2" t="s">
        <v>195</v>
      </c>
      <c r="IS63" s="2" t="s">
        <v>195</v>
      </c>
      <c r="IU63" s="2" t="s">
        <v>1130</v>
      </c>
      <c r="IV63" s="2" t="s">
        <v>1130</v>
      </c>
      <c r="IW63" s="2" t="s">
        <v>1130</v>
      </c>
      <c r="IX63" s="2" t="s">
        <v>1130</v>
      </c>
      <c r="IY63" s="2" t="s">
        <v>1130</v>
      </c>
      <c r="IZ63" s="2" t="s">
        <v>1130</v>
      </c>
      <c r="JA63" s="2" t="s">
        <v>1130</v>
      </c>
      <c r="JB63" s="2" t="s">
        <v>1130</v>
      </c>
      <c r="JC63" s="2" t="s">
        <v>1130</v>
      </c>
      <c r="JD63" s="2" t="s">
        <v>1130</v>
      </c>
      <c r="JE63" s="2" t="s">
        <v>1130</v>
      </c>
      <c r="JF63" s="2" t="s">
        <v>1130</v>
      </c>
      <c r="JH63" s="2" t="s">
        <v>195</v>
      </c>
      <c r="JI63" s="2" t="s">
        <v>195</v>
      </c>
      <c r="JJ63" s="2" t="s">
        <v>195</v>
      </c>
      <c r="JK63" s="2" t="s">
        <v>195</v>
      </c>
      <c r="JL63" s="2" t="s">
        <v>195</v>
      </c>
      <c r="JM63" s="2" t="s">
        <v>195</v>
      </c>
      <c r="JN63" s="2" t="s">
        <v>195</v>
      </c>
      <c r="JO63" s="2" t="s">
        <v>195</v>
      </c>
      <c r="JP63" s="2" t="s">
        <v>195</v>
      </c>
      <c r="JR63" s="2" t="s">
        <v>1130</v>
      </c>
      <c r="JS63" s="2" t="s">
        <v>1130</v>
      </c>
      <c r="JT63" s="2" t="s">
        <v>1130</v>
      </c>
      <c r="JU63" s="2" t="s">
        <v>1130</v>
      </c>
      <c r="JV63" s="2" t="s">
        <v>1130</v>
      </c>
      <c r="JW63" s="2" t="s">
        <v>1130</v>
      </c>
      <c r="JX63" s="2" t="s">
        <v>1130</v>
      </c>
      <c r="JY63" s="2" t="s">
        <v>1130</v>
      </c>
      <c r="JZ63" s="2" t="s">
        <v>1130</v>
      </c>
      <c r="KB63" s="2" t="s">
        <v>1130</v>
      </c>
      <c r="KC63" s="2" t="s">
        <v>1130</v>
      </c>
      <c r="KD63" s="2" t="s">
        <v>1130</v>
      </c>
      <c r="KF63" s="2" t="s">
        <v>809</v>
      </c>
      <c r="KG63" s="2" t="s">
        <v>809</v>
      </c>
      <c r="KI63" s="2" t="s">
        <v>711</v>
      </c>
      <c r="KJ63" s="2" t="s">
        <v>711</v>
      </c>
      <c r="KK63" s="2" t="s">
        <v>711</v>
      </c>
      <c r="KL63" s="2" t="s">
        <v>711</v>
      </c>
    </row>
    <row r="64" spans="1:298" ht="45" customHeight="1" x14ac:dyDescent="0.25">
      <c r="A64" s="15" t="s">
        <v>170</v>
      </c>
      <c r="B64" s="16" t="s">
        <v>169</v>
      </c>
      <c r="C64" s="16" t="s">
        <v>169</v>
      </c>
      <c r="E64" s="16" t="s">
        <v>169</v>
      </c>
      <c r="F64" s="16" t="s">
        <v>169</v>
      </c>
      <c r="H64" s="16" t="s">
        <v>1308</v>
      </c>
      <c r="I64" s="16" t="s">
        <v>1308</v>
      </c>
      <c r="J64" s="16" t="s">
        <v>1308</v>
      </c>
      <c r="L64" s="16" t="s">
        <v>169</v>
      </c>
      <c r="N64" s="16" t="s">
        <v>169</v>
      </c>
      <c r="O64" s="16" t="s">
        <v>169</v>
      </c>
      <c r="P64" s="16" t="s">
        <v>169</v>
      </c>
      <c r="R64" s="16" t="s">
        <v>1308</v>
      </c>
      <c r="S64" s="16" t="s">
        <v>1308</v>
      </c>
      <c r="T64" s="16" t="s">
        <v>1308</v>
      </c>
      <c r="U64" s="16" t="s">
        <v>1308</v>
      </c>
      <c r="W64" s="16" t="s">
        <v>169</v>
      </c>
      <c r="X64" s="16" t="s">
        <v>169</v>
      </c>
      <c r="Y64" s="16" t="s">
        <v>169</v>
      </c>
      <c r="Z64" s="16" t="s">
        <v>169</v>
      </c>
      <c r="AA64" s="16" t="s">
        <v>169</v>
      </c>
      <c r="AB64" s="16" t="s">
        <v>169</v>
      </c>
      <c r="AD64" s="16" t="s">
        <v>1308</v>
      </c>
      <c r="AE64" s="16" t="s">
        <v>1308</v>
      </c>
      <c r="AF64" s="16" t="s">
        <v>1308</v>
      </c>
      <c r="AG64" s="16" t="s">
        <v>1308</v>
      </c>
      <c r="AH64" s="16" t="s">
        <v>1308</v>
      </c>
      <c r="AJ64" s="16" t="s">
        <v>272</v>
      </c>
      <c r="AK64" s="16" t="s">
        <v>272</v>
      </c>
      <c r="AL64" s="16" t="s">
        <v>272</v>
      </c>
      <c r="AN64" s="16" t="s">
        <v>362</v>
      </c>
      <c r="AO64" s="16" t="s">
        <v>362</v>
      </c>
      <c r="AP64" s="16" t="s">
        <v>362</v>
      </c>
      <c r="AR64" s="16" t="s">
        <v>272</v>
      </c>
      <c r="AS64" s="16" t="s">
        <v>272</v>
      </c>
      <c r="AU64" s="16" t="s">
        <v>837</v>
      </c>
      <c r="AV64" s="16" t="s">
        <v>837</v>
      </c>
      <c r="AW64" s="16" t="s">
        <v>837</v>
      </c>
      <c r="AY64" s="16" t="s">
        <v>1308</v>
      </c>
      <c r="AZ64" s="16" t="s">
        <v>1308</v>
      </c>
      <c r="BA64" s="16" t="s">
        <v>1308</v>
      </c>
      <c r="BC64" s="16" t="s">
        <v>169</v>
      </c>
      <c r="BE64" s="16" t="s">
        <v>837</v>
      </c>
      <c r="BF64" s="16" t="s">
        <v>837</v>
      </c>
      <c r="BG64" s="16" t="s">
        <v>837</v>
      </c>
      <c r="BI64" s="16" t="s">
        <v>837</v>
      </c>
      <c r="BJ64" s="16" t="s">
        <v>837</v>
      </c>
      <c r="BK64" s="16" t="s">
        <v>837</v>
      </c>
      <c r="BM64" s="16" t="s">
        <v>669</v>
      </c>
      <c r="BN64" s="16" t="s">
        <v>669</v>
      </c>
      <c r="BP64" s="16" t="s">
        <v>669</v>
      </c>
      <c r="BQ64" s="16" t="s">
        <v>669</v>
      </c>
      <c r="BR64" s="16" t="s">
        <v>669</v>
      </c>
      <c r="BT64" s="16" t="s">
        <v>272</v>
      </c>
      <c r="BV64" s="16" t="s">
        <v>669</v>
      </c>
      <c r="BW64" s="16" t="s">
        <v>669</v>
      </c>
      <c r="BX64" s="16" t="s">
        <v>669</v>
      </c>
      <c r="BZ64" s="16" t="s">
        <v>669</v>
      </c>
      <c r="CA64" s="16" t="s">
        <v>669</v>
      </c>
      <c r="CB64" s="16" t="s">
        <v>669</v>
      </c>
      <c r="CD64" s="16" t="s">
        <v>1056</v>
      </c>
      <c r="CE64" s="16" t="s">
        <v>1056</v>
      </c>
      <c r="CF64" s="16" t="s">
        <v>1056</v>
      </c>
      <c r="CH64" s="16" t="s">
        <v>181</v>
      </c>
      <c r="CI64" s="16" t="s">
        <v>181</v>
      </c>
      <c r="CJ64" s="16" t="s">
        <v>181</v>
      </c>
      <c r="CL64" s="16" t="s">
        <v>181</v>
      </c>
      <c r="CM64" s="16" t="s">
        <v>181</v>
      </c>
      <c r="CN64" s="16" t="s">
        <v>181</v>
      </c>
      <c r="CP64" s="16" t="s">
        <v>190</v>
      </c>
      <c r="CQ64" s="16" t="s">
        <v>190</v>
      </c>
      <c r="CR64" s="16" t="s">
        <v>190</v>
      </c>
      <c r="CT64" s="16" t="s">
        <v>169</v>
      </c>
      <c r="CV64" s="16" t="s">
        <v>190</v>
      </c>
      <c r="CW64" s="16" t="s">
        <v>190</v>
      </c>
      <c r="CX64" s="16" t="s">
        <v>190</v>
      </c>
      <c r="CY64" s="16" t="s">
        <v>190</v>
      </c>
      <c r="CZ64" s="16" t="s">
        <v>190</v>
      </c>
      <c r="DB64" s="16" t="s">
        <v>254</v>
      </c>
      <c r="DD64" s="16" t="s">
        <v>712</v>
      </c>
      <c r="DE64" s="16" t="s">
        <v>712</v>
      </c>
      <c r="DF64" s="16" t="s">
        <v>712</v>
      </c>
      <c r="DG64" s="16" t="s">
        <v>712</v>
      </c>
      <c r="DI64" s="16" t="s">
        <v>712</v>
      </c>
      <c r="DJ64" s="16" t="s">
        <v>712</v>
      </c>
      <c r="DK64" s="16" t="s">
        <v>712</v>
      </c>
      <c r="DL64" s="16" t="s">
        <v>712</v>
      </c>
      <c r="DN64" s="16" t="s">
        <v>181</v>
      </c>
      <c r="DO64" s="16" t="s">
        <v>181</v>
      </c>
      <c r="DP64" s="16" t="s">
        <v>181</v>
      </c>
      <c r="DQ64" s="16" t="s">
        <v>181</v>
      </c>
      <c r="DS64" s="16" t="s">
        <v>181</v>
      </c>
      <c r="DT64" s="16" t="s">
        <v>181</v>
      </c>
      <c r="DU64" s="16" t="s">
        <v>181</v>
      </c>
      <c r="DV64" s="16" t="s">
        <v>181</v>
      </c>
      <c r="DW64" s="16" t="s">
        <v>181</v>
      </c>
      <c r="DX64" s="16" t="s">
        <v>181</v>
      </c>
      <c r="DZ64" s="16" t="s">
        <v>190</v>
      </c>
      <c r="EA64" s="16" t="s">
        <v>190</v>
      </c>
      <c r="EB64" s="16" t="s">
        <v>190</v>
      </c>
      <c r="EC64" s="16" t="s">
        <v>190</v>
      </c>
      <c r="EE64" s="16" t="s">
        <v>190</v>
      </c>
      <c r="EF64" s="16" t="s">
        <v>190</v>
      </c>
      <c r="EG64" s="16" t="s">
        <v>190</v>
      </c>
      <c r="EH64" s="16" t="s">
        <v>190</v>
      </c>
      <c r="EI64" s="16" t="s">
        <v>190</v>
      </c>
      <c r="EJ64" s="16" t="s">
        <v>190</v>
      </c>
      <c r="EL64" s="16" t="s">
        <v>181</v>
      </c>
      <c r="EM64" s="16" t="s">
        <v>181</v>
      </c>
      <c r="EO64" s="16" t="s">
        <v>181</v>
      </c>
      <c r="EP64" s="16" t="s">
        <v>181</v>
      </c>
      <c r="EQ64" s="16" t="s">
        <v>181</v>
      </c>
      <c r="ER64" s="16" t="s">
        <v>181</v>
      </c>
      <c r="ES64" s="16" t="s">
        <v>181</v>
      </c>
      <c r="ET64" s="16" t="s">
        <v>181</v>
      </c>
      <c r="EU64" s="16" t="s">
        <v>181</v>
      </c>
      <c r="EV64" s="16" t="s">
        <v>181</v>
      </c>
      <c r="EX64" s="16" t="s">
        <v>552</v>
      </c>
      <c r="EY64" s="16" t="s">
        <v>552</v>
      </c>
      <c r="EZ64" s="16" t="s">
        <v>552</v>
      </c>
      <c r="FA64" s="16" t="s">
        <v>552</v>
      </c>
      <c r="FB64" s="16" t="s">
        <v>552</v>
      </c>
      <c r="FC64" s="16" t="s">
        <v>552</v>
      </c>
      <c r="FD64" s="16" t="s">
        <v>552</v>
      </c>
      <c r="FE64" s="16" t="s">
        <v>552</v>
      </c>
      <c r="FF64" s="16" t="s">
        <v>552</v>
      </c>
      <c r="FH64" s="16" t="s">
        <v>182</v>
      </c>
      <c r="FI64" s="16" t="s">
        <v>182</v>
      </c>
      <c r="FJ64" s="16" t="s">
        <v>182</v>
      </c>
      <c r="FL64" s="16" t="s">
        <v>552</v>
      </c>
      <c r="FM64" s="16" t="s">
        <v>552</v>
      </c>
      <c r="FN64" s="16" t="s">
        <v>552</v>
      </c>
      <c r="FO64" s="16" t="s">
        <v>552</v>
      </c>
      <c r="FP64" s="16" t="s">
        <v>552</v>
      </c>
      <c r="FQ64" s="16" t="s">
        <v>552</v>
      </c>
      <c r="FR64" s="16" t="s">
        <v>552</v>
      </c>
      <c r="FS64" s="16" t="s">
        <v>552</v>
      </c>
      <c r="FT64" s="16" t="s">
        <v>552</v>
      </c>
      <c r="FV64" s="16" t="s">
        <v>552</v>
      </c>
      <c r="FW64" s="16" t="s">
        <v>552</v>
      </c>
      <c r="FX64" s="16" t="s">
        <v>552</v>
      </c>
      <c r="FY64" s="16" t="s">
        <v>552</v>
      </c>
      <c r="FZ64" s="16" t="s">
        <v>552</v>
      </c>
      <c r="GA64" s="16" t="s">
        <v>552</v>
      </c>
      <c r="GB64" s="16" t="s">
        <v>552</v>
      </c>
      <c r="GC64" s="16" t="s">
        <v>552</v>
      </c>
      <c r="GD64" s="16" t="s">
        <v>552</v>
      </c>
      <c r="GE64" s="16" t="s">
        <v>552</v>
      </c>
      <c r="GG64" s="16" t="s">
        <v>190</v>
      </c>
      <c r="GH64" s="16" t="s">
        <v>190</v>
      </c>
      <c r="GI64" s="16" t="s">
        <v>190</v>
      </c>
      <c r="GJ64" s="16" t="s">
        <v>190</v>
      </c>
      <c r="GK64" s="16" t="s">
        <v>190</v>
      </c>
      <c r="GL64" s="16" t="s">
        <v>190</v>
      </c>
      <c r="GM64" s="16" t="s">
        <v>190</v>
      </c>
      <c r="GO64" s="16" t="s">
        <v>190</v>
      </c>
      <c r="GP64" s="16" t="s">
        <v>190</v>
      </c>
      <c r="GQ64" s="16" t="s">
        <v>190</v>
      </c>
      <c r="GR64" s="16" t="s">
        <v>190</v>
      </c>
      <c r="GS64" s="16" t="s">
        <v>190</v>
      </c>
      <c r="GT64" s="16" t="s">
        <v>190</v>
      </c>
      <c r="GU64" s="16" t="s">
        <v>190</v>
      </c>
      <c r="GV64" s="16" t="s">
        <v>190</v>
      </c>
      <c r="GX64" s="16" t="s">
        <v>190</v>
      </c>
      <c r="GY64" s="16" t="s">
        <v>190</v>
      </c>
      <c r="HA64" s="16" t="s">
        <v>181</v>
      </c>
      <c r="HC64" s="16" t="s">
        <v>181</v>
      </c>
      <c r="HD64" s="16" t="s">
        <v>181</v>
      </c>
      <c r="HE64" s="16" t="s">
        <v>181</v>
      </c>
      <c r="HG64" s="16" t="s">
        <v>552</v>
      </c>
      <c r="HH64" s="16" t="s">
        <v>552</v>
      </c>
      <c r="HI64" s="16" t="s">
        <v>552</v>
      </c>
      <c r="HJ64" s="16" t="s">
        <v>552</v>
      </c>
      <c r="HL64" s="16" t="s">
        <v>552</v>
      </c>
      <c r="HM64" s="16" t="s">
        <v>552</v>
      </c>
      <c r="HO64" s="16" t="s">
        <v>181</v>
      </c>
      <c r="HP64" s="16" t="s">
        <v>181</v>
      </c>
      <c r="HQ64" s="16" t="s">
        <v>181</v>
      </c>
      <c r="HR64" s="16" t="s">
        <v>181</v>
      </c>
      <c r="HS64" s="16" t="s">
        <v>181</v>
      </c>
      <c r="HT64" s="16" t="s">
        <v>181</v>
      </c>
      <c r="HV64" s="16" t="s">
        <v>181</v>
      </c>
      <c r="HW64" s="16" t="s">
        <v>181</v>
      </c>
      <c r="HX64" s="16" t="s">
        <v>181</v>
      </c>
      <c r="HY64" s="16" t="s">
        <v>181</v>
      </c>
      <c r="HZ64" s="16" t="s">
        <v>181</v>
      </c>
      <c r="IA64" s="16" t="s">
        <v>181</v>
      </c>
      <c r="IC64" s="16" t="s">
        <v>712</v>
      </c>
      <c r="ID64" s="16" t="s">
        <v>712</v>
      </c>
      <c r="IE64" s="16" t="s">
        <v>712</v>
      </c>
      <c r="IF64" s="16" t="s">
        <v>712</v>
      </c>
      <c r="IG64" s="16" t="s">
        <v>712</v>
      </c>
      <c r="IH64" s="16" t="s">
        <v>712</v>
      </c>
      <c r="IJ64" s="16" t="s">
        <v>181</v>
      </c>
      <c r="IK64" s="16" t="s">
        <v>181</v>
      </c>
      <c r="IL64" s="16" t="s">
        <v>181</v>
      </c>
      <c r="IM64" s="16" t="s">
        <v>181</v>
      </c>
      <c r="IN64" s="16" t="s">
        <v>181</v>
      </c>
      <c r="IO64" s="16" t="s">
        <v>181</v>
      </c>
      <c r="IP64" s="16" t="s">
        <v>181</v>
      </c>
      <c r="IQ64" s="16" t="s">
        <v>181</v>
      </c>
      <c r="IR64" s="16" t="s">
        <v>181</v>
      </c>
      <c r="IS64" s="16" t="s">
        <v>181</v>
      </c>
      <c r="IU64" s="16" t="s">
        <v>552</v>
      </c>
      <c r="IV64" s="16" t="s">
        <v>552</v>
      </c>
      <c r="IW64" s="16" t="s">
        <v>552</v>
      </c>
      <c r="IX64" s="16" t="s">
        <v>552</v>
      </c>
      <c r="IY64" s="16" t="s">
        <v>552</v>
      </c>
      <c r="IZ64" s="16" t="s">
        <v>552</v>
      </c>
      <c r="JA64" s="16" t="s">
        <v>552</v>
      </c>
      <c r="JB64" s="16" t="s">
        <v>552</v>
      </c>
      <c r="JC64" s="16" t="s">
        <v>552</v>
      </c>
      <c r="JD64" s="16" t="s">
        <v>552</v>
      </c>
      <c r="JE64" s="16" t="s">
        <v>552</v>
      </c>
      <c r="JF64" s="16" t="s">
        <v>552</v>
      </c>
      <c r="JH64" s="16" t="s">
        <v>181</v>
      </c>
      <c r="JI64" s="16" t="s">
        <v>181</v>
      </c>
      <c r="JJ64" s="16" t="s">
        <v>181</v>
      </c>
      <c r="JK64" s="16" t="s">
        <v>181</v>
      </c>
      <c r="JL64" s="16" t="s">
        <v>181</v>
      </c>
      <c r="JM64" s="16" t="s">
        <v>181</v>
      </c>
      <c r="JN64" s="16" t="s">
        <v>181</v>
      </c>
      <c r="JO64" s="16" t="s">
        <v>181</v>
      </c>
      <c r="JP64" s="16" t="s">
        <v>181</v>
      </c>
      <c r="JR64" s="16" t="s">
        <v>552</v>
      </c>
      <c r="JS64" s="16" t="s">
        <v>552</v>
      </c>
      <c r="JT64" s="16" t="s">
        <v>552</v>
      </c>
      <c r="JU64" s="16" t="s">
        <v>552</v>
      </c>
      <c r="JV64" s="16" t="s">
        <v>552</v>
      </c>
      <c r="JW64" s="16" t="s">
        <v>552</v>
      </c>
      <c r="JX64" s="16" t="s">
        <v>552</v>
      </c>
      <c r="JY64" s="16" t="s">
        <v>552</v>
      </c>
      <c r="JZ64" s="16" t="s">
        <v>552</v>
      </c>
      <c r="KB64" s="16" t="s">
        <v>181</v>
      </c>
      <c r="KC64" s="16" t="s">
        <v>181</v>
      </c>
      <c r="KD64" s="16" t="s">
        <v>181</v>
      </c>
      <c r="KF64" s="16" t="s">
        <v>810</v>
      </c>
      <c r="KG64" s="16" t="s">
        <v>810</v>
      </c>
      <c r="KI64" s="16" t="s">
        <v>712</v>
      </c>
      <c r="KJ64" s="16" t="s">
        <v>712</v>
      </c>
      <c r="KK64" s="16" t="s">
        <v>712</v>
      </c>
      <c r="KL64" s="16" t="s">
        <v>712</v>
      </c>
    </row>
    <row r="65" spans="1:298" ht="45" customHeight="1" x14ac:dyDescent="0.25">
      <c r="A65" s="15" t="s">
        <v>171</v>
      </c>
      <c r="B65" s="2" t="s">
        <v>217</v>
      </c>
      <c r="C65" s="2" t="s">
        <v>217</v>
      </c>
      <c r="E65" s="2" t="s">
        <v>217</v>
      </c>
      <c r="F65" s="2" t="s">
        <v>217</v>
      </c>
      <c r="H65" s="2" t="s">
        <v>1309</v>
      </c>
      <c r="I65" s="2" t="s">
        <v>1309</v>
      </c>
      <c r="J65" s="2" t="s">
        <v>1309</v>
      </c>
      <c r="L65" s="2" t="s">
        <v>1323</v>
      </c>
      <c r="N65" s="2" t="s">
        <v>172</v>
      </c>
      <c r="O65" s="2" t="s">
        <v>172</v>
      </c>
      <c r="P65" s="2" t="s">
        <v>172</v>
      </c>
      <c r="R65" s="2" t="s">
        <v>1309</v>
      </c>
      <c r="S65" s="2" t="s">
        <v>1309</v>
      </c>
      <c r="T65" s="2" t="s">
        <v>1309</v>
      </c>
      <c r="U65" s="2" t="s">
        <v>1309</v>
      </c>
      <c r="W65" s="2" t="s">
        <v>172</v>
      </c>
      <c r="X65" s="2" t="s">
        <v>172</v>
      </c>
      <c r="Y65" s="2" t="s">
        <v>172</v>
      </c>
      <c r="Z65" s="2" t="s">
        <v>172</v>
      </c>
      <c r="AA65" s="2" t="s">
        <v>172</v>
      </c>
      <c r="AB65" s="2" t="s">
        <v>172</v>
      </c>
      <c r="AD65" s="2" t="s">
        <v>1353</v>
      </c>
      <c r="AE65" s="2" t="s">
        <v>1353</v>
      </c>
      <c r="AF65" s="2" t="s">
        <v>1353</v>
      </c>
      <c r="AG65" s="2" t="s">
        <v>1353</v>
      </c>
      <c r="AH65" s="2" t="s">
        <v>1353</v>
      </c>
      <c r="AJ65" s="2" t="s">
        <v>830</v>
      </c>
      <c r="AK65" s="2" t="s">
        <v>830</v>
      </c>
      <c r="AL65" s="2" t="s">
        <v>830</v>
      </c>
      <c r="AN65" s="2" t="s">
        <v>1353</v>
      </c>
      <c r="AO65" s="2" t="s">
        <v>1353</v>
      </c>
      <c r="AP65" s="2" t="s">
        <v>1353</v>
      </c>
      <c r="AR65" s="2" t="s">
        <v>830</v>
      </c>
      <c r="AS65" s="2" t="s">
        <v>830</v>
      </c>
      <c r="AU65" s="2" t="s">
        <v>830</v>
      </c>
      <c r="AV65" s="2" t="s">
        <v>830</v>
      </c>
      <c r="AW65" s="2" t="s">
        <v>830</v>
      </c>
      <c r="AY65" s="2" t="s">
        <v>1353</v>
      </c>
      <c r="AZ65" s="2" t="s">
        <v>1353</v>
      </c>
      <c r="BA65" s="2" t="s">
        <v>1353</v>
      </c>
      <c r="BC65" s="2" t="s">
        <v>1238</v>
      </c>
      <c r="BE65" s="2" t="s">
        <v>830</v>
      </c>
      <c r="BF65" s="2" t="s">
        <v>830</v>
      </c>
      <c r="BG65" s="2" t="s">
        <v>830</v>
      </c>
      <c r="BI65" s="2" t="s">
        <v>830</v>
      </c>
      <c r="BJ65" s="2" t="s">
        <v>830</v>
      </c>
      <c r="BK65" s="2" t="s">
        <v>830</v>
      </c>
      <c r="BM65" s="2" t="s">
        <v>1666</v>
      </c>
      <c r="BN65" s="2" t="s">
        <v>1666</v>
      </c>
      <c r="BP65" s="2" t="s">
        <v>876</v>
      </c>
      <c r="BQ65" s="2" t="s">
        <v>876</v>
      </c>
      <c r="BR65" s="2" t="s">
        <v>876</v>
      </c>
      <c r="BT65" s="2" t="s">
        <v>217</v>
      </c>
      <c r="BV65" s="2" t="s">
        <v>876</v>
      </c>
      <c r="BW65" s="2" t="s">
        <v>876</v>
      </c>
      <c r="BX65" s="2" t="s">
        <v>876</v>
      </c>
      <c r="BZ65" s="2" t="s">
        <v>876</v>
      </c>
      <c r="CA65" s="2" t="s">
        <v>876</v>
      </c>
      <c r="CB65" s="2" t="s">
        <v>876</v>
      </c>
      <c r="CD65" s="2" t="s">
        <v>183</v>
      </c>
      <c r="CE65" s="2" t="s">
        <v>183</v>
      </c>
      <c r="CF65" s="2" t="s">
        <v>183</v>
      </c>
      <c r="CH65" s="2" t="s">
        <v>183</v>
      </c>
      <c r="CI65" s="2" t="s">
        <v>183</v>
      </c>
      <c r="CJ65" s="2" t="s">
        <v>183</v>
      </c>
      <c r="CL65" s="2" t="s">
        <v>183</v>
      </c>
      <c r="CM65" s="2" t="s">
        <v>183</v>
      </c>
      <c r="CN65" s="2" t="s">
        <v>183</v>
      </c>
      <c r="CP65" s="2" t="s">
        <v>183</v>
      </c>
      <c r="CQ65" s="2" t="s">
        <v>183</v>
      </c>
      <c r="CR65" s="2" t="s">
        <v>183</v>
      </c>
      <c r="CT65" s="2" t="s">
        <v>183</v>
      </c>
      <c r="CV65" s="2" t="s">
        <v>183</v>
      </c>
      <c r="CW65" s="2" t="s">
        <v>183</v>
      </c>
      <c r="CX65" s="2" t="s">
        <v>183</v>
      </c>
      <c r="CY65" s="2" t="s">
        <v>183</v>
      </c>
      <c r="CZ65" s="2" t="s">
        <v>183</v>
      </c>
      <c r="DB65" s="2" t="s">
        <v>353</v>
      </c>
      <c r="DD65" s="2" t="s">
        <v>353</v>
      </c>
      <c r="DE65" s="2" t="s">
        <v>353</v>
      </c>
      <c r="DF65" s="2" t="s">
        <v>353</v>
      </c>
      <c r="DG65" s="2" t="s">
        <v>353</v>
      </c>
      <c r="DI65" s="2" t="s">
        <v>353</v>
      </c>
      <c r="DJ65" s="2" t="s">
        <v>353</v>
      </c>
      <c r="DK65" s="2" t="s">
        <v>353</v>
      </c>
      <c r="DL65" s="2" t="s">
        <v>353</v>
      </c>
      <c r="DN65" s="2" t="s">
        <v>183</v>
      </c>
      <c r="DO65" s="2" t="s">
        <v>183</v>
      </c>
      <c r="DP65" s="2" t="s">
        <v>183</v>
      </c>
      <c r="DQ65" s="2" t="s">
        <v>183</v>
      </c>
      <c r="DS65" s="2" t="s">
        <v>183</v>
      </c>
      <c r="DT65" s="2" t="s">
        <v>183</v>
      </c>
      <c r="DU65" s="2" t="s">
        <v>183</v>
      </c>
      <c r="DV65" s="2" t="s">
        <v>183</v>
      </c>
      <c r="DW65" s="2" t="s">
        <v>183</v>
      </c>
      <c r="DX65" s="2" t="s">
        <v>183</v>
      </c>
      <c r="DZ65" s="2" t="s">
        <v>183</v>
      </c>
      <c r="EA65" s="2" t="s">
        <v>183</v>
      </c>
      <c r="EB65" s="2" t="s">
        <v>183</v>
      </c>
      <c r="EC65" s="2" t="s">
        <v>183</v>
      </c>
      <c r="EE65" s="2" t="s">
        <v>183</v>
      </c>
      <c r="EF65" s="2" t="s">
        <v>183</v>
      </c>
      <c r="EG65" s="2" t="s">
        <v>183</v>
      </c>
      <c r="EH65" s="2" t="s">
        <v>183</v>
      </c>
      <c r="EI65" s="2" t="s">
        <v>183</v>
      </c>
      <c r="EJ65" s="2" t="s">
        <v>183</v>
      </c>
      <c r="EL65" s="2" t="s">
        <v>183</v>
      </c>
      <c r="EM65" s="2" t="s">
        <v>183</v>
      </c>
      <c r="EO65" s="2" t="s">
        <v>183</v>
      </c>
      <c r="EP65" s="2" t="s">
        <v>183</v>
      </c>
      <c r="EQ65" s="2" t="s">
        <v>183</v>
      </c>
      <c r="ER65" s="2" t="s">
        <v>183</v>
      </c>
      <c r="ES65" s="2" t="s">
        <v>183</v>
      </c>
      <c r="ET65" s="2" t="s">
        <v>183</v>
      </c>
      <c r="EU65" s="2" t="s">
        <v>183</v>
      </c>
      <c r="EV65" s="2" t="s">
        <v>183</v>
      </c>
      <c r="EX65" s="2" t="s">
        <v>1396</v>
      </c>
      <c r="EY65" s="2" t="s">
        <v>1396</v>
      </c>
      <c r="EZ65" s="2" t="s">
        <v>1396</v>
      </c>
      <c r="FA65" s="2" t="s">
        <v>1396</v>
      </c>
      <c r="FB65" s="2" t="s">
        <v>1396</v>
      </c>
      <c r="FC65" s="2" t="s">
        <v>1396</v>
      </c>
      <c r="FD65" s="2" t="s">
        <v>1396</v>
      </c>
      <c r="FE65" s="2" t="s">
        <v>1396</v>
      </c>
      <c r="FF65" s="2" t="s">
        <v>1396</v>
      </c>
      <c r="FH65" s="2" t="s">
        <v>183</v>
      </c>
      <c r="FI65" s="2" t="s">
        <v>183</v>
      </c>
      <c r="FJ65" s="2" t="s">
        <v>183</v>
      </c>
      <c r="FL65" s="2" t="s">
        <v>183</v>
      </c>
      <c r="FM65" s="2" t="s">
        <v>183</v>
      </c>
      <c r="FN65" s="2" t="s">
        <v>183</v>
      </c>
      <c r="FO65" s="2" t="s">
        <v>183</v>
      </c>
      <c r="FP65" s="2" t="s">
        <v>183</v>
      </c>
      <c r="FQ65" s="2" t="s">
        <v>183</v>
      </c>
      <c r="FR65" s="2" t="s">
        <v>183</v>
      </c>
      <c r="FS65" s="2" t="s">
        <v>183</v>
      </c>
      <c r="FT65" s="2" t="s">
        <v>183</v>
      </c>
      <c r="FV65" s="2" t="s">
        <v>1427</v>
      </c>
      <c r="FW65" s="2" t="s">
        <v>1427</v>
      </c>
      <c r="FX65" s="2" t="s">
        <v>1427</v>
      </c>
      <c r="FY65" s="2" t="s">
        <v>1427</v>
      </c>
      <c r="FZ65" s="2" t="s">
        <v>1427</v>
      </c>
      <c r="GA65" s="2" t="s">
        <v>1427</v>
      </c>
      <c r="GB65" s="2" t="s">
        <v>1427</v>
      </c>
      <c r="GC65" s="2" t="s">
        <v>1427</v>
      </c>
      <c r="GD65" s="2" t="s">
        <v>1427</v>
      </c>
      <c r="GE65" s="2" t="s">
        <v>1427</v>
      </c>
      <c r="GG65" s="2" t="s">
        <v>183</v>
      </c>
      <c r="GH65" s="2" t="s">
        <v>183</v>
      </c>
      <c r="GI65" s="2" t="s">
        <v>183</v>
      </c>
      <c r="GJ65" s="2" t="s">
        <v>183</v>
      </c>
      <c r="GK65" s="2" t="s">
        <v>183</v>
      </c>
      <c r="GL65" s="2" t="s">
        <v>183</v>
      </c>
      <c r="GM65" s="2" t="s">
        <v>183</v>
      </c>
      <c r="GO65" s="2" t="s">
        <v>1396</v>
      </c>
      <c r="GP65" s="2" t="s">
        <v>1396</v>
      </c>
      <c r="GQ65" s="2" t="s">
        <v>1396</v>
      </c>
      <c r="GR65" s="2" t="s">
        <v>1396</v>
      </c>
      <c r="GS65" s="2" t="s">
        <v>1396</v>
      </c>
      <c r="GT65" s="2" t="s">
        <v>1396</v>
      </c>
      <c r="GU65" s="2" t="s">
        <v>1396</v>
      </c>
      <c r="GV65" s="2" t="s">
        <v>1396</v>
      </c>
      <c r="GX65" s="2" t="s">
        <v>183</v>
      </c>
      <c r="GY65" s="2" t="s">
        <v>183</v>
      </c>
      <c r="HA65" s="2" t="s">
        <v>183</v>
      </c>
      <c r="HC65" s="2" t="s">
        <v>183</v>
      </c>
      <c r="HD65" s="2" t="s">
        <v>183</v>
      </c>
      <c r="HE65" s="2" t="s">
        <v>183</v>
      </c>
      <c r="HG65" s="2" t="s">
        <v>1427</v>
      </c>
      <c r="HH65" s="2" t="s">
        <v>1427</v>
      </c>
      <c r="HI65" s="2" t="s">
        <v>1427</v>
      </c>
      <c r="HJ65" s="2" t="s">
        <v>1427</v>
      </c>
      <c r="HL65" s="2" t="s">
        <v>1427</v>
      </c>
      <c r="HM65" s="2" t="s">
        <v>1427</v>
      </c>
      <c r="HO65" s="2" t="s">
        <v>183</v>
      </c>
      <c r="HP65" s="2" t="s">
        <v>183</v>
      </c>
      <c r="HQ65" s="2" t="s">
        <v>183</v>
      </c>
      <c r="HR65" s="2" t="s">
        <v>183</v>
      </c>
      <c r="HS65" s="2" t="s">
        <v>183</v>
      </c>
      <c r="HT65" s="2" t="s">
        <v>183</v>
      </c>
      <c r="HV65" s="2" t="s">
        <v>1396</v>
      </c>
      <c r="HW65" s="2" t="s">
        <v>1396</v>
      </c>
      <c r="HX65" s="2" t="s">
        <v>1396</v>
      </c>
      <c r="HY65" s="2" t="s">
        <v>1396</v>
      </c>
      <c r="HZ65" s="2" t="s">
        <v>1396</v>
      </c>
      <c r="IA65" s="2" t="s">
        <v>1396</v>
      </c>
      <c r="IC65" s="2" t="s">
        <v>196</v>
      </c>
      <c r="ID65" s="2" t="s">
        <v>196</v>
      </c>
      <c r="IE65" s="2" t="s">
        <v>196</v>
      </c>
      <c r="IF65" s="2" t="s">
        <v>196</v>
      </c>
      <c r="IG65" s="2" t="s">
        <v>196</v>
      </c>
      <c r="IH65" s="2" t="s">
        <v>196</v>
      </c>
      <c r="IJ65" s="2" t="s">
        <v>196</v>
      </c>
      <c r="IK65" s="2" t="s">
        <v>196</v>
      </c>
      <c r="IL65" s="2" t="s">
        <v>196</v>
      </c>
      <c r="IM65" s="2" t="s">
        <v>196</v>
      </c>
      <c r="IN65" s="2" t="s">
        <v>196</v>
      </c>
      <c r="IO65" s="2" t="s">
        <v>196</v>
      </c>
      <c r="IP65" s="2" t="s">
        <v>196</v>
      </c>
      <c r="IQ65" s="2" t="s">
        <v>196</v>
      </c>
      <c r="IR65" s="2" t="s">
        <v>196</v>
      </c>
      <c r="IS65" s="2" t="s">
        <v>196</v>
      </c>
      <c r="IU65" s="2" t="s">
        <v>1502</v>
      </c>
      <c r="IV65" s="2" t="s">
        <v>1502</v>
      </c>
      <c r="IW65" s="2" t="s">
        <v>1502</v>
      </c>
      <c r="IX65" s="2" t="s">
        <v>1502</v>
      </c>
      <c r="IY65" s="2" t="s">
        <v>1502</v>
      </c>
      <c r="IZ65" s="2" t="s">
        <v>1502</v>
      </c>
      <c r="JA65" s="2" t="s">
        <v>1502</v>
      </c>
      <c r="JB65" s="2" t="s">
        <v>1502</v>
      </c>
      <c r="JC65" s="2" t="s">
        <v>1502</v>
      </c>
      <c r="JD65" s="2" t="s">
        <v>1502</v>
      </c>
      <c r="JE65" s="2" t="s">
        <v>1502</v>
      </c>
      <c r="JF65" s="2" t="s">
        <v>1502</v>
      </c>
      <c r="JH65" s="2" t="s">
        <v>196</v>
      </c>
      <c r="JI65" s="2" t="s">
        <v>196</v>
      </c>
      <c r="JJ65" s="2" t="s">
        <v>196</v>
      </c>
      <c r="JK65" s="2" t="s">
        <v>196</v>
      </c>
      <c r="JL65" s="2" t="s">
        <v>196</v>
      </c>
      <c r="JM65" s="2" t="s">
        <v>196</v>
      </c>
      <c r="JN65" s="2" t="s">
        <v>196</v>
      </c>
      <c r="JO65" s="2" t="s">
        <v>196</v>
      </c>
      <c r="JP65" s="2" t="s">
        <v>196</v>
      </c>
      <c r="JR65" s="2" t="s">
        <v>1502</v>
      </c>
      <c r="JS65" s="2" t="s">
        <v>1502</v>
      </c>
      <c r="JT65" s="2" t="s">
        <v>1502</v>
      </c>
      <c r="JU65" s="2" t="s">
        <v>1502</v>
      </c>
      <c r="JV65" s="2" t="s">
        <v>1502</v>
      </c>
      <c r="JW65" s="2" t="s">
        <v>1502</v>
      </c>
      <c r="JX65" s="2" t="s">
        <v>1502</v>
      </c>
      <c r="JY65" s="2" t="s">
        <v>1502</v>
      </c>
      <c r="JZ65" s="2" t="s">
        <v>1502</v>
      </c>
      <c r="KB65" s="2" t="s">
        <v>1131</v>
      </c>
      <c r="KC65" s="2" t="s">
        <v>1131</v>
      </c>
      <c r="KD65" s="2" t="s">
        <v>1131</v>
      </c>
      <c r="KF65" s="2" t="s">
        <v>811</v>
      </c>
      <c r="KG65" s="2" t="s">
        <v>811</v>
      </c>
      <c r="KI65" s="2" t="s">
        <v>196</v>
      </c>
      <c r="KJ65" s="2" t="s">
        <v>196</v>
      </c>
      <c r="KK65" s="2" t="s">
        <v>196</v>
      </c>
      <c r="KL65" s="2" t="s">
        <v>196</v>
      </c>
    </row>
    <row r="66" spans="1:298" ht="45" customHeight="1" x14ac:dyDescent="0.25">
      <c r="A66" s="15" t="s">
        <v>173</v>
      </c>
      <c r="B66" s="2" t="s">
        <v>174</v>
      </c>
      <c r="C66" s="2" t="s">
        <v>174</v>
      </c>
      <c r="E66" s="2" t="s">
        <v>174</v>
      </c>
      <c r="F66" s="2" t="s">
        <v>174</v>
      </c>
      <c r="H66" s="2" t="s">
        <v>1310</v>
      </c>
      <c r="I66" s="2" t="s">
        <v>1310</v>
      </c>
      <c r="J66" s="2" t="s">
        <v>1310</v>
      </c>
      <c r="L66" s="2" t="s">
        <v>174</v>
      </c>
      <c r="N66" s="2" t="s">
        <v>174</v>
      </c>
      <c r="O66" s="2" t="s">
        <v>174</v>
      </c>
      <c r="P66" s="2" t="s">
        <v>174</v>
      </c>
      <c r="R66" s="2" t="s">
        <v>1310</v>
      </c>
      <c r="S66" s="2" t="s">
        <v>1310</v>
      </c>
      <c r="T66" s="2" t="s">
        <v>1310</v>
      </c>
      <c r="U66" s="2" t="s">
        <v>1310</v>
      </c>
      <c r="W66" s="2" t="s">
        <v>174</v>
      </c>
      <c r="X66" s="2" t="s">
        <v>174</v>
      </c>
      <c r="Y66" s="2" t="s">
        <v>174</v>
      </c>
      <c r="Z66" s="2" t="s">
        <v>174</v>
      </c>
      <c r="AA66" s="2" t="s">
        <v>174</v>
      </c>
      <c r="AB66" s="2" t="s">
        <v>174</v>
      </c>
      <c r="AD66" s="2" t="s">
        <v>1648</v>
      </c>
      <c r="AE66" s="2" t="s">
        <v>1648</v>
      </c>
      <c r="AF66" s="2" t="s">
        <v>1648</v>
      </c>
      <c r="AG66" s="2" t="s">
        <v>1648</v>
      </c>
      <c r="AH66" s="2" t="s">
        <v>1648</v>
      </c>
      <c r="AJ66" s="2" t="s">
        <v>831</v>
      </c>
      <c r="AK66" s="2" t="s">
        <v>831</v>
      </c>
      <c r="AL66" s="2" t="s">
        <v>831</v>
      </c>
      <c r="AN66" s="2" t="s">
        <v>1354</v>
      </c>
      <c r="AO66" s="2" t="s">
        <v>1354</v>
      </c>
      <c r="AP66" s="2" t="s">
        <v>1354</v>
      </c>
      <c r="AR66" s="2" t="s">
        <v>831</v>
      </c>
      <c r="AS66" s="2" t="s">
        <v>831</v>
      </c>
      <c r="AU66" s="2" t="s">
        <v>831</v>
      </c>
      <c r="AV66" s="2" t="s">
        <v>831</v>
      </c>
      <c r="AW66" s="2" t="s">
        <v>831</v>
      </c>
      <c r="AY66" s="2" t="s">
        <v>1354</v>
      </c>
      <c r="AZ66" s="2" t="s">
        <v>1354</v>
      </c>
      <c r="BA66" s="2" t="s">
        <v>1354</v>
      </c>
      <c r="BC66" s="2" t="s">
        <v>184</v>
      </c>
      <c r="BE66" s="2" t="s">
        <v>831</v>
      </c>
      <c r="BF66" s="2" t="s">
        <v>831</v>
      </c>
      <c r="BG66" s="2" t="s">
        <v>831</v>
      </c>
      <c r="BI66" s="2" t="s">
        <v>184</v>
      </c>
      <c r="BJ66" s="2" t="s">
        <v>184</v>
      </c>
      <c r="BK66" s="2" t="s">
        <v>184</v>
      </c>
      <c r="BM66" s="2" t="s">
        <v>1667</v>
      </c>
      <c r="BN66" s="2" t="s">
        <v>1667</v>
      </c>
      <c r="BP66" s="2" t="s">
        <v>831</v>
      </c>
      <c r="BQ66" s="2" t="s">
        <v>831</v>
      </c>
      <c r="BR66" s="2" t="s">
        <v>831</v>
      </c>
      <c r="BT66" s="2" t="s">
        <v>174</v>
      </c>
      <c r="BV66" s="2" t="s">
        <v>831</v>
      </c>
      <c r="BW66" s="2" t="s">
        <v>831</v>
      </c>
      <c r="BX66" s="2" t="s">
        <v>831</v>
      </c>
      <c r="BZ66" s="2" t="s">
        <v>831</v>
      </c>
      <c r="CA66" s="2" t="s">
        <v>831</v>
      </c>
      <c r="CB66" s="2" t="s">
        <v>831</v>
      </c>
      <c r="CD66" s="2" t="s">
        <v>1057</v>
      </c>
      <c r="CE66" s="2" t="s">
        <v>1057</v>
      </c>
      <c r="CF66" s="2" t="s">
        <v>1057</v>
      </c>
      <c r="CH66" s="2" t="s">
        <v>184</v>
      </c>
      <c r="CI66" s="2" t="s">
        <v>184</v>
      </c>
      <c r="CJ66" s="2" t="s">
        <v>184</v>
      </c>
      <c r="CL66" s="2" t="s">
        <v>184</v>
      </c>
      <c r="CM66" s="2" t="s">
        <v>184</v>
      </c>
      <c r="CN66" s="2" t="s">
        <v>184</v>
      </c>
      <c r="CP66" s="2" t="s">
        <v>184</v>
      </c>
      <c r="CQ66" s="2" t="s">
        <v>184</v>
      </c>
      <c r="CR66" s="2" t="s">
        <v>184</v>
      </c>
      <c r="CT66" s="2" t="s">
        <v>184</v>
      </c>
      <c r="CV66" s="2" t="s">
        <v>184</v>
      </c>
      <c r="CW66" s="2" t="s">
        <v>184</v>
      </c>
      <c r="CX66" s="2" t="s">
        <v>184</v>
      </c>
      <c r="CY66" s="2" t="s">
        <v>184</v>
      </c>
      <c r="CZ66" s="2" t="s">
        <v>184</v>
      </c>
      <c r="DB66" s="2" t="s">
        <v>184</v>
      </c>
      <c r="DD66" s="2" t="s">
        <v>184</v>
      </c>
      <c r="DE66" s="2" t="s">
        <v>184</v>
      </c>
      <c r="DF66" s="2" t="s">
        <v>184</v>
      </c>
      <c r="DG66" s="2" t="s">
        <v>184</v>
      </c>
      <c r="DI66" s="2" t="s">
        <v>184</v>
      </c>
      <c r="DJ66" s="2" t="s">
        <v>184</v>
      </c>
      <c r="DK66" s="2" t="s">
        <v>184</v>
      </c>
      <c r="DL66" s="2" t="s">
        <v>184</v>
      </c>
      <c r="DN66" s="2" t="s">
        <v>184</v>
      </c>
      <c r="DO66" s="2" t="s">
        <v>184</v>
      </c>
      <c r="DP66" s="2" t="s">
        <v>184</v>
      </c>
      <c r="DQ66" s="2" t="s">
        <v>184</v>
      </c>
      <c r="DS66" s="2" t="s">
        <v>184</v>
      </c>
      <c r="DT66" s="2" t="s">
        <v>184</v>
      </c>
      <c r="DU66" s="2" t="s">
        <v>184</v>
      </c>
      <c r="DV66" s="2" t="s">
        <v>184</v>
      </c>
      <c r="DW66" s="2" t="s">
        <v>184</v>
      </c>
      <c r="DX66" s="2" t="s">
        <v>184</v>
      </c>
      <c r="DZ66" s="2" t="s">
        <v>184</v>
      </c>
      <c r="EA66" s="2" t="s">
        <v>184</v>
      </c>
      <c r="EB66" s="2" t="s">
        <v>184</v>
      </c>
      <c r="EC66" s="2" t="s">
        <v>184</v>
      </c>
      <c r="EE66" s="2" t="s">
        <v>184</v>
      </c>
      <c r="EF66" s="2" t="s">
        <v>184</v>
      </c>
      <c r="EG66" s="2" t="s">
        <v>184</v>
      </c>
      <c r="EH66" s="2" t="s">
        <v>184</v>
      </c>
      <c r="EI66" s="2" t="s">
        <v>184</v>
      </c>
      <c r="EJ66" s="2" t="s">
        <v>184</v>
      </c>
      <c r="EL66" s="2" t="s">
        <v>184</v>
      </c>
      <c r="EM66" s="2" t="s">
        <v>184</v>
      </c>
      <c r="EO66" s="2" t="s">
        <v>184</v>
      </c>
      <c r="EP66" s="2" t="s">
        <v>184</v>
      </c>
      <c r="EQ66" s="2" t="s">
        <v>184</v>
      </c>
      <c r="ER66" s="2" t="s">
        <v>184</v>
      </c>
      <c r="ES66" s="2" t="s">
        <v>184</v>
      </c>
      <c r="ET66" s="2" t="s">
        <v>184</v>
      </c>
      <c r="EU66" s="2" t="s">
        <v>184</v>
      </c>
      <c r="EV66" s="2" t="s">
        <v>184</v>
      </c>
      <c r="EX66" s="2" t="s">
        <v>1397</v>
      </c>
      <c r="EY66" s="2" t="s">
        <v>1397</v>
      </c>
      <c r="EZ66" s="2" t="s">
        <v>1397</v>
      </c>
      <c r="FA66" s="2" t="s">
        <v>1397</v>
      </c>
      <c r="FB66" s="2" t="s">
        <v>1397</v>
      </c>
      <c r="FC66" s="2" t="s">
        <v>1397</v>
      </c>
      <c r="FD66" s="2" t="s">
        <v>1397</v>
      </c>
      <c r="FE66" s="2" t="s">
        <v>1397</v>
      </c>
      <c r="FF66" s="2" t="s">
        <v>1397</v>
      </c>
      <c r="FH66" s="2" t="s">
        <v>184</v>
      </c>
      <c r="FI66" s="2" t="s">
        <v>184</v>
      </c>
      <c r="FJ66" s="2" t="s">
        <v>184</v>
      </c>
      <c r="FL66" s="2" t="s">
        <v>184</v>
      </c>
      <c r="FM66" s="2" t="s">
        <v>184</v>
      </c>
      <c r="FN66" s="2" t="s">
        <v>184</v>
      </c>
      <c r="FO66" s="2" t="s">
        <v>184</v>
      </c>
      <c r="FP66" s="2" t="s">
        <v>184</v>
      </c>
      <c r="FQ66" s="2" t="s">
        <v>184</v>
      </c>
      <c r="FR66" s="2" t="s">
        <v>184</v>
      </c>
      <c r="FS66" s="2" t="s">
        <v>184</v>
      </c>
      <c r="FT66" s="2" t="s">
        <v>184</v>
      </c>
      <c r="FV66" s="2" t="s">
        <v>1397</v>
      </c>
      <c r="FW66" s="2" t="s">
        <v>1397</v>
      </c>
      <c r="FX66" s="2" t="s">
        <v>1397</v>
      </c>
      <c r="FY66" s="2" t="s">
        <v>1397</v>
      </c>
      <c r="FZ66" s="2" t="s">
        <v>1397</v>
      </c>
      <c r="GA66" s="2" t="s">
        <v>1397</v>
      </c>
      <c r="GB66" s="2" t="s">
        <v>1397</v>
      </c>
      <c r="GC66" s="2" t="s">
        <v>1397</v>
      </c>
      <c r="GD66" s="2" t="s">
        <v>1397</v>
      </c>
      <c r="GE66" s="2" t="s">
        <v>1397</v>
      </c>
      <c r="GG66" s="2" t="s">
        <v>184</v>
      </c>
      <c r="GH66" s="2" t="s">
        <v>184</v>
      </c>
      <c r="GI66" s="2" t="s">
        <v>184</v>
      </c>
      <c r="GJ66" s="2" t="s">
        <v>184</v>
      </c>
      <c r="GK66" s="2" t="s">
        <v>184</v>
      </c>
      <c r="GL66" s="2" t="s">
        <v>184</v>
      </c>
      <c r="GM66" s="2" t="s">
        <v>184</v>
      </c>
      <c r="GO66" s="2" t="s">
        <v>1450</v>
      </c>
      <c r="GP66" s="2" t="s">
        <v>1450</v>
      </c>
      <c r="GQ66" s="2" t="s">
        <v>1450</v>
      </c>
      <c r="GR66" s="2" t="s">
        <v>1450</v>
      </c>
      <c r="GS66" s="2" t="s">
        <v>1450</v>
      </c>
      <c r="GT66" s="2" t="s">
        <v>1450</v>
      </c>
      <c r="GU66" s="2" t="s">
        <v>1450</v>
      </c>
      <c r="GV66" s="2" t="s">
        <v>1450</v>
      </c>
      <c r="GX66" s="2" t="s">
        <v>184</v>
      </c>
      <c r="GY66" s="2" t="s">
        <v>184</v>
      </c>
      <c r="HA66" s="2" t="s">
        <v>184</v>
      </c>
      <c r="HC66" s="2" t="s">
        <v>184</v>
      </c>
      <c r="HD66" s="2" t="s">
        <v>184</v>
      </c>
      <c r="HE66" s="2" t="s">
        <v>184</v>
      </c>
      <c r="HG66" s="2" t="s">
        <v>1397</v>
      </c>
      <c r="HH66" s="2" t="s">
        <v>1397</v>
      </c>
      <c r="HI66" s="2" t="s">
        <v>1397</v>
      </c>
      <c r="HJ66" s="2" t="s">
        <v>1397</v>
      </c>
      <c r="HL66" s="2" t="s">
        <v>1397</v>
      </c>
      <c r="HM66" s="2" t="s">
        <v>1397</v>
      </c>
      <c r="HO66" s="2" t="s">
        <v>184</v>
      </c>
      <c r="HP66" s="2" t="s">
        <v>184</v>
      </c>
      <c r="HQ66" s="2" t="s">
        <v>184</v>
      </c>
      <c r="HR66" s="2" t="s">
        <v>184</v>
      </c>
      <c r="HS66" s="2" t="s">
        <v>184</v>
      </c>
      <c r="HT66" s="2" t="s">
        <v>184</v>
      </c>
      <c r="HV66" s="2" t="s">
        <v>1450</v>
      </c>
      <c r="HW66" s="2" t="s">
        <v>1450</v>
      </c>
      <c r="HX66" s="2" t="s">
        <v>1450</v>
      </c>
      <c r="HY66" s="2" t="s">
        <v>1450</v>
      </c>
      <c r="HZ66" s="2" t="s">
        <v>1450</v>
      </c>
      <c r="IA66" s="2" t="s">
        <v>1450</v>
      </c>
      <c r="IC66" s="2" t="s">
        <v>1023</v>
      </c>
      <c r="ID66" s="2" t="s">
        <v>1024</v>
      </c>
      <c r="IE66" s="2" t="s">
        <v>1024</v>
      </c>
      <c r="IF66" s="2" t="s">
        <v>1025</v>
      </c>
      <c r="IG66" s="2" t="s">
        <v>1026</v>
      </c>
      <c r="IH66" s="2" t="s">
        <v>1024</v>
      </c>
      <c r="IJ66" s="2" t="s">
        <v>184</v>
      </c>
      <c r="IK66" s="2" t="s">
        <v>184</v>
      </c>
      <c r="IL66" s="2" t="s">
        <v>184</v>
      </c>
      <c r="IM66" s="2" t="s">
        <v>184</v>
      </c>
      <c r="IN66" s="2" t="s">
        <v>184</v>
      </c>
      <c r="IO66" s="2" t="s">
        <v>184</v>
      </c>
      <c r="IP66" s="2" t="s">
        <v>184</v>
      </c>
      <c r="IQ66" s="2" t="s">
        <v>184</v>
      </c>
      <c r="IR66" s="2" t="s">
        <v>184</v>
      </c>
      <c r="IS66" s="2" t="s">
        <v>184</v>
      </c>
      <c r="IU66" s="2" t="s">
        <v>1397</v>
      </c>
      <c r="IV66" s="2" t="s">
        <v>1397</v>
      </c>
      <c r="IW66" s="2" t="s">
        <v>1397</v>
      </c>
      <c r="IX66" s="2" t="s">
        <v>1397</v>
      </c>
      <c r="IY66" s="2" t="s">
        <v>1397</v>
      </c>
      <c r="IZ66" s="2" t="s">
        <v>1397</v>
      </c>
      <c r="JA66" s="2" t="s">
        <v>1397</v>
      </c>
      <c r="JB66" s="2" t="s">
        <v>1397</v>
      </c>
      <c r="JC66" s="2" t="s">
        <v>1397</v>
      </c>
      <c r="JD66" s="2" t="s">
        <v>1397</v>
      </c>
      <c r="JE66" s="2" t="s">
        <v>1397</v>
      </c>
      <c r="JF66" s="2" t="s">
        <v>1397</v>
      </c>
      <c r="JH66" s="2" t="s">
        <v>184</v>
      </c>
      <c r="JI66" s="2" t="s">
        <v>184</v>
      </c>
      <c r="JJ66" s="2" t="s">
        <v>184</v>
      </c>
      <c r="JK66" s="2" t="s">
        <v>184</v>
      </c>
      <c r="JL66" s="2" t="s">
        <v>184</v>
      </c>
      <c r="JM66" s="2" t="s">
        <v>184</v>
      </c>
      <c r="JN66" s="2" t="s">
        <v>184</v>
      </c>
      <c r="JO66" s="2" t="s">
        <v>184</v>
      </c>
      <c r="JP66" s="2" t="s">
        <v>184</v>
      </c>
      <c r="JR66" s="2" t="s">
        <v>1397</v>
      </c>
      <c r="JS66" s="2" t="s">
        <v>1397</v>
      </c>
      <c r="JT66" s="2" t="s">
        <v>1397</v>
      </c>
      <c r="JU66" s="2" t="s">
        <v>1397</v>
      </c>
      <c r="JV66" s="2" t="s">
        <v>1397</v>
      </c>
      <c r="JW66" s="2" t="s">
        <v>1397</v>
      </c>
      <c r="JX66" s="2" t="s">
        <v>1397</v>
      </c>
      <c r="JY66" s="2" t="s">
        <v>1397</v>
      </c>
      <c r="JZ66" s="2" t="s">
        <v>1397</v>
      </c>
      <c r="KB66" s="2" t="s">
        <v>1132</v>
      </c>
      <c r="KC66" s="2" t="s">
        <v>1132</v>
      </c>
      <c r="KD66" s="2" t="s">
        <v>1132</v>
      </c>
      <c r="KF66" s="2" t="s">
        <v>812</v>
      </c>
      <c r="KG66" s="2" t="s">
        <v>812</v>
      </c>
      <c r="KI66" s="2" t="s">
        <v>184</v>
      </c>
      <c r="KJ66" s="2" t="s">
        <v>184</v>
      </c>
      <c r="KK66" s="2" t="s">
        <v>184</v>
      </c>
      <c r="KL66" s="2" t="s">
        <v>184</v>
      </c>
    </row>
    <row r="67" spans="1:298" ht="22.5" customHeight="1" x14ac:dyDescent="0.25">
      <c r="A67" s="14" t="s">
        <v>143</v>
      </c>
      <c r="B67" s="45" t="s">
        <v>784</v>
      </c>
      <c r="C67" s="45" t="s">
        <v>785</v>
      </c>
      <c r="E67" s="45" t="s">
        <v>218</v>
      </c>
      <c r="F67" s="45" t="s">
        <v>59</v>
      </c>
      <c r="H67" s="45" t="s">
        <v>59</v>
      </c>
      <c r="I67" s="45" t="s">
        <v>206</v>
      </c>
      <c r="J67" s="45" t="s">
        <v>889</v>
      </c>
      <c r="L67" s="45" t="s">
        <v>59</v>
      </c>
      <c r="N67" s="45" t="s">
        <v>227</v>
      </c>
      <c r="O67" s="45" t="s">
        <v>228</v>
      </c>
      <c r="P67" s="45" t="s">
        <v>229</v>
      </c>
      <c r="R67" s="45" t="s">
        <v>221</v>
      </c>
      <c r="S67" s="45" t="s">
        <v>1334</v>
      </c>
      <c r="T67" s="45" t="s">
        <v>222</v>
      </c>
      <c r="U67" s="45" t="s">
        <v>223</v>
      </c>
      <c r="W67" s="45" t="s">
        <v>145</v>
      </c>
      <c r="X67" s="45" t="s">
        <v>146</v>
      </c>
      <c r="Y67" s="45" t="s">
        <v>146</v>
      </c>
      <c r="Z67" s="45" t="s">
        <v>147</v>
      </c>
      <c r="AA67" s="45" t="s">
        <v>148</v>
      </c>
      <c r="AB67" s="45" t="s">
        <v>149</v>
      </c>
      <c r="AD67" s="75" t="s">
        <v>49</v>
      </c>
      <c r="AE67" s="75" t="s">
        <v>892</v>
      </c>
      <c r="AF67" s="75" t="s">
        <v>0</v>
      </c>
      <c r="AG67" s="75" t="s">
        <v>56</v>
      </c>
      <c r="AH67" s="75" t="s">
        <v>58</v>
      </c>
      <c r="AJ67" s="45" t="s">
        <v>59</v>
      </c>
      <c r="AK67" s="45" t="s">
        <v>59</v>
      </c>
      <c r="AL67" s="45" t="s">
        <v>59</v>
      </c>
      <c r="AN67" s="75" t="s">
        <v>817</v>
      </c>
      <c r="AO67" s="75" t="s">
        <v>818</v>
      </c>
      <c r="AP67" s="75" t="s">
        <v>819</v>
      </c>
      <c r="AR67" s="45" t="s">
        <v>238</v>
      </c>
      <c r="AS67" s="45" t="s">
        <v>239</v>
      </c>
      <c r="AU67" s="45" t="s">
        <v>59</v>
      </c>
      <c r="AV67" s="45" t="s">
        <v>59</v>
      </c>
      <c r="AW67" s="45" t="s">
        <v>59</v>
      </c>
      <c r="AY67" s="75" t="s">
        <v>833</v>
      </c>
      <c r="AZ67" s="75" t="s">
        <v>834</v>
      </c>
      <c r="BA67" s="75" t="s">
        <v>835</v>
      </c>
      <c r="BC67" s="45" t="s">
        <v>1226</v>
      </c>
      <c r="BE67" s="45" t="s">
        <v>240</v>
      </c>
      <c r="BF67" s="45" t="s">
        <v>241</v>
      </c>
      <c r="BG67" s="45" t="s">
        <v>242</v>
      </c>
      <c r="BH67" s="72"/>
      <c r="BI67" s="75" t="s">
        <v>59</v>
      </c>
      <c r="BJ67" s="75" t="s">
        <v>59</v>
      </c>
      <c r="BK67" s="75" t="s">
        <v>59</v>
      </c>
      <c r="BM67" s="75" t="s">
        <v>59</v>
      </c>
      <c r="BN67" s="75" t="s">
        <v>59</v>
      </c>
      <c r="BO67" s="72"/>
      <c r="BP67" s="45" t="s">
        <v>255</v>
      </c>
      <c r="BQ67" s="45" t="s">
        <v>256</v>
      </c>
      <c r="BR67" s="45" t="s">
        <v>257</v>
      </c>
      <c r="BT67" s="45" t="s">
        <v>59</v>
      </c>
      <c r="BV67" s="45" t="s">
        <v>59</v>
      </c>
      <c r="BW67" s="45" t="s">
        <v>59</v>
      </c>
      <c r="BX67" s="45" t="s">
        <v>59</v>
      </c>
      <c r="BZ67" s="45" t="s">
        <v>59</v>
      </c>
      <c r="CA67" s="45" t="s">
        <v>59</v>
      </c>
      <c r="CB67" s="45" t="s">
        <v>59</v>
      </c>
      <c r="CD67" s="45" t="s">
        <v>59</v>
      </c>
      <c r="CE67" s="45" t="s">
        <v>59</v>
      </c>
      <c r="CF67" s="45" t="s">
        <v>59</v>
      </c>
      <c r="CH67" s="45" t="s">
        <v>290</v>
      </c>
      <c r="CI67" s="45" t="s">
        <v>291</v>
      </c>
      <c r="CJ67" s="45" t="s">
        <v>292</v>
      </c>
      <c r="CL67" s="45" t="s">
        <v>296</v>
      </c>
      <c r="CM67" s="45" t="s">
        <v>297</v>
      </c>
      <c r="CN67" s="45" t="s">
        <v>298</v>
      </c>
      <c r="CP67" s="45" t="s">
        <v>318</v>
      </c>
      <c r="CQ67" s="45" t="s">
        <v>319</v>
      </c>
      <c r="CR67" s="45" t="s">
        <v>320</v>
      </c>
      <c r="CT67" s="45" t="s">
        <v>324</v>
      </c>
      <c r="CV67" s="45" t="s">
        <v>305</v>
      </c>
      <c r="CW67" s="45" t="s">
        <v>306</v>
      </c>
      <c r="CX67" s="45" t="s">
        <v>307</v>
      </c>
      <c r="CY67" s="45" t="s">
        <v>309</v>
      </c>
      <c r="CZ67" s="45" t="s">
        <v>308</v>
      </c>
      <c r="DB67" s="45" t="s">
        <v>351</v>
      </c>
      <c r="DD67" s="45" t="s">
        <v>330</v>
      </c>
      <c r="DE67" s="45" t="s">
        <v>331</v>
      </c>
      <c r="DF67" s="45" t="s">
        <v>332</v>
      </c>
      <c r="DG67" s="45" t="s">
        <v>963</v>
      </c>
      <c r="DI67" s="45" t="s">
        <v>333</v>
      </c>
      <c r="DJ67" s="45" t="s">
        <v>334</v>
      </c>
      <c r="DK67" s="45" t="s">
        <v>335</v>
      </c>
      <c r="DL67" s="45" t="s">
        <v>336</v>
      </c>
      <c r="DN67" s="45" t="s">
        <v>59</v>
      </c>
      <c r="DO67" s="45" t="s">
        <v>59</v>
      </c>
      <c r="DP67" s="45" t="s">
        <v>59</v>
      </c>
      <c r="DQ67" s="45" t="s">
        <v>59</v>
      </c>
      <c r="DS67" s="45" t="s">
        <v>402</v>
      </c>
      <c r="DT67" s="45" t="s">
        <v>403</v>
      </c>
      <c r="DU67" s="45" t="s">
        <v>404</v>
      </c>
      <c r="DV67" s="45" t="s">
        <v>405</v>
      </c>
      <c r="DW67" s="45" t="s">
        <v>406</v>
      </c>
      <c r="DX67" s="45" t="s">
        <v>59</v>
      </c>
      <c r="DZ67" s="45" t="s">
        <v>59</v>
      </c>
      <c r="EA67" s="45" t="s">
        <v>59</v>
      </c>
      <c r="EB67" s="45" t="s">
        <v>59</v>
      </c>
      <c r="EC67" s="45" t="s">
        <v>59</v>
      </c>
      <c r="EE67" s="45" t="s">
        <v>486</v>
      </c>
      <c r="EF67" s="45" t="s">
        <v>487</v>
      </c>
      <c r="EG67" s="45" t="s">
        <v>488</v>
      </c>
      <c r="EH67" s="45" t="s">
        <v>415</v>
      </c>
      <c r="EI67" s="45" t="s">
        <v>489</v>
      </c>
      <c r="EJ67" s="45" t="s">
        <v>59</v>
      </c>
      <c r="EL67" s="45" t="s">
        <v>493</v>
      </c>
      <c r="EM67" s="45" t="s">
        <v>59</v>
      </c>
      <c r="EO67" s="45" t="s">
        <v>494</v>
      </c>
      <c r="EP67" s="45" t="s">
        <v>495</v>
      </c>
      <c r="EQ67" s="45" t="s">
        <v>496</v>
      </c>
      <c r="ER67" s="45" t="s">
        <v>497</v>
      </c>
      <c r="ES67" s="45" t="s">
        <v>498</v>
      </c>
      <c r="ET67" s="45" t="s">
        <v>430</v>
      </c>
      <c r="EU67" s="45" t="s">
        <v>431</v>
      </c>
      <c r="EV67" s="45" t="s">
        <v>499</v>
      </c>
      <c r="EX67" s="45" t="s">
        <v>433</v>
      </c>
      <c r="EY67" s="45" t="s">
        <v>434</v>
      </c>
      <c r="EZ67" s="45" t="s">
        <v>436</v>
      </c>
      <c r="FA67" s="45" t="s">
        <v>437</v>
      </c>
      <c r="FB67" s="45" t="s">
        <v>438</v>
      </c>
      <c r="FC67" s="45" t="s">
        <v>439</v>
      </c>
      <c r="FD67" s="45" t="s">
        <v>59</v>
      </c>
      <c r="FE67" s="45" t="s">
        <v>440</v>
      </c>
      <c r="FF67" s="45" t="s">
        <v>59</v>
      </c>
      <c r="FH67" s="42" t="s">
        <v>441</v>
      </c>
      <c r="FI67" s="42" t="s">
        <v>442</v>
      </c>
      <c r="FJ67" s="36" t="s">
        <v>59</v>
      </c>
      <c r="FL67" s="36" t="s">
        <v>500</v>
      </c>
      <c r="FM67" s="36" t="s">
        <v>501</v>
      </c>
      <c r="FN67" s="36" t="s">
        <v>502</v>
      </c>
      <c r="FO67" s="36" t="s">
        <v>59</v>
      </c>
      <c r="FP67" s="36" t="s">
        <v>503</v>
      </c>
      <c r="FQ67" s="36" t="s">
        <v>504</v>
      </c>
      <c r="FR67" s="36" t="s">
        <v>505</v>
      </c>
      <c r="FS67" s="36" t="s">
        <v>451</v>
      </c>
      <c r="FT67" s="36" t="s">
        <v>506</v>
      </c>
      <c r="FV67" s="75" t="s">
        <v>453</v>
      </c>
      <c r="FW67" s="75" t="s">
        <v>454</v>
      </c>
      <c r="FX67" s="75" t="s">
        <v>455</v>
      </c>
      <c r="FY67" s="75" t="s">
        <v>59</v>
      </c>
      <c r="FZ67" s="75" t="s">
        <v>458</v>
      </c>
      <c r="GA67" s="75" t="s">
        <v>459</v>
      </c>
      <c r="GB67" s="75" t="s">
        <v>59</v>
      </c>
      <c r="GC67" s="75" t="s">
        <v>460</v>
      </c>
      <c r="GD67" s="75" t="s">
        <v>461</v>
      </c>
      <c r="GE67" s="75" t="s">
        <v>59</v>
      </c>
      <c r="GG67" s="36" t="s">
        <v>507</v>
      </c>
      <c r="GH67" s="36" t="s">
        <v>508</v>
      </c>
      <c r="GI67" s="36" t="s">
        <v>509</v>
      </c>
      <c r="GJ67" s="36" t="s">
        <v>59</v>
      </c>
      <c r="GK67" s="36" t="s">
        <v>465</v>
      </c>
      <c r="GL67" s="36" t="s">
        <v>466</v>
      </c>
      <c r="GM67" s="36" t="s">
        <v>510</v>
      </c>
      <c r="GO67" s="36" t="s">
        <v>468</v>
      </c>
      <c r="GP67" s="36" t="s">
        <v>469</v>
      </c>
      <c r="GQ67" s="36" t="s">
        <v>470</v>
      </c>
      <c r="GR67" s="36" t="s">
        <v>471</v>
      </c>
      <c r="GS67" s="36" t="s">
        <v>472</v>
      </c>
      <c r="GT67" s="36" t="s">
        <v>473</v>
      </c>
      <c r="GU67" s="36" t="s">
        <v>474</v>
      </c>
      <c r="GV67" s="36" t="s">
        <v>59</v>
      </c>
      <c r="GX67" s="36" t="s">
        <v>59</v>
      </c>
      <c r="GY67" s="36" t="s">
        <v>59</v>
      </c>
      <c r="HA67" s="36" t="s">
        <v>615</v>
      </c>
      <c r="HC67" s="36" t="s">
        <v>616</v>
      </c>
      <c r="HD67" s="36" t="s">
        <v>567</v>
      </c>
      <c r="HE67" s="36" t="s">
        <v>617</v>
      </c>
      <c r="HG67" s="36" t="s">
        <v>569</v>
      </c>
      <c r="HH67" s="36" t="s">
        <v>570</v>
      </c>
      <c r="HI67" s="36" t="s">
        <v>571</v>
      </c>
      <c r="HJ67" s="36" t="s">
        <v>59</v>
      </c>
      <c r="HL67" s="36" t="s">
        <v>59</v>
      </c>
      <c r="HM67" s="36" t="s">
        <v>59</v>
      </c>
      <c r="HO67" s="36" t="s">
        <v>618</v>
      </c>
      <c r="HP67" s="36" t="s">
        <v>619</v>
      </c>
      <c r="HQ67" s="36" t="s">
        <v>573</v>
      </c>
      <c r="HR67" s="36" t="s">
        <v>620</v>
      </c>
      <c r="HS67" s="36" t="s">
        <v>621</v>
      </c>
      <c r="HT67" s="36" t="s">
        <v>59</v>
      </c>
      <c r="HV67" s="36" t="s">
        <v>576</v>
      </c>
      <c r="HW67" s="36" t="s">
        <v>577</v>
      </c>
      <c r="HX67" s="36" t="s">
        <v>578</v>
      </c>
      <c r="HY67" s="36" t="s">
        <v>579</v>
      </c>
      <c r="HZ67" s="36" t="s">
        <v>580</v>
      </c>
      <c r="IA67" s="36" t="s">
        <v>581</v>
      </c>
      <c r="IC67" s="36" t="s">
        <v>59</v>
      </c>
      <c r="ID67" s="36" t="s">
        <v>59</v>
      </c>
      <c r="IE67" s="36" t="s">
        <v>59</v>
      </c>
      <c r="IF67" s="36" t="s">
        <v>59</v>
      </c>
      <c r="IG67" s="36" t="s">
        <v>59</v>
      </c>
      <c r="IH67" s="36" t="s">
        <v>59</v>
      </c>
      <c r="IJ67" s="36" t="s">
        <v>622</v>
      </c>
      <c r="IK67" s="36" t="s">
        <v>623</v>
      </c>
      <c r="IL67" s="36" t="s">
        <v>624</v>
      </c>
      <c r="IM67" s="36" t="s">
        <v>150</v>
      </c>
      <c r="IN67" s="36" t="s">
        <v>625</v>
      </c>
      <c r="IO67" s="36" t="s">
        <v>626</v>
      </c>
      <c r="IP67" s="36" t="s">
        <v>59</v>
      </c>
      <c r="IQ67" s="36" t="s">
        <v>587</v>
      </c>
      <c r="IR67" s="36" t="s">
        <v>588</v>
      </c>
      <c r="IS67" s="36" t="s">
        <v>627</v>
      </c>
      <c r="IU67" s="36" t="s">
        <v>590</v>
      </c>
      <c r="IV67" s="36" t="s">
        <v>591</v>
      </c>
      <c r="IW67" s="36" t="s">
        <v>592</v>
      </c>
      <c r="IX67" s="36" t="s">
        <v>59</v>
      </c>
      <c r="IY67" s="36" t="s">
        <v>74</v>
      </c>
      <c r="IZ67" s="36" t="s">
        <v>593</v>
      </c>
      <c r="JA67" s="36" t="s">
        <v>594</v>
      </c>
      <c r="JB67" s="36" t="s">
        <v>59</v>
      </c>
      <c r="JC67" s="36" t="s">
        <v>596</v>
      </c>
      <c r="JD67" s="36" t="s">
        <v>597</v>
      </c>
      <c r="JE67" s="36" t="s">
        <v>598</v>
      </c>
      <c r="JF67" s="36" t="s">
        <v>59</v>
      </c>
      <c r="JH67" s="42" t="s">
        <v>628</v>
      </c>
      <c r="JI67" s="42" t="s">
        <v>600</v>
      </c>
      <c r="JJ67" s="42" t="s">
        <v>59</v>
      </c>
      <c r="JK67" s="36" t="s">
        <v>151</v>
      </c>
      <c r="JL67" s="42" t="s">
        <v>629</v>
      </c>
      <c r="JM67" s="36" t="s">
        <v>152</v>
      </c>
      <c r="JN67" s="42" t="s">
        <v>630</v>
      </c>
      <c r="JO67" s="42" t="s">
        <v>631</v>
      </c>
      <c r="JP67" s="42" t="s">
        <v>604</v>
      </c>
      <c r="JR67" s="87" t="s">
        <v>606</v>
      </c>
      <c r="JS67" s="87" t="s">
        <v>59</v>
      </c>
      <c r="JT67" s="87" t="s">
        <v>608</v>
      </c>
      <c r="JU67" s="87" t="s">
        <v>59</v>
      </c>
      <c r="JV67" s="36" t="s">
        <v>76</v>
      </c>
      <c r="JW67" s="87" t="s">
        <v>609</v>
      </c>
      <c r="JX67" s="87" t="s">
        <v>610</v>
      </c>
      <c r="JY67" s="87" t="s">
        <v>59</v>
      </c>
      <c r="JZ67" s="87" t="s">
        <v>611</v>
      </c>
      <c r="KB67" s="36" t="s">
        <v>59</v>
      </c>
      <c r="KC67" s="36" t="s">
        <v>59</v>
      </c>
      <c r="KD67" s="36" t="s">
        <v>59</v>
      </c>
      <c r="KF67" s="87" t="s">
        <v>59</v>
      </c>
      <c r="KG67" s="87" t="s">
        <v>59</v>
      </c>
      <c r="KI67" s="75" t="s">
        <v>612</v>
      </c>
      <c r="KJ67" s="75" t="s">
        <v>59</v>
      </c>
      <c r="KK67" s="75" t="s">
        <v>613</v>
      </c>
      <c r="KL67" s="75" t="s">
        <v>614</v>
      </c>
    </row>
    <row r="68" spans="1:298" ht="22.5" customHeight="1" x14ac:dyDescent="0.25">
      <c r="A68" s="11" t="s">
        <v>144</v>
      </c>
      <c r="B68" s="12" t="s">
        <v>153</v>
      </c>
      <c r="C68" s="12" t="s">
        <v>153</v>
      </c>
      <c r="E68" s="12" t="s">
        <v>153</v>
      </c>
      <c r="F68" s="12" t="s">
        <v>153</v>
      </c>
      <c r="H68" s="12" t="s">
        <v>153</v>
      </c>
      <c r="I68" s="12" t="s">
        <v>153</v>
      </c>
      <c r="J68" s="12" t="s">
        <v>153</v>
      </c>
      <c r="L68" s="12" t="s">
        <v>153</v>
      </c>
      <c r="N68" s="12" t="s">
        <v>153</v>
      </c>
      <c r="O68" s="12" t="s">
        <v>153</v>
      </c>
      <c r="P68" s="12" t="s">
        <v>153</v>
      </c>
      <c r="R68" s="12" t="s">
        <v>153</v>
      </c>
      <c r="S68" s="12" t="s">
        <v>153</v>
      </c>
      <c r="T68" s="12" t="s">
        <v>153</v>
      </c>
      <c r="U68" s="12" t="s">
        <v>153</v>
      </c>
      <c r="W68" s="12" t="s">
        <v>153</v>
      </c>
      <c r="X68" s="12" t="s">
        <v>153</v>
      </c>
      <c r="Y68" s="12" t="s">
        <v>153</v>
      </c>
      <c r="Z68" s="12" t="s">
        <v>153</v>
      </c>
      <c r="AA68" s="12" t="s">
        <v>153</v>
      </c>
      <c r="AB68" s="12" t="s">
        <v>153</v>
      </c>
      <c r="AD68" s="12" t="s">
        <v>1355</v>
      </c>
      <c r="AE68" s="12" t="s">
        <v>1355</v>
      </c>
      <c r="AF68" s="12" t="s">
        <v>1355</v>
      </c>
      <c r="AG68" s="12" t="s">
        <v>1355</v>
      </c>
      <c r="AH68" s="12" t="s">
        <v>1355</v>
      </c>
      <c r="AJ68" s="12" t="s">
        <v>153</v>
      </c>
      <c r="AK68" s="12" t="s">
        <v>153</v>
      </c>
      <c r="AL68" s="12" t="s">
        <v>153</v>
      </c>
      <c r="AN68" s="12" t="s">
        <v>1355</v>
      </c>
      <c r="AO68" s="12" t="s">
        <v>1355</v>
      </c>
      <c r="AP68" s="12" t="s">
        <v>1355</v>
      </c>
      <c r="AR68" s="12" t="s">
        <v>153</v>
      </c>
      <c r="AS68" s="12" t="s">
        <v>153</v>
      </c>
      <c r="AU68" s="12" t="s">
        <v>153</v>
      </c>
      <c r="AV68" s="12" t="s">
        <v>153</v>
      </c>
      <c r="AW68" s="12" t="s">
        <v>153</v>
      </c>
      <c r="AY68" s="12" t="s">
        <v>1355</v>
      </c>
      <c r="AZ68" s="12" t="s">
        <v>1355</v>
      </c>
      <c r="BA68" s="12" t="s">
        <v>1355</v>
      </c>
      <c r="BC68" s="12" t="s">
        <v>153</v>
      </c>
      <c r="BE68" s="12" t="s">
        <v>153</v>
      </c>
      <c r="BF68" s="12" t="s">
        <v>153</v>
      </c>
      <c r="BG68" s="12" t="s">
        <v>153</v>
      </c>
      <c r="BI68" s="12" t="s">
        <v>154</v>
      </c>
      <c r="BJ68" s="12" t="s">
        <v>154</v>
      </c>
      <c r="BK68" s="12" t="s">
        <v>154</v>
      </c>
      <c r="BM68" s="12" t="s">
        <v>1428</v>
      </c>
      <c r="BN68" s="12" t="s">
        <v>1428</v>
      </c>
      <c r="BP68" s="12" t="s">
        <v>154</v>
      </c>
      <c r="BQ68" s="12" t="s">
        <v>154</v>
      </c>
      <c r="BR68" s="12" t="s">
        <v>154</v>
      </c>
      <c r="BT68" s="12" t="s">
        <v>154</v>
      </c>
      <c r="BV68" s="12" t="s">
        <v>154</v>
      </c>
      <c r="BW68" s="12" t="s">
        <v>154</v>
      </c>
      <c r="BX68" s="12" t="s">
        <v>154</v>
      </c>
      <c r="BZ68" s="12" t="s">
        <v>154</v>
      </c>
      <c r="CA68" s="12" t="s">
        <v>154</v>
      </c>
      <c r="CB68" s="12" t="s">
        <v>154</v>
      </c>
      <c r="CD68" s="12" t="s">
        <v>154</v>
      </c>
      <c r="CE68" s="12" t="s">
        <v>154</v>
      </c>
      <c r="CF68" s="12" t="s">
        <v>154</v>
      </c>
      <c r="CH68" s="12" t="s">
        <v>317</v>
      </c>
      <c r="CI68" s="12" t="s">
        <v>317</v>
      </c>
      <c r="CJ68" s="12" t="s">
        <v>317</v>
      </c>
      <c r="CL68" s="12" t="s">
        <v>317</v>
      </c>
      <c r="CM68" s="12" t="s">
        <v>317</v>
      </c>
      <c r="CN68" s="12" t="s">
        <v>317</v>
      </c>
      <c r="CP68" s="12" t="s">
        <v>317</v>
      </c>
      <c r="CQ68" s="12" t="s">
        <v>317</v>
      </c>
      <c r="CR68" s="12" t="s">
        <v>317</v>
      </c>
      <c r="CT68" s="12" t="s">
        <v>317</v>
      </c>
      <c r="CV68" s="12" t="s">
        <v>317</v>
      </c>
      <c r="CW68" s="12" t="s">
        <v>317</v>
      </c>
      <c r="CX68" s="12" t="s">
        <v>317</v>
      </c>
      <c r="CY68" s="12" t="s">
        <v>317</v>
      </c>
      <c r="CZ68" s="12" t="s">
        <v>317</v>
      </c>
      <c r="DB68" s="12" t="s">
        <v>352</v>
      </c>
      <c r="DD68" s="12" t="s">
        <v>352</v>
      </c>
      <c r="DE68" s="12" t="s">
        <v>352</v>
      </c>
      <c r="DF68" s="12" t="s">
        <v>352</v>
      </c>
      <c r="DG68" s="12" t="s">
        <v>352</v>
      </c>
      <c r="DI68" s="12" t="s">
        <v>352</v>
      </c>
      <c r="DJ68" s="12" t="s">
        <v>352</v>
      </c>
      <c r="DK68" s="12" t="s">
        <v>352</v>
      </c>
      <c r="DL68" s="12" t="s">
        <v>352</v>
      </c>
      <c r="DN68" s="12" t="s">
        <v>352</v>
      </c>
      <c r="DO68" s="12" t="s">
        <v>352</v>
      </c>
      <c r="DP68" s="12" t="s">
        <v>352</v>
      </c>
      <c r="DQ68" s="12" t="s">
        <v>352</v>
      </c>
      <c r="DS68" s="12" t="s">
        <v>352</v>
      </c>
      <c r="DT68" s="12" t="s">
        <v>352</v>
      </c>
      <c r="DU68" s="12" t="s">
        <v>352</v>
      </c>
      <c r="DV68" s="12" t="s">
        <v>352</v>
      </c>
      <c r="DW68" s="12" t="s">
        <v>352</v>
      </c>
      <c r="DX68" s="12" t="s">
        <v>352</v>
      </c>
      <c r="DZ68" s="12" t="s">
        <v>352</v>
      </c>
      <c r="EA68" s="12" t="s">
        <v>352</v>
      </c>
      <c r="EB68" s="12" t="s">
        <v>352</v>
      </c>
      <c r="EC68" s="12" t="s">
        <v>352</v>
      </c>
      <c r="EE68" s="12" t="s">
        <v>352</v>
      </c>
      <c r="EF68" s="12" t="s">
        <v>352</v>
      </c>
      <c r="EG68" s="12" t="s">
        <v>352</v>
      </c>
      <c r="EH68" s="12" t="s">
        <v>352</v>
      </c>
      <c r="EI68" s="12" t="s">
        <v>352</v>
      </c>
      <c r="EJ68" s="12" t="s">
        <v>352</v>
      </c>
      <c r="EL68" s="12" t="s">
        <v>352</v>
      </c>
      <c r="EM68" s="12" t="s">
        <v>352</v>
      </c>
      <c r="EO68" s="12" t="s">
        <v>352</v>
      </c>
      <c r="EP68" s="12" t="s">
        <v>352</v>
      </c>
      <c r="EQ68" s="12" t="s">
        <v>352</v>
      </c>
      <c r="ER68" s="12" t="s">
        <v>352</v>
      </c>
      <c r="ES68" s="12" t="s">
        <v>352</v>
      </c>
      <c r="ET68" s="12" t="s">
        <v>352</v>
      </c>
      <c r="EU68" s="12" t="s">
        <v>352</v>
      </c>
      <c r="EV68" s="12" t="s">
        <v>352</v>
      </c>
      <c r="EX68" s="12" t="s">
        <v>352</v>
      </c>
      <c r="EY68" s="12" t="s">
        <v>352</v>
      </c>
      <c r="EZ68" s="12" t="s">
        <v>352</v>
      </c>
      <c r="FA68" s="12" t="s">
        <v>352</v>
      </c>
      <c r="FB68" s="12" t="s">
        <v>352</v>
      </c>
      <c r="FC68" s="12" t="s">
        <v>352</v>
      </c>
      <c r="FD68" s="12" t="s">
        <v>352</v>
      </c>
      <c r="FE68" s="12" t="s">
        <v>352</v>
      </c>
      <c r="FF68" s="12" t="s">
        <v>352</v>
      </c>
      <c r="FH68" s="12" t="s">
        <v>352</v>
      </c>
      <c r="FI68" s="12" t="s">
        <v>352</v>
      </c>
      <c r="FJ68" s="12" t="s">
        <v>154</v>
      </c>
      <c r="FL68" s="12" t="s">
        <v>352</v>
      </c>
      <c r="FM68" s="12" t="s">
        <v>352</v>
      </c>
      <c r="FN68" s="12" t="s">
        <v>352</v>
      </c>
      <c r="FO68" s="12" t="s">
        <v>352</v>
      </c>
      <c r="FP68" s="12" t="s">
        <v>352</v>
      </c>
      <c r="FQ68" s="12" t="s">
        <v>352</v>
      </c>
      <c r="FR68" s="12" t="s">
        <v>352</v>
      </c>
      <c r="FS68" s="12" t="s">
        <v>352</v>
      </c>
      <c r="FT68" s="12" t="s">
        <v>352</v>
      </c>
      <c r="FV68" s="12" t="s">
        <v>1428</v>
      </c>
      <c r="FW68" s="12" t="s">
        <v>1428</v>
      </c>
      <c r="FX68" s="12" t="s">
        <v>1428</v>
      </c>
      <c r="FY68" s="12" t="s">
        <v>1428</v>
      </c>
      <c r="FZ68" s="12" t="s">
        <v>1428</v>
      </c>
      <c r="GA68" s="12" t="s">
        <v>1428</v>
      </c>
      <c r="GB68" s="12" t="s">
        <v>1428</v>
      </c>
      <c r="GC68" s="12" t="s">
        <v>1428</v>
      </c>
      <c r="GD68" s="12" t="s">
        <v>1428</v>
      </c>
      <c r="GE68" s="12" t="s">
        <v>1428</v>
      </c>
      <c r="GG68" s="12" t="s">
        <v>352</v>
      </c>
      <c r="GH68" s="12" t="s">
        <v>352</v>
      </c>
      <c r="GI68" s="12" t="s">
        <v>352</v>
      </c>
      <c r="GJ68" s="12" t="s">
        <v>352</v>
      </c>
      <c r="GK68" s="12" t="s">
        <v>352</v>
      </c>
      <c r="GL68" s="12" t="s">
        <v>352</v>
      </c>
      <c r="GM68" s="12" t="s">
        <v>352</v>
      </c>
      <c r="GO68" s="12" t="s">
        <v>352</v>
      </c>
      <c r="GP68" s="12" t="s">
        <v>352</v>
      </c>
      <c r="GQ68" s="12" t="s">
        <v>352</v>
      </c>
      <c r="GR68" s="12" t="s">
        <v>352</v>
      </c>
      <c r="GS68" s="12" t="s">
        <v>352</v>
      </c>
      <c r="GT68" s="12" t="s">
        <v>352</v>
      </c>
      <c r="GU68" s="12" t="s">
        <v>352</v>
      </c>
      <c r="GV68" s="12" t="s">
        <v>352</v>
      </c>
      <c r="GX68" s="12" t="s">
        <v>154</v>
      </c>
      <c r="GY68" s="12" t="s">
        <v>154</v>
      </c>
      <c r="HA68" s="12" t="s">
        <v>154</v>
      </c>
      <c r="HC68" s="12" t="s">
        <v>154</v>
      </c>
      <c r="HD68" s="12" t="s">
        <v>154</v>
      </c>
      <c r="HE68" s="12" t="s">
        <v>154</v>
      </c>
      <c r="HG68" s="12" t="s">
        <v>154</v>
      </c>
      <c r="HH68" s="12" t="s">
        <v>154</v>
      </c>
      <c r="HI68" s="12" t="s">
        <v>154</v>
      </c>
      <c r="HJ68" s="12" t="s">
        <v>154</v>
      </c>
      <c r="HL68" s="12" t="s">
        <v>154</v>
      </c>
      <c r="HM68" s="12" t="s">
        <v>154</v>
      </c>
      <c r="HO68" s="12" t="s">
        <v>154</v>
      </c>
      <c r="HP68" s="12" t="s">
        <v>154</v>
      </c>
      <c r="HQ68" s="12" t="s">
        <v>154</v>
      </c>
      <c r="HR68" s="12" t="s">
        <v>154</v>
      </c>
      <c r="HS68" s="12" t="s">
        <v>154</v>
      </c>
      <c r="HT68" s="12" t="s">
        <v>154</v>
      </c>
      <c r="HV68" s="12" t="s">
        <v>154</v>
      </c>
      <c r="HW68" s="12" t="s">
        <v>154</v>
      </c>
      <c r="HX68" s="12" t="s">
        <v>154</v>
      </c>
      <c r="HY68" s="12" t="s">
        <v>154</v>
      </c>
      <c r="HZ68" s="12" t="s">
        <v>154</v>
      </c>
      <c r="IA68" s="12" t="s">
        <v>154</v>
      </c>
      <c r="IC68" s="12" t="s">
        <v>154</v>
      </c>
      <c r="ID68" s="12" t="s">
        <v>154</v>
      </c>
      <c r="IE68" s="12" t="s">
        <v>154</v>
      </c>
      <c r="IF68" s="12" t="s">
        <v>154</v>
      </c>
      <c r="IG68" s="12" t="s">
        <v>154</v>
      </c>
      <c r="IH68" s="12" t="s">
        <v>154</v>
      </c>
      <c r="IJ68" s="12" t="s">
        <v>154</v>
      </c>
      <c r="IK68" s="12" t="s">
        <v>154</v>
      </c>
      <c r="IL68" s="12" t="s">
        <v>154</v>
      </c>
      <c r="IM68" s="12" t="s">
        <v>154</v>
      </c>
      <c r="IN68" s="12" t="s">
        <v>154</v>
      </c>
      <c r="IO68" s="12" t="s">
        <v>154</v>
      </c>
      <c r="IP68" s="12" t="s">
        <v>154</v>
      </c>
      <c r="IQ68" s="12" t="s">
        <v>154</v>
      </c>
      <c r="IR68" s="12" t="s">
        <v>154</v>
      </c>
      <c r="IS68" s="12" t="s">
        <v>154</v>
      </c>
      <c r="IU68" s="12" t="s">
        <v>154</v>
      </c>
      <c r="IV68" s="12" t="s">
        <v>154</v>
      </c>
      <c r="IW68" s="12" t="s">
        <v>154</v>
      </c>
      <c r="IX68" s="12" t="s">
        <v>154</v>
      </c>
      <c r="IY68" s="12" t="s">
        <v>154</v>
      </c>
      <c r="IZ68" s="12" t="s">
        <v>154</v>
      </c>
      <c r="JA68" s="12" t="s">
        <v>154</v>
      </c>
      <c r="JB68" s="12" t="s">
        <v>154</v>
      </c>
      <c r="JC68" s="12" t="s">
        <v>154</v>
      </c>
      <c r="JD68" s="12" t="s">
        <v>154</v>
      </c>
      <c r="JE68" s="12" t="s">
        <v>154</v>
      </c>
      <c r="JF68" s="12" t="s">
        <v>154</v>
      </c>
      <c r="JH68" s="12" t="s">
        <v>154</v>
      </c>
      <c r="JI68" s="12" t="s">
        <v>154</v>
      </c>
      <c r="JJ68" s="12" t="s">
        <v>154</v>
      </c>
      <c r="JK68" s="12" t="s">
        <v>154</v>
      </c>
      <c r="JL68" s="12" t="s">
        <v>154</v>
      </c>
      <c r="JM68" s="12" t="s">
        <v>154</v>
      </c>
      <c r="JN68" s="12" t="s">
        <v>154</v>
      </c>
      <c r="JO68" s="12" t="s">
        <v>154</v>
      </c>
      <c r="JP68" s="12" t="s">
        <v>154</v>
      </c>
      <c r="JR68" s="12" t="s">
        <v>154</v>
      </c>
      <c r="JS68" s="12" t="s">
        <v>154</v>
      </c>
      <c r="JT68" s="12" t="s">
        <v>154</v>
      </c>
      <c r="JU68" s="12" t="s">
        <v>154</v>
      </c>
      <c r="JV68" s="12" t="s">
        <v>154</v>
      </c>
      <c r="JW68" s="12" t="s">
        <v>154</v>
      </c>
      <c r="JX68" s="12" t="s">
        <v>154</v>
      </c>
      <c r="JY68" s="12" t="s">
        <v>154</v>
      </c>
      <c r="JZ68" s="12" t="s">
        <v>154</v>
      </c>
      <c r="KB68" s="12" t="s">
        <v>154</v>
      </c>
      <c r="KC68" s="12" t="s">
        <v>154</v>
      </c>
      <c r="KD68" s="12" t="s">
        <v>154</v>
      </c>
      <c r="KF68" s="12" t="s">
        <v>154</v>
      </c>
      <c r="KG68" s="12" t="s">
        <v>154</v>
      </c>
      <c r="KI68" s="12" t="s">
        <v>154</v>
      </c>
      <c r="KJ68" s="12" t="s">
        <v>154</v>
      </c>
      <c r="KK68" s="12" t="s">
        <v>154</v>
      </c>
      <c r="KL68" s="12" t="s">
        <v>154</v>
      </c>
    </row>
    <row r="69" spans="1:298" ht="22.5" customHeight="1" x14ac:dyDescent="0.25">
      <c r="A69" s="11" t="s">
        <v>1003</v>
      </c>
      <c r="B69" s="12">
        <v>21</v>
      </c>
      <c r="C69" s="12">
        <v>21</v>
      </c>
      <c r="D69" s="12" t="s">
        <v>236</v>
      </c>
      <c r="E69" s="12">
        <v>21</v>
      </c>
      <c r="F69" s="12">
        <v>21</v>
      </c>
      <c r="G69" s="12" t="s">
        <v>236</v>
      </c>
      <c r="H69" s="12">
        <v>21</v>
      </c>
      <c r="I69" s="12">
        <v>21</v>
      </c>
      <c r="J69" s="12">
        <v>21</v>
      </c>
      <c r="K69" s="12" t="s">
        <v>236</v>
      </c>
      <c r="L69" s="12">
        <v>21</v>
      </c>
      <c r="M69" s="12" t="s">
        <v>236</v>
      </c>
      <c r="N69" s="12">
        <v>21</v>
      </c>
      <c r="O69" s="12">
        <v>21</v>
      </c>
      <c r="P69" s="12">
        <v>21</v>
      </c>
      <c r="R69" s="12">
        <v>21</v>
      </c>
      <c r="S69" s="12">
        <v>21</v>
      </c>
      <c r="T69" s="12">
        <v>21</v>
      </c>
      <c r="U69" s="12">
        <v>21</v>
      </c>
      <c r="V69" s="12" t="s">
        <v>236</v>
      </c>
      <c r="W69" s="12">
        <v>20</v>
      </c>
      <c r="X69" s="12">
        <v>20</v>
      </c>
      <c r="Y69" s="12">
        <v>20</v>
      </c>
      <c r="Z69" s="12">
        <v>20</v>
      </c>
      <c r="AA69" s="12">
        <v>20</v>
      </c>
      <c r="AB69" s="12">
        <v>20</v>
      </c>
      <c r="AD69" s="12">
        <v>20</v>
      </c>
      <c r="AE69" s="12">
        <v>20</v>
      </c>
      <c r="AF69" s="12">
        <v>20</v>
      </c>
      <c r="AG69" s="12">
        <v>20</v>
      </c>
      <c r="AH69" s="12">
        <v>20</v>
      </c>
      <c r="AI69" s="12" t="s">
        <v>236</v>
      </c>
      <c r="AJ69" s="12">
        <v>24</v>
      </c>
      <c r="AK69" s="12">
        <v>24</v>
      </c>
      <c r="AL69" s="12">
        <v>24</v>
      </c>
      <c r="AM69" s="12" t="s">
        <v>236</v>
      </c>
      <c r="AN69" s="12">
        <v>24</v>
      </c>
      <c r="AO69" s="12">
        <v>24</v>
      </c>
      <c r="AP69" s="12">
        <v>24</v>
      </c>
      <c r="AR69" s="12">
        <v>24</v>
      </c>
      <c r="AS69" s="12">
        <v>24</v>
      </c>
      <c r="AT69" s="12" t="s">
        <v>236</v>
      </c>
      <c r="AU69" s="12">
        <v>22</v>
      </c>
      <c r="AV69" s="12">
        <v>22</v>
      </c>
      <c r="AW69" s="12">
        <v>22</v>
      </c>
      <c r="AY69" s="12">
        <v>22</v>
      </c>
      <c r="AZ69" s="12">
        <v>22</v>
      </c>
      <c r="BA69" s="12">
        <v>22</v>
      </c>
      <c r="BB69" s="12" t="s">
        <v>236</v>
      </c>
      <c r="BC69" s="12">
        <v>22</v>
      </c>
      <c r="BE69" s="12">
        <v>22</v>
      </c>
      <c r="BF69" s="12">
        <v>22</v>
      </c>
      <c r="BG69" s="12">
        <v>22</v>
      </c>
      <c r="BH69" s="12" t="s">
        <v>236</v>
      </c>
      <c r="BI69" s="12">
        <v>22</v>
      </c>
      <c r="BJ69" s="12">
        <v>22</v>
      </c>
      <c r="BK69" s="12">
        <v>22</v>
      </c>
      <c r="BL69" s="12" t="s">
        <v>236</v>
      </c>
      <c r="BM69" s="12">
        <v>26</v>
      </c>
      <c r="BN69" s="12">
        <v>26</v>
      </c>
      <c r="BP69" s="12">
        <v>26</v>
      </c>
      <c r="BQ69" s="12">
        <v>26</v>
      </c>
      <c r="BR69" s="12">
        <v>26</v>
      </c>
      <c r="BS69" s="12" t="s">
        <v>236</v>
      </c>
      <c r="BT69" s="12" t="s">
        <v>59</v>
      </c>
      <c r="BU69" s="12" t="s">
        <v>236</v>
      </c>
      <c r="BV69" s="12">
        <v>23</v>
      </c>
      <c r="BW69" s="12">
        <v>23</v>
      </c>
      <c r="BX69" s="12">
        <v>23</v>
      </c>
      <c r="BY69" s="12" t="s">
        <v>236</v>
      </c>
      <c r="BZ69" s="12">
        <v>23</v>
      </c>
      <c r="CA69" s="12">
        <v>23</v>
      </c>
      <c r="CB69" s="12">
        <v>23</v>
      </c>
      <c r="CD69" s="12">
        <v>24</v>
      </c>
      <c r="CE69" s="12">
        <v>24</v>
      </c>
      <c r="CF69" s="12">
        <v>24</v>
      </c>
      <c r="CG69" s="12" t="s">
        <v>236</v>
      </c>
      <c r="CH69" s="12">
        <v>22</v>
      </c>
      <c r="CI69" s="12">
        <v>22</v>
      </c>
      <c r="CJ69" s="12">
        <v>22</v>
      </c>
      <c r="CK69" s="12" t="s">
        <v>236</v>
      </c>
      <c r="CL69" s="12">
        <v>22</v>
      </c>
      <c r="CM69" s="12">
        <v>22</v>
      </c>
      <c r="CN69" s="12">
        <v>22</v>
      </c>
      <c r="CO69" s="12" t="s">
        <v>236</v>
      </c>
      <c r="CP69" s="12">
        <v>20</v>
      </c>
      <c r="CQ69" s="12">
        <v>20</v>
      </c>
      <c r="CR69" s="12">
        <v>20</v>
      </c>
      <c r="CS69" s="12" t="s">
        <v>236</v>
      </c>
      <c r="CT69" s="12" t="s">
        <v>59</v>
      </c>
      <c r="CU69" s="12" t="s">
        <v>236</v>
      </c>
      <c r="CV69" s="12">
        <v>20</v>
      </c>
      <c r="CW69" s="12">
        <v>20</v>
      </c>
      <c r="CX69" s="12">
        <v>20</v>
      </c>
      <c r="CY69" s="12">
        <v>20</v>
      </c>
      <c r="CZ69" s="12">
        <v>20</v>
      </c>
      <c r="DA69" s="12" t="s">
        <v>236</v>
      </c>
      <c r="DB69" s="12" t="s">
        <v>59</v>
      </c>
      <c r="DC69" s="12" t="s">
        <v>236</v>
      </c>
      <c r="DD69" s="12">
        <v>24</v>
      </c>
      <c r="DE69" s="12">
        <v>24</v>
      </c>
      <c r="DF69" s="12">
        <v>24</v>
      </c>
      <c r="DG69" s="12">
        <v>24</v>
      </c>
      <c r="DH69" s="12" t="s">
        <v>236</v>
      </c>
      <c r="DI69" s="12">
        <v>24</v>
      </c>
      <c r="DJ69" s="12">
        <v>24</v>
      </c>
      <c r="DK69" s="12">
        <v>24</v>
      </c>
      <c r="DL69" s="12">
        <v>24</v>
      </c>
      <c r="DM69" s="12" t="s">
        <v>236</v>
      </c>
      <c r="DN69" s="12">
        <v>22</v>
      </c>
      <c r="DO69" s="12">
        <v>22</v>
      </c>
      <c r="DP69" s="12">
        <v>22</v>
      </c>
      <c r="DQ69" s="12">
        <v>22</v>
      </c>
      <c r="DR69" s="12" t="s">
        <v>236</v>
      </c>
      <c r="DS69" s="12">
        <v>22</v>
      </c>
      <c r="DT69" s="12">
        <v>22</v>
      </c>
      <c r="DU69" s="12">
        <v>22</v>
      </c>
      <c r="DV69" s="12">
        <v>22</v>
      </c>
      <c r="DW69" s="12">
        <v>22</v>
      </c>
      <c r="DX69" s="12">
        <v>22</v>
      </c>
      <c r="DY69" s="12" t="s">
        <v>236</v>
      </c>
      <c r="DZ69" s="12">
        <v>20</v>
      </c>
      <c r="EA69" s="12">
        <v>20</v>
      </c>
      <c r="EB69" s="12">
        <v>20</v>
      </c>
      <c r="EC69" s="12">
        <v>20</v>
      </c>
      <c r="ED69" s="12" t="s">
        <v>236</v>
      </c>
      <c r="EE69" s="12">
        <v>20</v>
      </c>
      <c r="EF69" s="12">
        <v>20</v>
      </c>
      <c r="EG69" s="12">
        <v>20</v>
      </c>
      <c r="EH69" s="12">
        <v>20</v>
      </c>
      <c r="EI69" s="12">
        <v>20</v>
      </c>
      <c r="EJ69" s="12">
        <v>20</v>
      </c>
      <c r="EK69" s="12" t="s">
        <v>236</v>
      </c>
      <c r="EL69" s="12">
        <v>11</v>
      </c>
      <c r="EM69" s="12">
        <v>11</v>
      </c>
      <c r="EN69" s="12" t="s">
        <v>236</v>
      </c>
      <c r="EO69" s="12">
        <v>11</v>
      </c>
      <c r="EP69" s="12">
        <v>11</v>
      </c>
      <c r="EQ69" s="12">
        <v>11</v>
      </c>
      <c r="ER69" s="12">
        <v>11</v>
      </c>
      <c r="ES69" s="12">
        <v>11</v>
      </c>
      <c r="ET69" s="12">
        <v>11</v>
      </c>
      <c r="EU69" s="12">
        <v>11</v>
      </c>
      <c r="EV69" s="12">
        <v>11</v>
      </c>
      <c r="EX69" s="12">
        <v>11</v>
      </c>
      <c r="EY69" s="12">
        <v>11</v>
      </c>
      <c r="EZ69" s="12">
        <v>11</v>
      </c>
      <c r="FA69" s="12">
        <v>11</v>
      </c>
      <c r="FB69" s="12">
        <v>11</v>
      </c>
      <c r="FC69" s="12">
        <v>11</v>
      </c>
      <c r="FD69" s="12">
        <v>11</v>
      </c>
      <c r="FE69" s="12">
        <v>11</v>
      </c>
      <c r="FF69" s="12">
        <v>11</v>
      </c>
      <c r="FG69" s="12" t="s">
        <v>236</v>
      </c>
      <c r="FH69" s="12">
        <v>11</v>
      </c>
      <c r="FI69" s="12">
        <v>11</v>
      </c>
      <c r="FJ69" s="12">
        <v>11</v>
      </c>
      <c r="FK69" s="12" t="s">
        <v>236</v>
      </c>
      <c r="FL69" s="12">
        <v>11</v>
      </c>
      <c r="FM69" s="12">
        <v>11</v>
      </c>
      <c r="FN69" s="12">
        <v>11</v>
      </c>
      <c r="FO69" s="12">
        <v>11</v>
      </c>
      <c r="FP69" s="12">
        <v>11</v>
      </c>
      <c r="FQ69" s="12">
        <v>11</v>
      </c>
      <c r="FR69" s="12">
        <v>11</v>
      </c>
      <c r="FS69" s="12">
        <v>11</v>
      </c>
      <c r="FT69" s="12">
        <v>11</v>
      </c>
      <c r="FV69" s="12">
        <v>11</v>
      </c>
      <c r="FW69" s="12">
        <v>11</v>
      </c>
      <c r="FX69" s="12">
        <v>11</v>
      </c>
      <c r="FY69" s="12">
        <v>11</v>
      </c>
      <c r="FZ69" s="12">
        <v>11</v>
      </c>
      <c r="GA69" s="12">
        <v>11</v>
      </c>
      <c r="GB69" s="12">
        <v>11</v>
      </c>
      <c r="GC69" s="12">
        <v>11</v>
      </c>
      <c r="GD69" s="12">
        <v>11</v>
      </c>
      <c r="GE69" s="12">
        <v>11</v>
      </c>
      <c r="GF69" s="12" t="s">
        <v>236</v>
      </c>
      <c r="GG69" s="12">
        <v>20</v>
      </c>
      <c r="GH69" s="12">
        <v>20</v>
      </c>
      <c r="GI69" s="12">
        <v>20</v>
      </c>
      <c r="GJ69" s="12">
        <v>20</v>
      </c>
      <c r="GK69" s="12">
        <v>20</v>
      </c>
      <c r="GL69" s="12">
        <v>20</v>
      </c>
      <c r="GM69" s="12">
        <v>20</v>
      </c>
      <c r="GO69" s="12">
        <v>20</v>
      </c>
      <c r="GP69" s="12">
        <v>20</v>
      </c>
      <c r="GQ69" s="12">
        <v>20</v>
      </c>
      <c r="GR69" s="12">
        <v>20</v>
      </c>
      <c r="GS69" s="12">
        <v>20</v>
      </c>
      <c r="GT69" s="12">
        <v>20</v>
      </c>
      <c r="GU69" s="12">
        <v>20</v>
      </c>
      <c r="GV69" s="12">
        <v>20</v>
      </c>
      <c r="GW69" s="12" t="s">
        <v>236</v>
      </c>
      <c r="GX69" s="12">
        <v>17</v>
      </c>
      <c r="GY69" s="12">
        <v>17</v>
      </c>
      <c r="GZ69" s="12" t="s">
        <v>236</v>
      </c>
      <c r="HA69" s="12">
        <v>14</v>
      </c>
      <c r="HB69" s="12" t="s">
        <v>236</v>
      </c>
      <c r="HC69" s="12">
        <v>14</v>
      </c>
      <c r="HD69" s="12">
        <v>14</v>
      </c>
      <c r="HE69" s="12">
        <v>14</v>
      </c>
      <c r="HG69" s="12">
        <v>14</v>
      </c>
      <c r="HH69" s="12">
        <v>14</v>
      </c>
      <c r="HI69" s="12">
        <v>14</v>
      </c>
      <c r="HJ69" s="12">
        <v>14</v>
      </c>
      <c r="HL69" s="12">
        <v>14</v>
      </c>
      <c r="HM69" s="12">
        <v>14</v>
      </c>
      <c r="HN69" s="12" t="s">
        <v>236</v>
      </c>
      <c r="HO69" s="12">
        <v>12</v>
      </c>
      <c r="HP69" s="12">
        <v>12</v>
      </c>
      <c r="HQ69" s="12">
        <v>12</v>
      </c>
      <c r="HR69" s="12">
        <v>12</v>
      </c>
      <c r="HS69" s="12">
        <v>12</v>
      </c>
      <c r="HT69" s="12">
        <v>12</v>
      </c>
      <c r="HV69" s="12">
        <v>12</v>
      </c>
      <c r="HW69" s="12">
        <v>12</v>
      </c>
      <c r="HX69" s="12">
        <v>12</v>
      </c>
      <c r="HY69" s="12">
        <v>12</v>
      </c>
      <c r="HZ69" s="12">
        <v>12</v>
      </c>
      <c r="IA69" s="12">
        <v>12</v>
      </c>
      <c r="IC69" s="12">
        <v>12</v>
      </c>
      <c r="ID69" s="12">
        <v>12</v>
      </c>
      <c r="IE69" s="12">
        <v>12</v>
      </c>
      <c r="IF69" s="12">
        <v>12</v>
      </c>
      <c r="IG69" s="12">
        <v>12</v>
      </c>
      <c r="IH69" s="12">
        <v>12</v>
      </c>
      <c r="II69" s="12" t="s">
        <v>236</v>
      </c>
      <c r="IJ69" s="12">
        <v>11</v>
      </c>
      <c r="IK69" s="12">
        <v>11</v>
      </c>
      <c r="IL69" s="12">
        <v>11</v>
      </c>
      <c r="IM69" s="12">
        <v>11</v>
      </c>
      <c r="IN69" s="12">
        <v>11</v>
      </c>
      <c r="IO69" s="12">
        <v>11</v>
      </c>
      <c r="IP69" s="12">
        <v>11</v>
      </c>
      <c r="IQ69" s="12">
        <v>11</v>
      </c>
      <c r="IR69" s="12">
        <v>11</v>
      </c>
      <c r="IS69" s="12">
        <v>11</v>
      </c>
      <c r="IU69" s="12">
        <v>11</v>
      </c>
      <c r="IV69" s="12">
        <v>11</v>
      </c>
      <c r="IW69" s="12">
        <v>11</v>
      </c>
      <c r="IX69" s="12">
        <v>11</v>
      </c>
      <c r="IY69" s="12">
        <v>11</v>
      </c>
      <c r="IZ69" s="12">
        <v>11</v>
      </c>
      <c r="JA69" s="12">
        <v>11</v>
      </c>
      <c r="JB69" s="12">
        <v>11</v>
      </c>
      <c r="JC69" s="12">
        <v>11</v>
      </c>
      <c r="JD69" s="12">
        <v>11</v>
      </c>
      <c r="JE69" s="12">
        <v>11</v>
      </c>
      <c r="JF69" s="12">
        <v>11</v>
      </c>
      <c r="JG69" s="12" t="s">
        <v>236</v>
      </c>
      <c r="JH69" s="12">
        <v>11</v>
      </c>
      <c r="JI69" s="12">
        <v>11</v>
      </c>
      <c r="JJ69" s="12">
        <v>11</v>
      </c>
      <c r="JK69" s="12">
        <v>11</v>
      </c>
      <c r="JL69" s="12">
        <v>11</v>
      </c>
      <c r="JM69" s="12">
        <v>11</v>
      </c>
      <c r="JN69" s="12">
        <v>11</v>
      </c>
      <c r="JO69" s="12">
        <v>11</v>
      </c>
      <c r="JP69" s="12">
        <v>11</v>
      </c>
      <c r="JR69" s="12">
        <v>11</v>
      </c>
      <c r="JS69" s="12">
        <v>11</v>
      </c>
      <c r="JT69" s="12">
        <v>11</v>
      </c>
      <c r="JU69" s="12">
        <v>11</v>
      </c>
      <c r="JV69" s="12">
        <v>11</v>
      </c>
      <c r="JW69" s="12">
        <v>11</v>
      </c>
      <c r="JX69" s="12">
        <v>11</v>
      </c>
      <c r="JY69" s="12">
        <v>11</v>
      </c>
      <c r="JZ69" s="12">
        <v>11</v>
      </c>
      <c r="KB69" s="12">
        <v>12</v>
      </c>
      <c r="KC69" s="12">
        <v>12</v>
      </c>
      <c r="KD69" s="12">
        <v>12</v>
      </c>
      <c r="KF69" s="12">
        <v>1</v>
      </c>
      <c r="KG69" s="12">
        <v>1</v>
      </c>
      <c r="KH69" s="12" t="s">
        <v>236</v>
      </c>
      <c r="KI69" s="12">
        <v>10</v>
      </c>
      <c r="KJ69" s="12">
        <v>10</v>
      </c>
      <c r="KK69" s="12">
        <v>10</v>
      </c>
      <c r="KL69" s="12">
        <v>10</v>
      </c>
    </row>
    <row r="70" spans="1:298" ht="22.5" customHeight="1" x14ac:dyDescent="0.25">
      <c r="A70" s="15" t="s">
        <v>1004</v>
      </c>
      <c r="B70" s="2">
        <v>21</v>
      </c>
      <c r="C70" s="2">
        <v>21</v>
      </c>
      <c r="E70" s="2">
        <v>21</v>
      </c>
      <c r="F70" s="2">
        <v>21</v>
      </c>
      <c r="H70" s="2">
        <v>21</v>
      </c>
      <c r="I70" s="2">
        <v>21</v>
      </c>
      <c r="J70" s="2">
        <v>21</v>
      </c>
      <c r="L70" s="2">
        <v>21</v>
      </c>
      <c r="N70" s="2">
        <v>21</v>
      </c>
      <c r="O70" s="2">
        <v>21</v>
      </c>
      <c r="P70" s="2">
        <v>21</v>
      </c>
      <c r="R70" s="2">
        <v>21</v>
      </c>
      <c r="S70" s="2">
        <v>21</v>
      </c>
      <c r="T70" s="2">
        <v>21</v>
      </c>
      <c r="U70" s="2">
        <v>21</v>
      </c>
      <c r="W70" s="2">
        <v>20</v>
      </c>
      <c r="X70" s="2">
        <v>20</v>
      </c>
      <c r="Y70" s="2">
        <v>20</v>
      </c>
      <c r="Z70" s="2">
        <v>20</v>
      </c>
      <c r="AA70" s="2">
        <v>20</v>
      </c>
      <c r="AB70" s="2">
        <v>20</v>
      </c>
      <c r="AD70" s="2">
        <v>20</v>
      </c>
      <c r="AE70" s="2">
        <v>20</v>
      </c>
      <c r="AF70" s="2">
        <v>20</v>
      </c>
      <c r="AG70" s="2">
        <v>20</v>
      </c>
      <c r="AH70" s="2">
        <v>20</v>
      </c>
      <c r="AJ70" s="2">
        <v>24</v>
      </c>
      <c r="AK70" s="2">
        <v>24</v>
      </c>
      <c r="AL70" s="2">
        <v>24</v>
      </c>
      <c r="AN70" s="2">
        <v>24</v>
      </c>
      <c r="AO70" s="2">
        <v>24</v>
      </c>
      <c r="AP70" s="2">
        <v>24</v>
      </c>
      <c r="AR70" s="2">
        <v>24</v>
      </c>
      <c r="AS70" s="2">
        <v>24</v>
      </c>
      <c r="AU70" s="2">
        <v>22</v>
      </c>
      <c r="AV70" s="2">
        <v>22</v>
      </c>
      <c r="AW70" s="2">
        <v>22</v>
      </c>
      <c r="AY70" s="2">
        <v>22</v>
      </c>
      <c r="AZ70" s="2">
        <v>22</v>
      </c>
      <c r="BA70" s="2">
        <v>22</v>
      </c>
      <c r="BC70" s="2">
        <v>22</v>
      </c>
      <c r="BE70" s="2">
        <v>22</v>
      </c>
      <c r="BF70" s="2">
        <v>22</v>
      </c>
      <c r="BG70" s="2">
        <v>22</v>
      </c>
      <c r="BI70" s="2">
        <v>22</v>
      </c>
      <c r="BJ70" s="2">
        <v>22</v>
      </c>
      <c r="BK70" s="2">
        <v>22</v>
      </c>
      <c r="BM70" s="2">
        <v>26</v>
      </c>
      <c r="BN70" s="2">
        <v>26</v>
      </c>
      <c r="BP70" s="2">
        <v>26</v>
      </c>
      <c r="BQ70" s="2">
        <v>26</v>
      </c>
      <c r="BR70" s="2">
        <v>26</v>
      </c>
      <c r="BT70" s="2">
        <v>14</v>
      </c>
      <c r="BV70" s="2">
        <v>23</v>
      </c>
      <c r="BW70" s="2">
        <v>23</v>
      </c>
      <c r="BX70" s="2">
        <v>23</v>
      </c>
      <c r="BZ70" s="2">
        <v>23</v>
      </c>
      <c r="CA70" s="2">
        <v>23</v>
      </c>
      <c r="CB70" s="2">
        <v>23</v>
      </c>
      <c r="CD70" s="2">
        <v>24</v>
      </c>
      <c r="CE70" s="2">
        <v>24</v>
      </c>
      <c r="CF70" s="2">
        <v>24</v>
      </c>
      <c r="CH70" s="2">
        <v>22</v>
      </c>
      <c r="CI70" s="2">
        <v>22</v>
      </c>
      <c r="CJ70" s="2">
        <v>22</v>
      </c>
      <c r="CL70" s="2">
        <v>22</v>
      </c>
      <c r="CM70" s="2">
        <v>22</v>
      </c>
      <c r="CN70" s="2">
        <v>22</v>
      </c>
      <c r="CP70" s="2">
        <v>20</v>
      </c>
      <c r="CQ70" s="2">
        <v>20</v>
      </c>
      <c r="CR70" s="2">
        <v>20</v>
      </c>
      <c r="CT70" s="2">
        <v>20</v>
      </c>
      <c r="CV70" s="2">
        <v>20</v>
      </c>
      <c r="CW70" s="2">
        <v>20</v>
      </c>
      <c r="CX70" s="2">
        <v>20</v>
      </c>
      <c r="CY70" s="2">
        <v>20</v>
      </c>
      <c r="CZ70" s="2">
        <v>20</v>
      </c>
      <c r="DB70" s="2">
        <v>24</v>
      </c>
      <c r="DD70" s="2">
        <v>24</v>
      </c>
      <c r="DE70" s="2">
        <v>24</v>
      </c>
      <c r="DF70" s="2">
        <v>24</v>
      </c>
      <c r="DG70" s="2">
        <v>24</v>
      </c>
      <c r="DI70" s="2">
        <v>24</v>
      </c>
      <c r="DJ70" s="2">
        <v>24</v>
      </c>
      <c r="DK70" s="2">
        <v>24</v>
      </c>
      <c r="DL70" s="2">
        <v>24</v>
      </c>
      <c r="DN70" s="2">
        <v>22</v>
      </c>
      <c r="DO70" s="2">
        <v>22</v>
      </c>
      <c r="DP70" s="2">
        <v>22</v>
      </c>
      <c r="DQ70" s="2">
        <v>22</v>
      </c>
      <c r="DS70" s="2">
        <v>22</v>
      </c>
      <c r="DT70" s="2">
        <v>22</v>
      </c>
      <c r="DU70" s="2">
        <v>22</v>
      </c>
      <c r="DV70" s="2">
        <v>22</v>
      </c>
      <c r="DW70" s="2">
        <v>22</v>
      </c>
      <c r="DX70" s="2">
        <v>22</v>
      </c>
      <c r="DZ70" s="2">
        <v>20</v>
      </c>
      <c r="EA70" s="2">
        <v>20</v>
      </c>
      <c r="EB70" s="2">
        <v>20</v>
      </c>
      <c r="EC70" s="2">
        <v>20</v>
      </c>
      <c r="EE70" s="2">
        <v>20</v>
      </c>
      <c r="EF70" s="2">
        <v>20</v>
      </c>
      <c r="EG70" s="2">
        <v>20</v>
      </c>
      <c r="EH70" s="2">
        <v>20</v>
      </c>
      <c r="EI70" s="2">
        <v>20</v>
      </c>
      <c r="EJ70" s="2">
        <v>20</v>
      </c>
      <c r="EL70" s="2">
        <v>22</v>
      </c>
      <c r="EM70" s="2">
        <v>22</v>
      </c>
      <c r="EO70" s="2">
        <v>22</v>
      </c>
      <c r="EP70" s="2">
        <v>22</v>
      </c>
      <c r="EQ70" s="2">
        <v>22</v>
      </c>
      <c r="ER70" s="2">
        <v>22</v>
      </c>
      <c r="ES70" s="2">
        <v>22</v>
      </c>
      <c r="ET70" s="2">
        <v>22</v>
      </c>
      <c r="EU70" s="2">
        <v>22</v>
      </c>
      <c r="EV70" s="2">
        <v>22</v>
      </c>
      <c r="EX70" s="2">
        <v>22</v>
      </c>
      <c r="EY70" s="2">
        <v>22</v>
      </c>
      <c r="EZ70" s="2">
        <v>22</v>
      </c>
      <c r="FA70" s="2">
        <v>22</v>
      </c>
      <c r="FB70" s="2">
        <v>22</v>
      </c>
      <c r="FC70" s="2">
        <v>22</v>
      </c>
      <c r="FD70" s="2">
        <v>22</v>
      </c>
      <c r="FE70" s="2">
        <v>22</v>
      </c>
      <c r="FF70" s="2">
        <v>22</v>
      </c>
      <c r="FH70" s="2">
        <v>22</v>
      </c>
      <c r="FI70" s="2">
        <v>22</v>
      </c>
      <c r="FJ70" s="2">
        <v>22</v>
      </c>
      <c r="FL70" s="2">
        <v>22</v>
      </c>
      <c r="FM70" s="2">
        <v>22</v>
      </c>
      <c r="FN70" s="2">
        <v>22</v>
      </c>
      <c r="FO70" s="2">
        <v>22</v>
      </c>
      <c r="FP70" s="2">
        <v>22</v>
      </c>
      <c r="FQ70" s="2">
        <v>22</v>
      </c>
      <c r="FR70" s="2">
        <v>22</v>
      </c>
      <c r="FS70" s="2">
        <v>22</v>
      </c>
      <c r="FT70" s="2">
        <v>22</v>
      </c>
      <c r="FV70" s="2">
        <v>22</v>
      </c>
      <c r="FW70" s="2">
        <v>22</v>
      </c>
      <c r="FX70" s="2">
        <v>22</v>
      </c>
      <c r="FY70" s="2">
        <v>22</v>
      </c>
      <c r="FZ70" s="2">
        <v>22</v>
      </c>
      <c r="GA70" s="2">
        <v>22</v>
      </c>
      <c r="GB70" s="2">
        <v>22</v>
      </c>
      <c r="GC70" s="2">
        <v>22</v>
      </c>
      <c r="GD70" s="2">
        <v>22</v>
      </c>
      <c r="GE70" s="2">
        <v>22</v>
      </c>
      <c r="GG70" s="2">
        <v>20</v>
      </c>
      <c r="GH70" s="2">
        <v>20</v>
      </c>
      <c r="GI70" s="2">
        <v>20</v>
      </c>
      <c r="GJ70" s="2">
        <v>20</v>
      </c>
      <c r="GK70" s="2">
        <v>20</v>
      </c>
      <c r="GL70" s="2">
        <v>20</v>
      </c>
      <c r="GM70" s="2">
        <v>20</v>
      </c>
      <c r="GO70" s="2">
        <v>20</v>
      </c>
      <c r="GP70" s="2">
        <v>20</v>
      </c>
      <c r="GQ70" s="2">
        <v>20</v>
      </c>
      <c r="GR70" s="2">
        <v>20</v>
      </c>
      <c r="GS70" s="2">
        <v>20</v>
      </c>
      <c r="GT70" s="2">
        <v>20</v>
      </c>
      <c r="GU70" s="2">
        <v>20</v>
      </c>
      <c r="GV70" s="2">
        <v>20</v>
      </c>
      <c r="GX70" s="2">
        <v>17</v>
      </c>
      <c r="GY70" s="2">
        <v>17</v>
      </c>
      <c r="HA70" s="2">
        <v>28</v>
      </c>
      <c r="HC70" s="2">
        <v>28</v>
      </c>
      <c r="HD70" s="2">
        <v>28</v>
      </c>
      <c r="HE70" s="2">
        <v>28</v>
      </c>
      <c r="HG70" s="2">
        <v>28</v>
      </c>
      <c r="HH70" s="2">
        <v>28</v>
      </c>
      <c r="HI70" s="2">
        <v>28</v>
      </c>
      <c r="HJ70" s="2">
        <v>28</v>
      </c>
      <c r="HL70" s="2">
        <v>28</v>
      </c>
      <c r="HM70" s="2">
        <v>28</v>
      </c>
      <c r="HO70" s="2">
        <v>24</v>
      </c>
      <c r="HP70" s="2">
        <v>24</v>
      </c>
      <c r="HQ70" s="2">
        <v>24</v>
      </c>
      <c r="HR70" s="2">
        <v>24</v>
      </c>
      <c r="HS70" s="2">
        <v>24</v>
      </c>
      <c r="HT70" s="2">
        <v>24</v>
      </c>
      <c r="HV70" s="2">
        <v>24</v>
      </c>
      <c r="HW70" s="2">
        <v>24</v>
      </c>
      <c r="HX70" s="2">
        <v>24</v>
      </c>
      <c r="HY70" s="2">
        <v>24</v>
      </c>
      <c r="HZ70" s="2">
        <v>24</v>
      </c>
      <c r="IA70" s="2">
        <v>24</v>
      </c>
      <c r="IC70" s="2">
        <v>24</v>
      </c>
      <c r="ID70" s="2">
        <v>24</v>
      </c>
      <c r="IE70" s="2">
        <v>24</v>
      </c>
      <c r="IF70" s="2">
        <v>24</v>
      </c>
      <c r="IG70" s="2">
        <v>24</v>
      </c>
      <c r="IH70" s="2">
        <v>24</v>
      </c>
      <c r="IJ70" s="2">
        <v>23</v>
      </c>
      <c r="IK70" s="2">
        <v>23</v>
      </c>
      <c r="IL70" s="2">
        <v>23</v>
      </c>
      <c r="IM70" s="2">
        <v>23</v>
      </c>
      <c r="IN70" s="2">
        <v>23</v>
      </c>
      <c r="IO70" s="2">
        <v>23</v>
      </c>
      <c r="IP70" s="2">
        <v>23</v>
      </c>
      <c r="IQ70" s="2">
        <v>23</v>
      </c>
      <c r="IR70" s="2">
        <v>23</v>
      </c>
      <c r="IS70" s="2">
        <v>23</v>
      </c>
      <c r="IU70" s="2">
        <v>23</v>
      </c>
      <c r="IV70" s="2">
        <v>23</v>
      </c>
      <c r="IW70" s="2">
        <v>23</v>
      </c>
      <c r="IX70" s="2">
        <v>23</v>
      </c>
      <c r="IY70" s="2">
        <v>23</v>
      </c>
      <c r="IZ70" s="2">
        <v>23</v>
      </c>
      <c r="JA70" s="2">
        <v>23</v>
      </c>
      <c r="JB70" s="2">
        <v>23</v>
      </c>
      <c r="JC70" s="2">
        <v>23</v>
      </c>
      <c r="JD70" s="2">
        <v>23</v>
      </c>
      <c r="JE70" s="2">
        <v>23</v>
      </c>
      <c r="JF70" s="2">
        <v>23</v>
      </c>
      <c r="JH70" s="2">
        <v>23</v>
      </c>
      <c r="JI70" s="2">
        <v>23</v>
      </c>
      <c r="JJ70" s="2">
        <v>23</v>
      </c>
      <c r="JK70" s="2">
        <v>23</v>
      </c>
      <c r="JL70" s="2">
        <v>23</v>
      </c>
      <c r="JM70" s="2">
        <v>23</v>
      </c>
      <c r="JN70" s="2">
        <v>23</v>
      </c>
      <c r="JO70" s="2">
        <v>23</v>
      </c>
      <c r="JP70" s="2">
        <v>23</v>
      </c>
      <c r="JR70" s="2">
        <v>23</v>
      </c>
      <c r="JS70" s="2">
        <v>23</v>
      </c>
      <c r="JT70" s="2">
        <v>23</v>
      </c>
      <c r="JU70" s="2">
        <v>23</v>
      </c>
      <c r="JV70" s="2">
        <v>23</v>
      </c>
      <c r="JW70" s="2">
        <v>23</v>
      </c>
      <c r="JX70" s="2">
        <v>23</v>
      </c>
      <c r="JY70" s="2">
        <v>23</v>
      </c>
      <c r="JZ70" s="2">
        <v>23</v>
      </c>
      <c r="KB70" s="2">
        <v>24</v>
      </c>
      <c r="KC70" s="2">
        <v>24</v>
      </c>
      <c r="KD70" s="2">
        <v>24</v>
      </c>
      <c r="KF70" s="2">
        <v>22</v>
      </c>
      <c r="KG70" s="2">
        <v>22</v>
      </c>
      <c r="KI70" s="2">
        <v>20</v>
      </c>
      <c r="KJ70" s="2">
        <v>20</v>
      </c>
      <c r="KK70" s="2">
        <v>20</v>
      </c>
      <c r="KL70" s="2">
        <v>20</v>
      </c>
    </row>
    <row r="71" spans="1:298" ht="22.5" customHeight="1" x14ac:dyDescent="0.25">
      <c r="A71" s="15" t="s">
        <v>1005</v>
      </c>
      <c r="B71" s="2">
        <v>63</v>
      </c>
      <c r="C71" s="2">
        <v>63</v>
      </c>
      <c r="D71" s="2" t="s">
        <v>236</v>
      </c>
      <c r="E71" s="2">
        <v>63</v>
      </c>
      <c r="F71" s="2">
        <v>63</v>
      </c>
      <c r="G71" s="2" t="s">
        <v>236</v>
      </c>
      <c r="H71" s="2">
        <v>63</v>
      </c>
      <c r="I71" s="2">
        <v>63</v>
      </c>
      <c r="J71" s="2">
        <v>63</v>
      </c>
      <c r="K71" s="2" t="s">
        <v>236</v>
      </c>
      <c r="L71" s="2">
        <v>63</v>
      </c>
      <c r="M71" s="2" t="s">
        <v>236</v>
      </c>
      <c r="N71" s="2">
        <v>63</v>
      </c>
      <c r="O71" s="2">
        <v>63</v>
      </c>
      <c r="P71" s="2">
        <v>63</v>
      </c>
      <c r="Q71" s="69" t="s">
        <v>236</v>
      </c>
      <c r="R71" s="2">
        <v>63</v>
      </c>
      <c r="S71" s="2">
        <v>63</v>
      </c>
      <c r="T71" s="2">
        <v>63</v>
      </c>
      <c r="U71" s="2">
        <v>63</v>
      </c>
      <c r="V71" s="2" t="s">
        <v>236</v>
      </c>
      <c r="W71" s="2">
        <v>60</v>
      </c>
      <c r="X71" s="2">
        <v>60</v>
      </c>
      <c r="Y71" s="2">
        <v>60</v>
      </c>
      <c r="Z71" s="2">
        <v>60</v>
      </c>
      <c r="AA71" s="2">
        <v>60</v>
      </c>
      <c r="AB71" s="2">
        <v>60</v>
      </c>
      <c r="AC71" s="69" t="s">
        <v>236</v>
      </c>
      <c r="AD71" s="2">
        <f>IFERROR(AD70*3,"")</f>
        <v>60</v>
      </c>
      <c r="AE71" s="2">
        <f t="shared" ref="AE71:AH71" si="40">IFERROR(AE70*3,"")</f>
        <v>60</v>
      </c>
      <c r="AF71" s="2">
        <f t="shared" si="40"/>
        <v>60</v>
      </c>
      <c r="AG71" s="2">
        <f t="shared" si="40"/>
        <v>60</v>
      </c>
      <c r="AH71" s="2">
        <f t="shared" si="40"/>
        <v>60</v>
      </c>
      <c r="AI71" s="2" t="s">
        <v>236</v>
      </c>
      <c r="AJ71" s="2">
        <v>72</v>
      </c>
      <c r="AK71" s="2">
        <v>72</v>
      </c>
      <c r="AL71" s="2">
        <v>72</v>
      </c>
      <c r="AM71" s="2" t="s">
        <v>236</v>
      </c>
      <c r="AN71" s="2">
        <f>IFERROR(AN70*3,"")</f>
        <v>72</v>
      </c>
      <c r="AO71" s="2">
        <f t="shared" ref="AO71:AP71" si="41">IFERROR(AO70*3,"")</f>
        <v>72</v>
      </c>
      <c r="AP71" s="2">
        <f t="shared" si="41"/>
        <v>72</v>
      </c>
      <c r="AQ71" s="69" t="s">
        <v>236</v>
      </c>
      <c r="AR71" s="2">
        <v>72</v>
      </c>
      <c r="AS71" s="2">
        <v>72</v>
      </c>
      <c r="AT71" s="2" t="s">
        <v>236</v>
      </c>
      <c r="AU71" s="2">
        <v>66</v>
      </c>
      <c r="AV71" s="2">
        <v>66</v>
      </c>
      <c r="AW71" s="2">
        <v>66</v>
      </c>
      <c r="AX71" s="69" t="s">
        <v>236</v>
      </c>
      <c r="AY71" s="2">
        <f>IFERROR(AY70*3,"")</f>
        <v>66</v>
      </c>
      <c r="AZ71" s="2">
        <f t="shared" ref="AZ71:BA71" si="42">IFERROR(AZ70*3,"")</f>
        <v>66</v>
      </c>
      <c r="BA71" s="2">
        <f t="shared" si="42"/>
        <v>66</v>
      </c>
      <c r="BB71" s="2" t="s">
        <v>236</v>
      </c>
      <c r="BC71" s="2">
        <v>66</v>
      </c>
      <c r="BD71" s="69" t="s">
        <v>236</v>
      </c>
      <c r="BE71" s="2">
        <v>66</v>
      </c>
      <c r="BF71" s="2">
        <v>66</v>
      </c>
      <c r="BG71" s="2">
        <v>66</v>
      </c>
      <c r="BH71" s="2" t="s">
        <v>236</v>
      </c>
      <c r="BI71" s="2">
        <v>66</v>
      </c>
      <c r="BJ71" s="2">
        <v>66</v>
      </c>
      <c r="BK71" s="2">
        <v>66</v>
      </c>
      <c r="BL71" s="2" t="s">
        <v>236</v>
      </c>
      <c r="BM71" s="2">
        <f>IFERROR(BM70*3,"")</f>
        <v>78</v>
      </c>
      <c r="BN71" s="2">
        <f t="shared" ref="BN71" si="43">IFERROR(BN70*3,"")</f>
        <v>78</v>
      </c>
      <c r="BO71" s="69" t="s">
        <v>236</v>
      </c>
      <c r="BP71" s="2">
        <v>78</v>
      </c>
      <c r="BQ71" s="2">
        <v>78</v>
      </c>
      <c r="BR71" s="2">
        <v>78</v>
      </c>
      <c r="BS71" s="2" t="s">
        <v>236</v>
      </c>
      <c r="BT71" s="2">
        <v>42</v>
      </c>
      <c r="BU71" s="2" t="s">
        <v>236</v>
      </c>
      <c r="BV71" s="2">
        <v>69</v>
      </c>
      <c r="BW71" s="2">
        <v>69</v>
      </c>
      <c r="BX71" s="2">
        <v>69</v>
      </c>
      <c r="BY71" s="2" t="s">
        <v>236</v>
      </c>
      <c r="BZ71" s="2">
        <v>69</v>
      </c>
      <c r="CA71" s="2">
        <v>69</v>
      </c>
      <c r="CB71" s="2">
        <v>69</v>
      </c>
      <c r="CC71" s="69" t="s">
        <v>236</v>
      </c>
      <c r="CD71" s="2">
        <v>72</v>
      </c>
      <c r="CE71" s="2">
        <v>72</v>
      </c>
      <c r="CF71" s="2">
        <v>72</v>
      </c>
      <c r="CG71" s="2" t="s">
        <v>236</v>
      </c>
      <c r="CH71" s="2">
        <v>66</v>
      </c>
      <c r="CI71" s="2">
        <v>66</v>
      </c>
      <c r="CJ71" s="2">
        <v>66</v>
      </c>
      <c r="CK71" s="2" t="s">
        <v>236</v>
      </c>
      <c r="CL71" s="2">
        <v>66</v>
      </c>
      <c r="CM71" s="2">
        <v>66</v>
      </c>
      <c r="CN71" s="2">
        <v>66</v>
      </c>
      <c r="CO71" s="2" t="s">
        <v>236</v>
      </c>
      <c r="CP71" s="2">
        <v>60</v>
      </c>
      <c r="CQ71" s="2">
        <v>60</v>
      </c>
      <c r="CR71" s="2">
        <v>60</v>
      </c>
      <c r="CS71" s="2" t="s">
        <v>236</v>
      </c>
      <c r="CT71" s="2">
        <v>60</v>
      </c>
      <c r="CU71" s="2" t="s">
        <v>236</v>
      </c>
      <c r="CV71" s="2">
        <v>60</v>
      </c>
      <c r="CW71" s="2">
        <v>60</v>
      </c>
      <c r="CX71" s="2">
        <v>60</v>
      </c>
      <c r="CY71" s="2">
        <v>60</v>
      </c>
      <c r="CZ71" s="2">
        <v>60</v>
      </c>
      <c r="DA71" s="2" t="s">
        <v>236</v>
      </c>
      <c r="DB71" s="2">
        <v>72</v>
      </c>
      <c r="DC71" s="2" t="s">
        <v>236</v>
      </c>
      <c r="DD71" s="2">
        <v>72</v>
      </c>
      <c r="DE71" s="2">
        <v>72</v>
      </c>
      <c r="DF71" s="2">
        <v>72</v>
      </c>
      <c r="DG71" s="2">
        <v>72</v>
      </c>
      <c r="DH71" s="2" t="s">
        <v>236</v>
      </c>
      <c r="DI71" s="2">
        <v>72</v>
      </c>
      <c r="DJ71" s="2">
        <v>72</v>
      </c>
      <c r="DK71" s="2">
        <v>72</v>
      </c>
      <c r="DL71" s="2">
        <v>72</v>
      </c>
      <c r="DM71" s="2" t="s">
        <v>236</v>
      </c>
      <c r="DN71" s="2">
        <v>66</v>
      </c>
      <c r="DO71" s="2">
        <v>66</v>
      </c>
      <c r="DP71" s="2">
        <v>66</v>
      </c>
      <c r="DQ71" s="2">
        <v>66</v>
      </c>
      <c r="DR71" s="2" t="s">
        <v>236</v>
      </c>
      <c r="DS71" s="2">
        <v>66</v>
      </c>
      <c r="DT71" s="2">
        <v>66</v>
      </c>
      <c r="DU71" s="2">
        <v>66</v>
      </c>
      <c r="DV71" s="2">
        <v>66</v>
      </c>
      <c r="DW71" s="2">
        <v>66</v>
      </c>
      <c r="DX71" s="2">
        <v>66</v>
      </c>
      <c r="DY71" s="2" t="s">
        <v>236</v>
      </c>
      <c r="DZ71" s="2">
        <v>60</v>
      </c>
      <c r="EA71" s="2">
        <v>60</v>
      </c>
      <c r="EB71" s="2">
        <v>60</v>
      </c>
      <c r="EC71" s="2">
        <v>60</v>
      </c>
      <c r="ED71" s="2" t="s">
        <v>236</v>
      </c>
      <c r="EE71" s="2">
        <v>60</v>
      </c>
      <c r="EF71" s="2">
        <v>60</v>
      </c>
      <c r="EG71" s="2">
        <v>60</v>
      </c>
      <c r="EH71" s="2">
        <v>60</v>
      </c>
      <c r="EI71" s="2">
        <v>60</v>
      </c>
      <c r="EJ71" s="2">
        <v>60</v>
      </c>
      <c r="EK71" s="2" t="s">
        <v>236</v>
      </c>
      <c r="EL71" s="2">
        <v>66</v>
      </c>
      <c r="EM71" s="2">
        <v>66</v>
      </c>
      <c r="EN71" s="2" t="s">
        <v>236</v>
      </c>
      <c r="EO71" s="2">
        <v>66</v>
      </c>
      <c r="EP71" s="2">
        <v>66</v>
      </c>
      <c r="EQ71" s="2">
        <v>66</v>
      </c>
      <c r="ER71" s="2">
        <v>66</v>
      </c>
      <c r="ES71" s="2">
        <v>66</v>
      </c>
      <c r="ET71" s="2">
        <v>66</v>
      </c>
      <c r="EU71" s="2">
        <v>66</v>
      </c>
      <c r="EV71" s="2">
        <v>66</v>
      </c>
      <c r="EW71" s="69" t="s">
        <v>236</v>
      </c>
      <c r="EX71" s="2">
        <v>66</v>
      </c>
      <c r="EY71" s="2">
        <v>66</v>
      </c>
      <c r="EZ71" s="2">
        <v>66</v>
      </c>
      <c r="FA71" s="2">
        <v>66</v>
      </c>
      <c r="FB71" s="2">
        <v>66</v>
      </c>
      <c r="FC71" s="2">
        <v>66</v>
      </c>
      <c r="FD71" s="2">
        <v>66</v>
      </c>
      <c r="FE71" s="2">
        <v>66</v>
      </c>
      <c r="FF71" s="2">
        <v>66</v>
      </c>
      <c r="FG71" s="2" t="s">
        <v>236</v>
      </c>
      <c r="FH71" s="2">
        <v>66</v>
      </c>
      <c r="FI71" s="2">
        <v>66</v>
      </c>
      <c r="FJ71" s="2">
        <v>66</v>
      </c>
      <c r="FK71" s="2" t="s">
        <v>236</v>
      </c>
      <c r="FL71" s="2">
        <v>66</v>
      </c>
      <c r="FM71" s="2">
        <v>66</v>
      </c>
      <c r="FN71" s="2">
        <v>66</v>
      </c>
      <c r="FO71" s="2">
        <v>66</v>
      </c>
      <c r="FP71" s="2">
        <v>66</v>
      </c>
      <c r="FQ71" s="2">
        <v>66</v>
      </c>
      <c r="FR71" s="2">
        <v>66</v>
      </c>
      <c r="FS71" s="2">
        <v>66</v>
      </c>
      <c r="FT71" s="2">
        <v>66</v>
      </c>
      <c r="FU71" s="69" t="s">
        <v>236</v>
      </c>
      <c r="FV71" s="2">
        <f>IFERROR(FV70*3,"")</f>
        <v>66</v>
      </c>
      <c r="FW71" s="2">
        <f t="shared" ref="FW71:GE71" si="44">IFERROR(FW70*3,"")</f>
        <v>66</v>
      </c>
      <c r="FX71" s="2">
        <f t="shared" si="44"/>
        <v>66</v>
      </c>
      <c r="FY71" s="2">
        <f t="shared" si="44"/>
        <v>66</v>
      </c>
      <c r="FZ71" s="2">
        <f t="shared" si="44"/>
        <v>66</v>
      </c>
      <c r="GA71" s="2">
        <f t="shared" si="44"/>
        <v>66</v>
      </c>
      <c r="GB71" s="2">
        <f t="shared" si="44"/>
        <v>66</v>
      </c>
      <c r="GC71" s="2">
        <f t="shared" si="44"/>
        <v>66</v>
      </c>
      <c r="GD71" s="2">
        <f t="shared" si="44"/>
        <v>66</v>
      </c>
      <c r="GE71" s="2">
        <f t="shared" si="44"/>
        <v>66</v>
      </c>
      <c r="GF71" s="2" t="s">
        <v>236</v>
      </c>
      <c r="GG71" s="2">
        <v>60</v>
      </c>
      <c r="GH71" s="2">
        <v>60</v>
      </c>
      <c r="GI71" s="2">
        <v>60</v>
      </c>
      <c r="GJ71" s="2">
        <v>60</v>
      </c>
      <c r="GK71" s="2">
        <v>60</v>
      </c>
      <c r="GL71" s="2">
        <v>60</v>
      </c>
      <c r="GM71" s="2">
        <v>60</v>
      </c>
      <c r="GN71" s="69" t="s">
        <v>236</v>
      </c>
      <c r="GO71" s="2">
        <v>60</v>
      </c>
      <c r="GP71" s="2">
        <v>60</v>
      </c>
      <c r="GQ71" s="2">
        <v>60</v>
      </c>
      <c r="GR71" s="2">
        <v>60</v>
      </c>
      <c r="GS71" s="2">
        <v>60</v>
      </c>
      <c r="GT71" s="2">
        <v>60</v>
      </c>
      <c r="GU71" s="2">
        <v>60</v>
      </c>
      <c r="GV71" s="2">
        <v>60</v>
      </c>
      <c r="GW71" s="2" t="s">
        <v>236</v>
      </c>
      <c r="GX71" s="2">
        <v>51</v>
      </c>
      <c r="GY71" s="2">
        <v>51</v>
      </c>
      <c r="GZ71" s="2" t="s">
        <v>236</v>
      </c>
      <c r="HA71" s="2">
        <v>84</v>
      </c>
      <c r="HB71" s="2" t="s">
        <v>236</v>
      </c>
      <c r="HC71" s="2">
        <v>84</v>
      </c>
      <c r="HD71" s="2">
        <v>84</v>
      </c>
      <c r="HE71" s="2">
        <v>84</v>
      </c>
      <c r="HF71" s="69" t="s">
        <v>236</v>
      </c>
      <c r="HG71" s="2">
        <v>84</v>
      </c>
      <c r="HH71" s="2">
        <v>84</v>
      </c>
      <c r="HI71" s="2">
        <v>84</v>
      </c>
      <c r="HJ71" s="2">
        <v>84</v>
      </c>
      <c r="HK71" s="69" t="s">
        <v>236</v>
      </c>
      <c r="HL71" s="2">
        <v>84</v>
      </c>
      <c r="HM71" s="2">
        <v>84</v>
      </c>
      <c r="HN71" s="2" t="s">
        <v>236</v>
      </c>
      <c r="HO71" s="2">
        <v>72</v>
      </c>
      <c r="HP71" s="2">
        <v>72</v>
      </c>
      <c r="HQ71" s="2">
        <v>72</v>
      </c>
      <c r="HR71" s="2">
        <v>72</v>
      </c>
      <c r="HS71" s="2">
        <v>72</v>
      </c>
      <c r="HT71" s="2">
        <v>72</v>
      </c>
      <c r="HU71" s="69" t="s">
        <v>236</v>
      </c>
      <c r="HV71" s="2">
        <v>72</v>
      </c>
      <c r="HW71" s="2">
        <v>72</v>
      </c>
      <c r="HX71" s="2">
        <v>72</v>
      </c>
      <c r="HY71" s="2">
        <v>72</v>
      </c>
      <c r="HZ71" s="2">
        <v>72</v>
      </c>
      <c r="IA71" s="2">
        <v>72</v>
      </c>
      <c r="IB71" s="69" t="s">
        <v>236</v>
      </c>
      <c r="IC71" s="2">
        <v>72</v>
      </c>
      <c r="ID71" s="2">
        <v>72</v>
      </c>
      <c r="IE71" s="2">
        <v>72</v>
      </c>
      <c r="IF71" s="2">
        <v>72</v>
      </c>
      <c r="IG71" s="2">
        <v>72</v>
      </c>
      <c r="IH71" s="2">
        <v>72</v>
      </c>
      <c r="II71" s="2" t="s">
        <v>236</v>
      </c>
      <c r="IJ71" s="2">
        <v>69</v>
      </c>
      <c r="IK71" s="2">
        <v>69</v>
      </c>
      <c r="IL71" s="2">
        <v>69</v>
      </c>
      <c r="IM71" s="2">
        <v>69</v>
      </c>
      <c r="IN71" s="2">
        <v>69</v>
      </c>
      <c r="IO71" s="2">
        <v>69</v>
      </c>
      <c r="IP71" s="2">
        <v>69</v>
      </c>
      <c r="IQ71" s="2">
        <v>69</v>
      </c>
      <c r="IR71" s="2">
        <v>69</v>
      </c>
      <c r="IS71" s="2">
        <v>69</v>
      </c>
      <c r="IT71" s="69" t="s">
        <v>236</v>
      </c>
      <c r="IU71" s="2">
        <v>69</v>
      </c>
      <c r="IV71" s="2">
        <v>69</v>
      </c>
      <c r="IW71" s="2">
        <v>69</v>
      </c>
      <c r="IX71" s="2">
        <v>69</v>
      </c>
      <c r="IY71" s="2">
        <v>69</v>
      </c>
      <c r="IZ71" s="2">
        <v>69</v>
      </c>
      <c r="JA71" s="2">
        <v>69</v>
      </c>
      <c r="JB71" s="2">
        <v>69</v>
      </c>
      <c r="JC71" s="2">
        <v>69</v>
      </c>
      <c r="JD71" s="2">
        <v>69</v>
      </c>
      <c r="JE71" s="2">
        <v>69</v>
      </c>
      <c r="JF71" s="2">
        <v>69</v>
      </c>
      <c r="JG71" s="2" t="s">
        <v>236</v>
      </c>
      <c r="JH71" s="2">
        <v>69</v>
      </c>
      <c r="JI71" s="2">
        <v>69</v>
      </c>
      <c r="JJ71" s="2">
        <v>69</v>
      </c>
      <c r="JK71" s="2">
        <v>69</v>
      </c>
      <c r="JL71" s="2">
        <v>69</v>
      </c>
      <c r="JM71" s="2">
        <v>69</v>
      </c>
      <c r="JN71" s="2">
        <v>69</v>
      </c>
      <c r="JO71" s="2">
        <v>69</v>
      </c>
      <c r="JP71" s="2">
        <v>69</v>
      </c>
      <c r="JQ71" s="69" t="s">
        <v>236</v>
      </c>
      <c r="JR71" s="2">
        <v>69</v>
      </c>
      <c r="JS71" s="2">
        <v>69</v>
      </c>
      <c r="JT71" s="2">
        <v>69</v>
      </c>
      <c r="JU71" s="2">
        <v>69</v>
      </c>
      <c r="JV71" s="2">
        <v>69</v>
      </c>
      <c r="JW71" s="2">
        <v>69</v>
      </c>
      <c r="JX71" s="2">
        <v>69</v>
      </c>
      <c r="JY71" s="2">
        <v>69</v>
      </c>
      <c r="JZ71" s="2">
        <v>69</v>
      </c>
      <c r="KA71" s="69" t="s">
        <v>236</v>
      </c>
      <c r="KB71" s="2">
        <v>72</v>
      </c>
      <c r="KC71" s="2">
        <v>72</v>
      </c>
      <c r="KD71" s="2">
        <v>72</v>
      </c>
      <c r="KE71" s="69" t="s">
        <v>236</v>
      </c>
      <c r="KF71" s="2">
        <v>66</v>
      </c>
      <c r="KG71" s="2">
        <v>66</v>
      </c>
      <c r="KH71" s="2" t="s">
        <v>236</v>
      </c>
      <c r="KI71" s="2">
        <v>60</v>
      </c>
      <c r="KJ71" s="2">
        <v>60</v>
      </c>
      <c r="KK71" s="2">
        <v>60</v>
      </c>
      <c r="KL71" s="2">
        <v>60</v>
      </c>
    </row>
    <row r="72" spans="1:298" ht="45" customHeight="1" x14ac:dyDescent="0.25">
      <c r="A72" s="62" t="s">
        <v>664</v>
      </c>
      <c r="H72" s="69"/>
      <c r="I72" s="69"/>
      <c r="J72" s="69"/>
      <c r="R72" s="69"/>
      <c r="S72" s="69"/>
      <c r="T72" s="69"/>
      <c r="U72" s="69"/>
      <c r="AD72" s="69"/>
      <c r="AE72" s="69"/>
      <c r="AF72" s="69"/>
      <c r="AG72" s="69"/>
      <c r="AH72" s="69"/>
      <c r="AN72" s="69"/>
      <c r="AO72" s="69"/>
      <c r="AP72" s="69"/>
      <c r="AY72" s="69"/>
      <c r="AZ72" s="69"/>
      <c r="BA72" s="69"/>
      <c r="BM72" s="69"/>
      <c r="BN72" s="69"/>
      <c r="EX72" s="69"/>
      <c r="EY72" s="69"/>
      <c r="EZ72" s="69"/>
      <c r="FA72" s="69"/>
      <c r="FB72" s="69"/>
      <c r="FC72" s="69"/>
      <c r="FD72" s="69"/>
      <c r="FE72" s="69"/>
      <c r="FF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O72" s="69"/>
      <c r="GP72" s="69"/>
      <c r="GQ72" s="69"/>
      <c r="GR72" s="69"/>
      <c r="GS72" s="69"/>
      <c r="GT72" s="69"/>
      <c r="GU72" s="69"/>
      <c r="GV72" s="69"/>
      <c r="HG72" s="69"/>
      <c r="HH72" s="69"/>
      <c r="HI72" s="69"/>
      <c r="HJ72" s="69"/>
      <c r="HL72" s="69"/>
      <c r="HM72" s="69"/>
      <c r="HV72" s="69"/>
      <c r="HW72" s="69"/>
      <c r="HX72" s="69"/>
      <c r="HY72" s="69"/>
      <c r="HZ72" s="69"/>
      <c r="IA72" s="69"/>
      <c r="IE72" s="69"/>
      <c r="IH72" s="69"/>
      <c r="IU72" s="69"/>
      <c r="IV72" s="69"/>
      <c r="IW72" s="69"/>
      <c r="IX72" s="69"/>
      <c r="IY72" s="69"/>
      <c r="IZ72" s="69"/>
      <c r="JA72" s="69"/>
      <c r="JB72" s="69"/>
      <c r="JC72" s="69"/>
      <c r="JD72" s="69"/>
      <c r="JE72" s="69"/>
      <c r="JF72" s="69"/>
      <c r="JR72" s="69"/>
      <c r="JS72" s="69"/>
      <c r="JT72" s="69"/>
      <c r="JU72" s="69"/>
      <c r="JV72" s="69"/>
      <c r="JW72" s="69"/>
      <c r="JX72" s="69"/>
      <c r="JY72" s="69"/>
      <c r="JZ72" s="69"/>
    </row>
    <row r="73" spans="1:298" ht="22.5" customHeight="1" x14ac:dyDescent="0.25">
      <c r="A73" s="63" t="s">
        <v>665</v>
      </c>
      <c r="H73" s="69"/>
      <c r="I73" s="69"/>
      <c r="J73" s="69"/>
      <c r="R73" s="69"/>
      <c r="S73" s="69"/>
      <c r="T73" s="69"/>
      <c r="U73" s="69"/>
      <c r="AD73" s="69"/>
      <c r="AE73" s="69"/>
      <c r="AF73" s="69"/>
      <c r="AG73" s="69"/>
      <c r="AH73" s="69"/>
      <c r="AN73" s="69"/>
      <c r="AO73" s="69"/>
      <c r="AP73" s="69"/>
      <c r="AY73" s="69"/>
      <c r="AZ73" s="69"/>
      <c r="BA73" s="69"/>
      <c r="BM73" s="69"/>
      <c r="BN73" s="69"/>
      <c r="EX73" s="69"/>
      <c r="EY73" s="69"/>
      <c r="EZ73" s="69"/>
      <c r="FA73" s="69"/>
      <c r="FB73" s="69"/>
      <c r="FC73" s="69"/>
      <c r="FD73" s="69"/>
      <c r="FE73" s="69"/>
      <c r="FF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O73" s="69"/>
      <c r="GP73" s="69"/>
      <c r="GQ73" s="69"/>
      <c r="GR73" s="69"/>
      <c r="GS73" s="69"/>
      <c r="GT73" s="69"/>
      <c r="GU73" s="69"/>
      <c r="GV73" s="69"/>
      <c r="HG73" s="69"/>
      <c r="HH73" s="69"/>
      <c r="HI73" s="69"/>
      <c r="HJ73" s="69"/>
      <c r="HL73" s="69"/>
      <c r="HM73" s="69"/>
      <c r="HV73" s="69"/>
      <c r="HW73" s="69"/>
      <c r="HX73" s="69"/>
      <c r="HY73" s="69"/>
      <c r="HZ73" s="69"/>
      <c r="IA73" s="69"/>
      <c r="IE73" s="69"/>
      <c r="IH73" s="69"/>
      <c r="IU73" s="69"/>
      <c r="IV73" s="69"/>
      <c r="IW73" s="69"/>
      <c r="IX73" s="69"/>
      <c r="IY73" s="69"/>
      <c r="IZ73" s="69"/>
      <c r="JA73" s="69"/>
      <c r="JB73" s="69"/>
      <c r="JC73" s="69"/>
      <c r="JD73" s="69"/>
      <c r="JE73" s="69"/>
      <c r="JF73" s="69"/>
      <c r="JR73" s="69"/>
      <c r="JS73" s="69"/>
      <c r="JT73" s="69"/>
      <c r="JU73" s="69"/>
      <c r="JV73" s="69"/>
      <c r="JW73" s="69"/>
      <c r="JX73" s="69"/>
      <c r="JY73" s="69"/>
      <c r="JZ73" s="69"/>
    </row>
  </sheetData>
  <mergeCells count="26">
    <mergeCell ref="KI1:KL1"/>
    <mergeCell ref="KF1:KG1"/>
    <mergeCell ref="GX1:GY1"/>
    <mergeCell ref="DI1:DL1"/>
    <mergeCell ref="IC1:IH1"/>
    <mergeCell ref="EL1:FF1"/>
    <mergeCell ref="DZ1:EJ1"/>
    <mergeCell ref="DN1:DX1"/>
    <mergeCell ref="JH1:JZ1"/>
    <mergeCell ref="FH1:GE1"/>
    <mergeCell ref="GG1:GV1"/>
    <mergeCell ref="HA1:HM1"/>
    <mergeCell ref="IJ1:JF1"/>
    <mergeCell ref="HO1:IA1"/>
    <mergeCell ref="BM1:BR1"/>
    <mergeCell ref="W1:AH1"/>
    <mergeCell ref="B1:U1"/>
    <mergeCell ref="KB1:KD1"/>
    <mergeCell ref="DB1:DG1"/>
    <mergeCell ref="BI1:BK1"/>
    <mergeCell ref="AJ1:AS1"/>
    <mergeCell ref="AU1:BG1"/>
    <mergeCell ref="BV1:CB1"/>
    <mergeCell ref="CH1:CN1"/>
    <mergeCell ref="CP1:CZ1"/>
    <mergeCell ref="CD1:CF1"/>
  </mergeCells>
  <phoneticPr fontId="16" type="noConversion"/>
  <pageMargins left="0.7" right="0.7" top="0.75" bottom="0.75" header="0.3" footer="0.3"/>
  <pageSetup paperSize="9" orientation="portrait" r:id="rId1"/>
  <ignoredErrors>
    <ignoredError sqref="FJ48 GX48:GY48 JK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4C6B-795D-407E-A649-8A81B4BE32C7}">
  <dimension ref="A1:G7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2" sqref="A12:XFD12"/>
    </sheetView>
  </sheetViews>
  <sheetFormatPr baseColWidth="10" defaultColWidth="12.85546875" defaultRowHeight="22.5" customHeight="1" x14ac:dyDescent="0.25"/>
  <cols>
    <col min="1" max="1" width="35.7109375" style="69" customWidth="1"/>
    <col min="2" max="2" width="28.5703125" style="70" customWidth="1"/>
    <col min="3" max="3" width="1.42578125" style="69" customWidth="1"/>
    <col min="4" max="5" width="28.5703125" style="70" customWidth="1"/>
    <col min="6" max="6" width="2.140625" style="69" customWidth="1"/>
    <col min="7" max="7" width="92.85546875" style="69" customWidth="1"/>
    <col min="8" max="16384" width="12.85546875" style="69"/>
  </cols>
  <sheetData>
    <row r="1" spans="1:7" s="106" customFormat="1" ht="22.5" customHeight="1" thickBot="1" x14ac:dyDescent="0.3">
      <c r="A1" s="102"/>
      <c r="B1" s="115" t="s">
        <v>1058</v>
      </c>
      <c r="D1" s="195" t="s">
        <v>1059</v>
      </c>
      <c r="E1" s="194"/>
      <c r="G1" s="148" t="s">
        <v>1284</v>
      </c>
    </row>
    <row r="2" spans="1:7" ht="15" customHeight="1" thickBot="1" x14ac:dyDescent="0.3">
      <c r="B2" s="97" t="s">
        <v>1676</v>
      </c>
      <c r="D2" s="107" t="s">
        <v>1060</v>
      </c>
      <c r="E2" s="108" t="s">
        <v>1060</v>
      </c>
    </row>
    <row r="3" spans="1:7" ht="97.5" customHeight="1" x14ac:dyDescent="0.25">
      <c r="A3" s="24" t="s">
        <v>1061</v>
      </c>
      <c r="G3" s="69" t="s">
        <v>1285</v>
      </c>
    </row>
    <row r="4" spans="1:7" ht="15" customHeight="1" x14ac:dyDescent="0.25">
      <c r="A4" s="3"/>
      <c r="B4" s="69"/>
      <c r="D4" s="69"/>
      <c r="E4" s="69"/>
      <c r="G4" s="30" t="str">
        <f>HYPERLINK("https://www.microsoft.com/de-de/aktionen/digitalpaket/loe/default.aspx","» Hier klicken und Bezugsberechtigung auf microsoft.com prüfen")</f>
        <v>» Hier klicken und Bezugsberechtigung auf microsoft.com prüfen</v>
      </c>
    </row>
    <row r="5" spans="1:7" ht="22.5" customHeight="1" x14ac:dyDescent="0.25">
      <c r="A5" s="9" t="s">
        <v>53</v>
      </c>
      <c r="B5" s="10" t="s">
        <v>1062</v>
      </c>
      <c r="D5" s="10" t="s">
        <v>986</v>
      </c>
      <c r="E5" s="10" t="s">
        <v>259</v>
      </c>
    </row>
    <row r="6" spans="1:7" ht="22.5" customHeight="1" x14ac:dyDescent="0.25">
      <c r="A6" s="27" t="s">
        <v>107</v>
      </c>
      <c r="B6" s="21" t="s">
        <v>1063</v>
      </c>
      <c r="D6" s="21" t="s">
        <v>857</v>
      </c>
      <c r="E6" s="21" t="s">
        <v>126</v>
      </c>
    </row>
    <row r="7" spans="1:7" ht="22.5" customHeight="1" x14ac:dyDescent="0.25">
      <c r="A7" s="4" t="s">
        <v>54</v>
      </c>
      <c r="B7" s="5" t="s">
        <v>1064</v>
      </c>
      <c r="D7" s="5" t="s">
        <v>1065</v>
      </c>
      <c r="E7" s="5" t="s">
        <v>1066</v>
      </c>
    </row>
    <row r="8" spans="1:7" ht="22.5" customHeight="1" x14ac:dyDescent="0.25">
      <c r="A8" s="11" t="s">
        <v>1067</v>
      </c>
      <c r="B8" s="12" t="s">
        <v>1068</v>
      </c>
      <c r="D8" s="12" t="s">
        <v>1069</v>
      </c>
      <c r="E8" s="12" t="s">
        <v>1070</v>
      </c>
    </row>
    <row r="9" spans="1:7" ht="22.5" customHeight="1" x14ac:dyDescent="0.25">
      <c r="A9" s="13" t="s">
        <v>1095</v>
      </c>
      <c r="B9" s="71" t="s">
        <v>680</v>
      </c>
      <c r="D9" s="71" t="s">
        <v>680</v>
      </c>
      <c r="E9" s="71" t="s">
        <v>680</v>
      </c>
    </row>
    <row r="10" spans="1:7" ht="22.5" customHeight="1" x14ac:dyDescent="0.25">
      <c r="A10" s="13" t="s">
        <v>1096</v>
      </c>
      <c r="B10" s="29" t="s">
        <v>59</v>
      </c>
      <c r="D10" s="29" t="s">
        <v>59</v>
      </c>
      <c r="E10" s="29" t="s">
        <v>59</v>
      </c>
    </row>
    <row r="11" spans="1:7" ht="22.5" customHeight="1" x14ac:dyDescent="0.25">
      <c r="A11" s="35" t="s">
        <v>55</v>
      </c>
      <c r="B11" s="30" t="str">
        <f>HYPERLINK("https://psref.lenovo.com/Detail/ThinkPad/ThinkPad_11e_Yoga_Gen_6?M="&amp;B8,"» Online-Datenblatt")</f>
        <v>» Online-Datenblatt</v>
      </c>
      <c r="D11" s="109" t="s">
        <v>59</v>
      </c>
      <c r="E11" s="109" t="s">
        <v>59</v>
      </c>
    </row>
    <row r="12" spans="1:7" ht="22.5" customHeight="1" x14ac:dyDescent="0.25">
      <c r="A12" s="13" t="s">
        <v>70</v>
      </c>
      <c r="B12" s="25">
        <v>434</v>
      </c>
      <c r="D12" s="25">
        <v>453</v>
      </c>
      <c r="E12" s="25">
        <v>482</v>
      </c>
    </row>
    <row r="13" spans="1:7" ht="22.5" customHeight="1" x14ac:dyDescent="0.25">
      <c r="A13" s="39" t="s">
        <v>156</v>
      </c>
      <c r="B13" s="30" t="str">
        <f>HYPERLINK("https://accessorysmartfind.lenovo.com/#/search?keyword=&amp;pageIndex=1&amp;pageSize=40&amp;query="&amp;(SUBSTITUTE(B8," ",""))&amp;"&amp;queryIsMT=0&amp;systemId=","» Zubehör")</f>
        <v>» Zubehör</v>
      </c>
      <c r="D13" s="30" t="str">
        <f>HYPERLINK("https://accessorysmartfind.lenovo.com/#/search?keyword=&amp;pageIndex=1&amp;pageSize=40&amp;query="&amp;(SUBSTITUTE(D8," ",""))&amp;"&amp;queryIsMT=0&amp;systemId=","» Zubehör")</f>
        <v>» Zubehör</v>
      </c>
      <c r="E13" s="30" t="str">
        <f>HYPERLINK("https://accessorysmartfind.lenovo.com/#/search?keyword=&amp;pageIndex=1&amp;pageSize=40&amp;query="&amp;(SUBSTITUTE(E8," ",""))&amp;"&amp;queryIsMT=0&amp;systemId=","» Zubehör")</f>
        <v>» Zubehör</v>
      </c>
    </row>
    <row r="14" spans="1:7" ht="52.5" customHeight="1" x14ac:dyDescent="0.25">
      <c r="A14" s="37" t="s">
        <v>1</v>
      </c>
      <c r="B14" s="32" t="s">
        <v>1071</v>
      </c>
      <c r="D14" s="32" t="s">
        <v>1072</v>
      </c>
      <c r="E14" s="32" t="s">
        <v>1073</v>
      </c>
    </row>
    <row r="15" spans="1:7" ht="52.5" customHeight="1" x14ac:dyDescent="0.25">
      <c r="A15" s="15" t="s">
        <v>4</v>
      </c>
      <c r="B15" s="16" t="s">
        <v>1074</v>
      </c>
      <c r="D15" s="16" t="s">
        <v>1075</v>
      </c>
      <c r="E15" s="16" t="s">
        <v>1076</v>
      </c>
    </row>
    <row r="16" spans="1:7" ht="52.5" customHeight="1" x14ac:dyDescent="0.25">
      <c r="A16" s="15" t="s">
        <v>5</v>
      </c>
      <c r="B16" s="16" t="s">
        <v>1044</v>
      </c>
      <c r="D16" s="16" t="s">
        <v>938</v>
      </c>
      <c r="E16" s="16" t="s">
        <v>1077</v>
      </c>
    </row>
    <row r="17" spans="1:5" ht="22.5" customHeight="1" x14ac:dyDescent="0.25">
      <c r="A17" s="15" t="s">
        <v>999</v>
      </c>
      <c r="B17" s="2" t="s">
        <v>59</v>
      </c>
      <c r="D17" s="2" t="s">
        <v>59</v>
      </c>
      <c r="E17" s="2" t="s">
        <v>59</v>
      </c>
    </row>
    <row r="18" spans="1:5" ht="37.5" customHeight="1" x14ac:dyDescent="0.25">
      <c r="A18" s="15" t="s">
        <v>2</v>
      </c>
      <c r="B18" s="2" t="s">
        <v>1078</v>
      </c>
      <c r="D18" s="2" t="s">
        <v>3</v>
      </c>
      <c r="E18" s="2" t="s">
        <v>3</v>
      </c>
    </row>
    <row r="19" spans="1:5" ht="52.5" customHeight="1" x14ac:dyDescent="0.25">
      <c r="A19" s="17" t="s">
        <v>6</v>
      </c>
      <c r="B19" s="18" t="s">
        <v>1079</v>
      </c>
      <c r="D19" s="18" t="s">
        <v>1080</v>
      </c>
      <c r="E19" s="18" t="s">
        <v>902</v>
      </c>
    </row>
    <row r="20" spans="1:5" ht="22.5" customHeight="1" x14ac:dyDescent="0.25">
      <c r="A20" s="15" t="s">
        <v>7</v>
      </c>
      <c r="B20" s="12" t="s">
        <v>127</v>
      </c>
      <c r="D20" s="2" t="s">
        <v>8</v>
      </c>
      <c r="E20" s="2" t="s">
        <v>8</v>
      </c>
    </row>
    <row r="21" spans="1:5" ht="37.5" customHeight="1" x14ac:dyDescent="0.25">
      <c r="A21" s="15" t="s">
        <v>139</v>
      </c>
      <c r="B21" s="16" t="s">
        <v>1081</v>
      </c>
      <c r="D21" s="2" t="s">
        <v>59</v>
      </c>
      <c r="E21" s="2" t="s">
        <v>59</v>
      </c>
    </row>
    <row r="22" spans="1:5" ht="22.5" customHeight="1" thickBot="1" x14ac:dyDescent="0.3">
      <c r="A22" s="15" t="s">
        <v>9</v>
      </c>
      <c r="B22" s="2" t="s">
        <v>8</v>
      </c>
      <c r="D22" s="2" t="s">
        <v>8</v>
      </c>
      <c r="E22" s="2" t="s">
        <v>8</v>
      </c>
    </row>
    <row r="23" spans="1:5" ht="37.5" customHeight="1" thickBot="1" x14ac:dyDescent="0.3">
      <c r="A23" s="19" t="s">
        <v>33</v>
      </c>
      <c r="B23" s="20" t="s">
        <v>1082</v>
      </c>
      <c r="D23" s="103" t="s">
        <v>1083</v>
      </c>
      <c r="E23" s="105" t="s">
        <v>1083</v>
      </c>
    </row>
    <row r="24" spans="1:5" ht="22.5" customHeight="1" x14ac:dyDescent="0.25">
      <c r="A24" s="15" t="s">
        <v>1000</v>
      </c>
      <c r="B24" s="16" t="s">
        <v>85</v>
      </c>
      <c r="D24" s="2" t="s">
        <v>59</v>
      </c>
      <c r="E24" s="16" t="s">
        <v>85</v>
      </c>
    </row>
    <row r="25" spans="1:5" ht="22.5" customHeight="1" x14ac:dyDescent="0.25">
      <c r="A25" s="15" t="s">
        <v>11</v>
      </c>
      <c r="B25" s="2" t="s">
        <v>59</v>
      </c>
      <c r="D25" s="2" t="s">
        <v>110</v>
      </c>
      <c r="E25" s="2" t="s">
        <v>110</v>
      </c>
    </row>
    <row r="26" spans="1:5" ht="22.5" customHeight="1" x14ac:dyDescent="0.25">
      <c r="A26" s="15" t="s">
        <v>12</v>
      </c>
      <c r="B26" s="2" t="s">
        <v>1084</v>
      </c>
      <c r="D26" s="2" t="s">
        <v>111</v>
      </c>
      <c r="E26" s="2" t="s">
        <v>279</v>
      </c>
    </row>
    <row r="27" spans="1:5" ht="37.5" customHeight="1" x14ac:dyDescent="0.25">
      <c r="A27" s="14" t="s">
        <v>77</v>
      </c>
      <c r="B27" s="47" t="s">
        <v>8</v>
      </c>
      <c r="D27" s="47" t="s">
        <v>8</v>
      </c>
      <c r="E27" s="47" t="s">
        <v>8</v>
      </c>
    </row>
    <row r="28" spans="1:5" ht="22.5" customHeight="1" x14ac:dyDescent="0.25">
      <c r="A28" s="15" t="s">
        <v>78</v>
      </c>
      <c r="B28" s="2" t="s">
        <v>8</v>
      </c>
      <c r="D28" s="2" t="s">
        <v>8</v>
      </c>
      <c r="E28" s="2" t="s">
        <v>8</v>
      </c>
    </row>
    <row r="29" spans="1:5" ht="22.5" customHeight="1" x14ac:dyDescent="0.25">
      <c r="A29" s="15" t="s">
        <v>79</v>
      </c>
      <c r="B29" s="2" t="s">
        <v>8</v>
      </c>
      <c r="D29" s="2" t="s">
        <v>8</v>
      </c>
      <c r="E29" s="2" t="s">
        <v>8</v>
      </c>
    </row>
    <row r="30" spans="1:5" ht="22.5" customHeight="1" x14ac:dyDescent="0.25">
      <c r="A30" s="15" t="s">
        <v>80</v>
      </c>
      <c r="B30" s="2" t="s">
        <v>59</v>
      </c>
      <c r="D30" s="2" t="s">
        <v>8</v>
      </c>
      <c r="E30" s="2" t="s">
        <v>8</v>
      </c>
    </row>
    <row r="31" spans="1:5" ht="37.5" customHeight="1" x14ac:dyDescent="0.25">
      <c r="A31" s="15" t="s">
        <v>14</v>
      </c>
      <c r="B31" s="2" t="s">
        <v>378</v>
      </c>
      <c r="D31" s="2" t="s">
        <v>898</v>
      </c>
      <c r="E31" s="2" t="s">
        <v>15</v>
      </c>
    </row>
    <row r="32" spans="1:5" ht="30" customHeight="1" x14ac:dyDescent="0.25">
      <c r="A32" s="15" t="s">
        <v>81</v>
      </c>
      <c r="B32" s="2" t="s">
        <v>59</v>
      </c>
      <c r="D32" s="2" t="s">
        <v>8</v>
      </c>
      <c r="E32" s="2" t="s">
        <v>8</v>
      </c>
    </row>
    <row r="33" spans="1:5" ht="22.5" customHeight="1" x14ac:dyDescent="0.25">
      <c r="A33" s="15" t="s">
        <v>16</v>
      </c>
      <c r="B33" s="2" t="s">
        <v>1085</v>
      </c>
      <c r="D33" s="2" t="s">
        <v>245</v>
      </c>
      <c r="E33" s="2" t="s">
        <v>245</v>
      </c>
    </row>
    <row r="34" spans="1:5" ht="22.5" customHeight="1" x14ac:dyDescent="0.25">
      <c r="A34" s="15" t="s">
        <v>18</v>
      </c>
      <c r="B34" s="2" t="s">
        <v>202</v>
      </c>
      <c r="D34" s="2" t="s">
        <v>19</v>
      </c>
      <c r="E34" s="2" t="s">
        <v>19</v>
      </c>
    </row>
    <row r="35" spans="1:5" ht="22.5" customHeight="1" x14ac:dyDescent="0.25">
      <c r="A35" s="15" t="s">
        <v>1001</v>
      </c>
      <c r="B35" s="12" t="s">
        <v>90</v>
      </c>
      <c r="D35" s="12" t="s">
        <v>90</v>
      </c>
      <c r="E35" s="12" t="s">
        <v>90</v>
      </c>
    </row>
    <row r="36" spans="1:5" ht="22.5" customHeight="1" x14ac:dyDescent="0.25">
      <c r="A36" s="15" t="s">
        <v>22</v>
      </c>
      <c r="B36" s="2" t="s">
        <v>59</v>
      </c>
      <c r="D36" s="2" t="s">
        <v>59</v>
      </c>
      <c r="E36" s="2" t="s">
        <v>59</v>
      </c>
    </row>
    <row r="37" spans="1:5" ht="22.5" customHeight="1" x14ac:dyDescent="0.25">
      <c r="A37" s="15" t="s">
        <v>24</v>
      </c>
      <c r="B37" s="2" t="s">
        <v>25</v>
      </c>
      <c r="D37" s="2" t="s">
        <v>25</v>
      </c>
      <c r="E37" s="2" t="s">
        <v>25</v>
      </c>
    </row>
    <row r="38" spans="1:5" ht="22.5" customHeight="1" x14ac:dyDescent="0.25">
      <c r="A38" s="15" t="s">
        <v>26</v>
      </c>
      <c r="B38" s="2" t="s">
        <v>8</v>
      </c>
      <c r="D38" s="2" t="s">
        <v>8</v>
      </c>
      <c r="E38" s="2" t="s">
        <v>8</v>
      </c>
    </row>
    <row r="39" spans="1:5" ht="22.5" customHeight="1" x14ac:dyDescent="0.25">
      <c r="A39" s="15" t="s">
        <v>82</v>
      </c>
      <c r="B39" s="2" t="s">
        <v>8</v>
      </c>
      <c r="D39" s="2" t="s">
        <v>8</v>
      </c>
      <c r="E39" s="2" t="s">
        <v>8</v>
      </c>
    </row>
    <row r="40" spans="1:5" ht="22.5" customHeight="1" x14ac:dyDescent="0.25">
      <c r="A40" s="15" t="s">
        <v>1002</v>
      </c>
      <c r="B40" s="2" t="s">
        <v>93</v>
      </c>
      <c r="D40" s="2" t="s">
        <v>93</v>
      </c>
      <c r="E40" s="2" t="s">
        <v>93</v>
      </c>
    </row>
    <row r="41" spans="1:5" ht="22.5" customHeight="1" x14ac:dyDescent="0.25">
      <c r="A41" s="15" t="s">
        <v>29</v>
      </c>
      <c r="B41" s="2" t="s">
        <v>340</v>
      </c>
      <c r="D41" s="2" t="s">
        <v>247</v>
      </c>
      <c r="E41" s="2" t="s">
        <v>247</v>
      </c>
    </row>
    <row r="42" spans="1:5" ht="22.5" customHeight="1" x14ac:dyDescent="0.25">
      <c r="A42" s="15" t="s">
        <v>31</v>
      </c>
      <c r="B42" s="2" t="s">
        <v>1086</v>
      </c>
      <c r="D42" s="2" t="s">
        <v>95</v>
      </c>
      <c r="E42" s="2" t="s">
        <v>95</v>
      </c>
    </row>
    <row r="43" spans="1:5" ht="22.5" customHeight="1" x14ac:dyDescent="0.25">
      <c r="A43" s="15" t="s">
        <v>83</v>
      </c>
      <c r="B43" s="2" t="s">
        <v>8</v>
      </c>
      <c r="D43" s="2" t="s">
        <v>8</v>
      </c>
      <c r="E43" s="2" t="s">
        <v>8</v>
      </c>
    </row>
    <row r="44" spans="1:5" ht="22.5" customHeight="1" x14ac:dyDescent="0.25">
      <c r="A44" s="15" t="s">
        <v>35</v>
      </c>
      <c r="B44" s="2" t="s">
        <v>8</v>
      </c>
      <c r="D44" s="2" t="s">
        <v>8</v>
      </c>
      <c r="E44" s="2" t="s">
        <v>8</v>
      </c>
    </row>
    <row r="45" spans="1:5" ht="22.5" customHeight="1" x14ac:dyDescent="0.25">
      <c r="A45" s="19" t="s">
        <v>37</v>
      </c>
      <c r="B45" s="20" t="s">
        <v>38</v>
      </c>
      <c r="D45" s="20" t="s">
        <v>38</v>
      </c>
      <c r="E45" s="20" t="s">
        <v>38</v>
      </c>
    </row>
    <row r="46" spans="1:5" ht="37.5" customHeight="1" x14ac:dyDescent="0.25">
      <c r="A46" s="15" t="s">
        <v>39</v>
      </c>
      <c r="B46" s="2" t="s">
        <v>8</v>
      </c>
      <c r="D46" s="2" t="s">
        <v>8</v>
      </c>
      <c r="E46" s="2" t="s">
        <v>8</v>
      </c>
    </row>
    <row r="47" spans="1:5" ht="22.5" customHeight="1" x14ac:dyDescent="0.25">
      <c r="A47" s="15" t="s">
        <v>40</v>
      </c>
      <c r="B47" s="22">
        <v>195235297766</v>
      </c>
      <c r="D47" s="22">
        <v>195477670792</v>
      </c>
      <c r="E47" s="22">
        <v>195477670877</v>
      </c>
    </row>
    <row r="48" spans="1:5" ht="22.5" customHeight="1" x14ac:dyDescent="0.25">
      <c r="A48" s="15" t="s">
        <v>41</v>
      </c>
      <c r="B48" s="23">
        <v>44005</v>
      </c>
      <c r="D48" s="23">
        <v>44145</v>
      </c>
      <c r="E48" s="23">
        <v>44124</v>
      </c>
    </row>
    <row r="49" spans="1:5" ht="22.5" customHeight="1" x14ac:dyDescent="0.25">
      <c r="A49" s="14" t="s">
        <v>42</v>
      </c>
      <c r="B49" s="30" t="str">
        <f>HYPERLINK("https://lpsc.lenovopartner.com/#/smartfindservice?keyword="&amp;(SUBSTITUTE(B8," ",""))&amp;"&amp;countryAndRegion=DE&amp;language=de","» Services")</f>
        <v>» Services</v>
      </c>
      <c r="D49" s="30" t="str">
        <f t="shared" ref="D49:E49" si="0">HYPERLINK("https://lpsc.lenovopartner.com/#/smartfindservice?keyword="&amp;(SUBSTITUTE(D8," ",""))&amp;"&amp;countryAndRegion=DE&amp;language=de","» Services")</f>
        <v>» Services</v>
      </c>
      <c r="E49" s="30" t="str">
        <f t="shared" si="0"/>
        <v>» Services</v>
      </c>
    </row>
    <row r="50" spans="1:5" ht="37.5" customHeight="1" x14ac:dyDescent="0.25">
      <c r="A50" s="15" t="s">
        <v>43</v>
      </c>
      <c r="B50" s="32" t="s">
        <v>250</v>
      </c>
      <c r="D50" s="32" t="s">
        <v>59</v>
      </c>
      <c r="E50" s="32" t="s">
        <v>59</v>
      </c>
    </row>
    <row r="51" spans="1:5" ht="37.5" customHeight="1" x14ac:dyDescent="0.25">
      <c r="A51" s="15" t="s">
        <v>45</v>
      </c>
      <c r="B51" s="16" t="s">
        <v>251</v>
      </c>
      <c r="D51" s="32" t="s">
        <v>59</v>
      </c>
      <c r="E51" s="32" t="s">
        <v>59</v>
      </c>
    </row>
    <row r="52" spans="1:5" ht="37.5" customHeight="1" x14ac:dyDescent="0.25">
      <c r="A52" s="15" t="s">
        <v>47</v>
      </c>
      <c r="B52" s="16" t="s">
        <v>252</v>
      </c>
      <c r="D52" s="32" t="s">
        <v>59</v>
      </c>
      <c r="E52" s="32" t="s">
        <v>59</v>
      </c>
    </row>
    <row r="53" spans="1:5" ht="22.5" customHeight="1" x14ac:dyDescent="0.25">
      <c r="A53" s="14" t="s">
        <v>157</v>
      </c>
      <c r="B53" s="33" t="str">
        <f>HYPERLINK("https://psref.lenovo.com/syspool/Sys/PDF/ThinkPad/ThinkPad_11e_Yoga_Gen_6/ThinkPad_11e_Yoga_Gen_6_Spec.PDF","» Platform Specifications")</f>
        <v>» Platform Specifications</v>
      </c>
      <c r="D53" s="33" t="str">
        <f>HYPERLINK("https://psref.lenovo.com/syspool/Sys/PDF/ThinkPad/ThinkPad_E15_Gen_2_Intel/ThinkPad_E15_Gen_2_Intel_Spec.PDF","» Platform Specifications")</f>
        <v>» Platform Specifications</v>
      </c>
      <c r="E53" s="33" t="str">
        <f t="shared" ref="E53" si="1">HYPERLINK("https://psref.lenovo.com/syspool/Sys/PDF/ThinkPad/ThinkPad_L15_Gen_1_Intel/ThinkPad_L15_Gen_1_Intel_Spec.PDF","» Platform Specifications")</f>
        <v>» Platform Specifications</v>
      </c>
    </row>
    <row r="54" spans="1:5" ht="67.5" customHeight="1" x14ac:dyDescent="0.25">
      <c r="A54" s="31" t="s">
        <v>159</v>
      </c>
      <c r="B54" s="32" t="s">
        <v>1087</v>
      </c>
      <c r="D54" s="32" t="s">
        <v>982</v>
      </c>
      <c r="E54" s="32" t="s">
        <v>484</v>
      </c>
    </row>
    <row r="55" spans="1:5" ht="22.5" customHeight="1" x14ac:dyDescent="0.25">
      <c r="A55" s="31" t="s">
        <v>1241</v>
      </c>
      <c r="B55" s="32" t="s">
        <v>59</v>
      </c>
      <c r="D55" s="32" t="s">
        <v>59</v>
      </c>
      <c r="E55" s="32" t="s">
        <v>59</v>
      </c>
    </row>
    <row r="56" spans="1:5" ht="52.5" customHeight="1" x14ac:dyDescent="0.25">
      <c r="A56" s="31" t="s">
        <v>1242</v>
      </c>
      <c r="B56" s="32" t="s">
        <v>59</v>
      </c>
      <c r="D56" s="32" t="s">
        <v>59</v>
      </c>
      <c r="E56" s="32" t="s">
        <v>59</v>
      </c>
    </row>
    <row r="57" spans="1:5" ht="52.5" customHeight="1" x14ac:dyDescent="0.25">
      <c r="A57" s="31" t="s">
        <v>1243</v>
      </c>
      <c r="B57" s="32" t="s">
        <v>59</v>
      </c>
      <c r="D57" s="32" t="s">
        <v>59</v>
      </c>
      <c r="E57" s="32" t="s">
        <v>59</v>
      </c>
    </row>
    <row r="58" spans="1:5" ht="45" customHeight="1" x14ac:dyDescent="0.25">
      <c r="A58" s="15" t="s">
        <v>160</v>
      </c>
      <c r="B58" s="2" t="s">
        <v>1088</v>
      </c>
      <c r="D58" s="2" t="s">
        <v>315</v>
      </c>
      <c r="E58" s="2" t="s">
        <v>480</v>
      </c>
    </row>
    <row r="59" spans="1:5" ht="22.5" customHeight="1" x14ac:dyDescent="0.25">
      <c r="A59" s="15" t="s">
        <v>163</v>
      </c>
      <c r="B59" s="2" t="s">
        <v>1089</v>
      </c>
      <c r="D59" s="2" t="s">
        <v>316</v>
      </c>
      <c r="E59" s="2" t="s">
        <v>481</v>
      </c>
    </row>
    <row r="60" spans="1:5" ht="82.5" customHeight="1" x14ac:dyDescent="0.25">
      <c r="A60" s="15" t="s">
        <v>164</v>
      </c>
      <c r="B60" s="16" t="s">
        <v>1090</v>
      </c>
      <c r="D60" s="16" t="s">
        <v>984</v>
      </c>
      <c r="E60" s="16" t="s">
        <v>485</v>
      </c>
    </row>
    <row r="61" spans="1:5" ht="22.5" customHeight="1" x14ac:dyDescent="0.25">
      <c r="A61" s="15" t="s">
        <v>166</v>
      </c>
      <c r="B61" s="2" t="s">
        <v>1091</v>
      </c>
      <c r="D61" s="2" t="s">
        <v>167</v>
      </c>
      <c r="E61" s="2" t="s">
        <v>167</v>
      </c>
    </row>
    <row r="62" spans="1:5" ht="90" customHeight="1" x14ac:dyDescent="0.25">
      <c r="A62" s="15" t="s">
        <v>175</v>
      </c>
      <c r="B62" s="2" t="s">
        <v>1055</v>
      </c>
      <c r="D62" s="2" t="s">
        <v>985</v>
      </c>
      <c r="E62" s="2" t="s">
        <v>361</v>
      </c>
    </row>
    <row r="63" spans="1:5" ht="45" customHeight="1" x14ac:dyDescent="0.25">
      <c r="A63" s="15" t="s">
        <v>170</v>
      </c>
      <c r="B63" s="16" t="s">
        <v>362</v>
      </c>
      <c r="D63" s="16" t="s">
        <v>190</v>
      </c>
      <c r="E63" s="16" t="s">
        <v>190</v>
      </c>
    </row>
    <row r="64" spans="1:5" ht="45" customHeight="1" x14ac:dyDescent="0.25">
      <c r="A64" s="15" t="s">
        <v>171</v>
      </c>
      <c r="B64" s="2" t="s">
        <v>1092</v>
      </c>
      <c r="D64" s="2" t="s">
        <v>183</v>
      </c>
      <c r="E64" s="2" t="s">
        <v>183</v>
      </c>
    </row>
    <row r="65" spans="1:5" ht="45" customHeight="1" x14ac:dyDescent="0.25">
      <c r="A65" s="15" t="s">
        <v>173</v>
      </c>
      <c r="B65" s="2" t="s">
        <v>184</v>
      </c>
      <c r="D65" s="2" t="s">
        <v>184</v>
      </c>
      <c r="E65" s="2" t="s">
        <v>184</v>
      </c>
    </row>
    <row r="66" spans="1:5" ht="22.5" customHeight="1" x14ac:dyDescent="0.25">
      <c r="A66" s="14" t="s">
        <v>143</v>
      </c>
      <c r="B66" s="45" t="s">
        <v>59</v>
      </c>
      <c r="D66" s="45" t="s">
        <v>1093</v>
      </c>
      <c r="E66" s="45" t="s">
        <v>59</v>
      </c>
    </row>
    <row r="67" spans="1:5" ht="22.5" customHeight="1" x14ac:dyDescent="0.25">
      <c r="A67" s="11" t="s">
        <v>144</v>
      </c>
      <c r="B67" s="12" t="s">
        <v>153</v>
      </c>
      <c r="D67" s="12" t="s">
        <v>154</v>
      </c>
      <c r="E67" s="12" t="s">
        <v>154</v>
      </c>
    </row>
    <row r="68" spans="1:5" ht="22.5" customHeight="1" x14ac:dyDescent="0.25">
      <c r="A68" s="11" t="s">
        <v>1003</v>
      </c>
      <c r="B68" s="12">
        <v>20</v>
      </c>
      <c r="D68" s="12">
        <v>20</v>
      </c>
      <c r="E68" s="12">
        <v>20</v>
      </c>
    </row>
    <row r="69" spans="1:5" ht="22.5" customHeight="1" x14ac:dyDescent="0.25">
      <c r="A69" s="15" t="s">
        <v>1004</v>
      </c>
      <c r="B69" s="2">
        <v>20</v>
      </c>
      <c r="D69" s="2">
        <v>20</v>
      </c>
      <c r="E69" s="2">
        <v>20</v>
      </c>
    </row>
    <row r="70" spans="1:5" ht="22.5" customHeight="1" x14ac:dyDescent="0.25">
      <c r="A70" s="15" t="s">
        <v>1005</v>
      </c>
      <c r="B70" s="2">
        <v>80</v>
      </c>
      <c r="D70" s="2">
        <v>60</v>
      </c>
      <c r="E70" s="2">
        <v>60</v>
      </c>
    </row>
    <row r="71" spans="1:5" ht="22.5" customHeight="1" x14ac:dyDescent="0.25">
      <c r="A71" s="76" t="s">
        <v>1094</v>
      </c>
    </row>
    <row r="72" spans="1:5" ht="22.5" customHeight="1" x14ac:dyDescent="0.25">
      <c r="A72" s="110" t="s">
        <v>665</v>
      </c>
    </row>
  </sheetData>
  <mergeCells count="1">
    <mergeCell ref="D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42F-B8A2-479C-B6A5-8128E8EEFB79}">
  <dimension ref="A1:AA254"/>
  <sheetViews>
    <sheetView workbookViewId="0">
      <pane xSplit="6" ySplit="4" topLeftCell="G12" activePane="bottomRight" state="frozen"/>
      <selection pane="topRight" activeCell="K1" sqref="K1"/>
      <selection pane="bottomLeft" activeCell="A5" sqref="A5"/>
      <selection pane="bottomRight" activeCell="G1" sqref="G1:G1048576"/>
    </sheetView>
  </sheetViews>
  <sheetFormatPr baseColWidth="10" defaultColWidth="10.7109375" defaultRowHeight="22.5" customHeight="1" x14ac:dyDescent="0.25"/>
  <cols>
    <col min="1" max="1" width="13.5703125" style="8" customWidth="1"/>
    <col min="2" max="2" width="18.5703125" style="8" customWidth="1"/>
    <col min="3" max="3" width="12.140625" style="8" customWidth="1"/>
    <col min="4" max="4" width="13.5703125" style="8" customWidth="1"/>
    <col min="5" max="6" width="10.7109375" style="8" customWidth="1"/>
    <col min="7" max="7" width="10.7109375" style="119" customWidth="1"/>
    <col min="8" max="8" width="9.28515625" style="8" customWidth="1"/>
    <col min="9" max="11" width="8.5703125" style="142" customWidth="1"/>
    <col min="12" max="17" width="12.85546875" style="8" customWidth="1"/>
    <col min="18" max="18" width="10.7109375" style="119" customWidth="1"/>
    <col min="19" max="19" width="12.85546875" style="119" customWidth="1"/>
    <col min="20" max="23" width="10.7109375" style="119" customWidth="1"/>
    <col min="24" max="24" width="12.85546875" style="8" customWidth="1"/>
    <col min="25" max="26" width="12.85546875" style="119" customWidth="1"/>
    <col min="27" max="27" width="13.5703125" style="8" customWidth="1"/>
    <col min="28" max="16384" width="10.7109375" style="8"/>
  </cols>
  <sheetData>
    <row r="1" spans="1:27" ht="37.5" customHeight="1" x14ac:dyDescent="0.25">
      <c r="A1" s="118" t="s">
        <v>1140</v>
      </c>
      <c r="I1" s="8"/>
      <c r="J1" s="8"/>
      <c r="K1" s="8"/>
      <c r="Y1" s="8"/>
      <c r="Z1" s="8"/>
    </row>
    <row r="2" spans="1:27" ht="37.5" customHeight="1" x14ac:dyDescent="0.25">
      <c r="A2" s="120" t="s">
        <v>1141</v>
      </c>
      <c r="I2" s="8"/>
      <c r="J2" s="8"/>
      <c r="K2" s="8"/>
      <c r="Y2" s="8"/>
      <c r="Z2" s="8"/>
    </row>
    <row r="3" spans="1:27" ht="22.5" customHeight="1" x14ac:dyDescent="0.25">
      <c r="I3" s="8"/>
      <c r="J3" s="8"/>
      <c r="K3" s="8"/>
      <c r="Y3" s="8"/>
      <c r="Z3" s="8"/>
    </row>
    <row r="4" spans="1:27" ht="37.5" customHeight="1" x14ac:dyDescent="0.2">
      <c r="A4" s="84" t="s">
        <v>714</v>
      </c>
      <c r="B4" s="82" t="s">
        <v>715</v>
      </c>
      <c r="C4" s="82" t="s">
        <v>716</v>
      </c>
      <c r="D4" s="83" t="s">
        <v>717</v>
      </c>
      <c r="E4" s="83" t="s">
        <v>1142</v>
      </c>
      <c r="F4" s="83" t="s">
        <v>1143</v>
      </c>
      <c r="G4" s="83" t="s">
        <v>718</v>
      </c>
      <c r="H4" s="82" t="s">
        <v>1144</v>
      </c>
      <c r="I4" s="82" t="s">
        <v>6</v>
      </c>
      <c r="J4" s="82" t="s">
        <v>1145</v>
      </c>
      <c r="K4" s="82" t="s">
        <v>1146</v>
      </c>
      <c r="L4" s="82" t="s">
        <v>20</v>
      </c>
      <c r="M4" s="82" t="s">
        <v>1210</v>
      </c>
      <c r="N4" s="82" t="s">
        <v>719</v>
      </c>
      <c r="O4" s="82" t="s">
        <v>720</v>
      </c>
      <c r="P4" s="82" t="s">
        <v>1147</v>
      </c>
      <c r="Q4" s="82" t="s">
        <v>721</v>
      </c>
      <c r="R4" s="82" t="s">
        <v>77</v>
      </c>
      <c r="S4" s="82" t="s">
        <v>2</v>
      </c>
      <c r="T4" s="82" t="s">
        <v>1148</v>
      </c>
      <c r="U4" s="83" t="s">
        <v>1149</v>
      </c>
      <c r="V4" s="121" t="s">
        <v>16</v>
      </c>
      <c r="W4" s="122" t="s">
        <v>722</v>
      </c>
      <c r="X4" s="123" t="s">
        <v>1150</v>
      </c>
      <c r="Y4" s="124" t="s">
        <v>1151</v>
      </c>
      <c r="Z4" s="124" t="s">
        <v>1152</v>
      </c>
      <c r="AA4" s="125" t="s">
        <v>143</v>
      </c>
    </row>
    <row r="5" spans="1:27" ht="37.5" customHeight="1" x14ac:dyDescent="0.25">
      <c r="A5" s="138" t="s">
        <v>1097</v>
      </c>
      <c r="B5" s="139"/>
      <c r="C5" s="139"/>
      <c r="D5" s="139"/>
      <c r="E5" s="139"/>
      <c r="F5" s="139"/>
      <c r="G5" s="141"/>
      <c r="H5" s="139"/>
      <c r="I5" s="140"/>
      <c r="J5" s="140"/>
      <c r="K5" s="140"/>
      <c r="L5" s="139"/>
      <c r="M5" s="139"/>
      <c r="N5" s="139"/>
      <c r="O5" s="139"/>
      <c r="P5" s="139"/>
      <c r="Q5" s="139"/>
      <c r="R5" s="141"/>
      <c r="S5" s="141"/>
      <c r="T5" s="141"/>
      <c r="U5" s="141"/>
      <c r="V5" s="141"/>
      <c r="W5" s="141"/>
      <c r="X5" s="139"/>
      <c r="Y5" s="141"/>
      <c r="Z5" s="141"/>
      <c r="AA5" s="139"/>
    </row>
    <row r="6" spans="1:27" ht="22.5" customHeight="1" x14ac:dyDescent="0.25">
      <c r="A6" s="126" t="s">
        <v>1068</v>
      </c>
      <c r="B6" s="127" t="s">
        <v>1169</v>
      </c>
      <c r="C6" s="128" t="s">
        <v>1170</v>
      </c>
      <c r="D6" s="129" t="s">
        <v>734</v>
      </c>
      <c r="E6" s="144" t="s">
        <v>680</v>
      </c>
      <c r="F6" s="130" t="s">
        <v>59</v>
      </c>
      <c r="G6" s="131" t="s">
        <v>1098</v>
      </c>
      <c r="H6" s="132" t="s">
        <v>1099</v>
      </c>
      <c r="I6" s="133" t="s">
        <v>1153</v>
      </c>
      <c r="J6" s="133" t="s">
        <v>1154</v>
      </c>
      <c r="K6" s="133">
        <v>250</v>
      </c>
      <c r="L6" s="134" t="s">
        <v>90</v>
      </c>
      <c r="M6" s="128" t="s">
        <v>1211</v>
      </c>
      <c r="N6" s="114" t="s">
        <v>1102</v>
      </c>
      <c r="O6" s="114" t="s">
        <v>1100</v>
      </c>
      <c r="P6" s="114" t="s">
        <v>1101</v>
      </c>
      <c r="Q6" s="128" t="s">
        <v>1103</v>
      </c>
      <c r="R6" s="135" t="s">
        <v>108</v>
      </c>
      <c r="S6" s="136" t="s">
        <v>732</v>
      </c>
      <c r="T6" s="137" t="s">
        <v>108</v>
      </c>
      <c r="U6" s="137" t="s">
        <v>108</v>
      </c>
      <c r="V6" s="135" t="s">
        <v>1155</v>
      </c>
      <c r="W6" s="137" t="s">
        <v>731</v>
      </c>
      <c r="X6" s="137" t="s">
        <v>1156</v>
      </c>
      <c r="Y6" s="137" t="s">
        <v>108</v>
      </c>
      <c r="Z6" s="137" t="s">
        <v>108</v>
      </c>
      <c r="AA6" s="128" t="s">
        <v>59</v>
      </c>
    </row>
    <row r="7" spans="1:27" ht="22.5" customHeight="1" x14ac:dyDescent="0.25">
      <c r="A7" s="126" t="s">
        <v>1069</v>
      </c>
      <c r="B7" s="127" t="s">
        <v>1171</v>
      </c>
      <c r="C7" s="128" t="s">
        <v>752</v>
      </c>
      <c r="D7" s="129" t="s">
        <v>734</v>
      </c>
      <c r="E7" s="144" t="s">
        <v>680</v>
      </c>
      <c r="F7" s="130" t="s">
        <v>59</v>
      </c>
      <c r="G7" s="131" t="s">
        <v>733</v>
      </c>
      <c r="H7" s="132" t="s">
        <v>727</v>
      </c>
      <c r="I7" s="133" t="s">
        <v>1157</v>
      </c>
      <c r="J7" s="133" t="s">
        <v>1158</v>
      </c>
      <c r="K7" s="133">
        <v>220</v>
      </c>
      <c r="L7" s="134" t="s">
        <v>90</v>
      </c>
      <c r="M7" s="128" t="s">
        <v>1212</v>
      </c>
      <c r="N7" s="114" t="s">
        <v>1104</v>
      </c>
      <c r="O7" s="114" t="s">
        <v>728</v>
      </c>
      <c r="P7" s="114" t="s">
        <v>729</v>
      </c>
      <c r="Q7" s="128" t="s">
        <v>730</v>
      </c>
      <c r="R7" s="135" t="s">
        <v>108</v>
      </c>
      <c r="S7" s="136" t="s">
        <v>732</v>
      </c>
      <c r="T7" s="137" t="s">
        <v>108</v>
      </c>
      <c r="U7" s="137" t="s">
        <v>108</v>
      </c>
      <c r="V7" s="135" t="s">
        <v>1099</v>
      </c>
      <c r="W7" s="137" t="s">
        <v>108</v>
      </c>
      <c r="X7" s="137" t="s">
        <v>1156</v>
      </c>
      <c r="Y7" s="137" t="s">
        <v>108</v>
      </c>
      <c r="Z7" s="137" t="s">
        <v>108</v>
      </c>
      <c r="AA7" s="128" t="s">
        <v>1093</v>
      </c>
    </row>
    <row r="8" spans="1:27" ht="22.5" customHeight="1" x14ac:dyDescent="0.25">
      <c r="A8" s="126" t="s">
        <v>1070</v>
      </c>
      <c r="B8" s="127" t="s">
        <v>1172</v>
      </c>
      <c r="C8" s="128" t="s">
        <v>761</v>
      </c>
      <c r="D8" s="129" t="s">
        <v>734</v>
      </c>
      <c r="E8" s="144" t="s">
        <v>680</v>
      </c>
      <c r="F8" s="130" t="s">
        <v>59</v>
      </c>
      <c r="G8" s="131" t="s">
        <v>733</v>
      </c>
      <c r="H8" s="132" t="s">
        <v>727</v>
      </c>
      <c r="I8" s="133" t="s">
        <v>1153</v>
      </c>
      <c r="J8" s="133" t="s">
        <v>1158</v>
      </c>
      <c r="K8" s="133">
        <v>250</v>
      </c>
      <c r="L8" s="134" t="s">
        <v>90</v>
      </c>
      <c r="M8" s="128" t="s">
        <v>1213</v>
      </c>
      <c r="N8" s="114" t="s">
        <v>1105</v>
      </c>
      <c r="O8" s="114" t="s">
        <v>728</v>
      </c>
      <c r="P8" s="114" t="s">
        <v>729</v>
      </c>
      <c r="Q8" s="128" t="s">
        <v>730</v>
      </c>
      <c r="R8" s="135" t="s">
        <v>108</v>
      </c>
      <c r="S8" s="136" t="s">
        <v>732</v>
      </c>
      <c r="T8" s="137" t="s">
        <v>108</v>
      </c>
      <c r="U8" s="137" t="s">
        <v>108</v>
      </c>
      <c r="V8" s="135" t="s">
        <v>1099</v>
      </c>
      <c r="W8" s="137" t="s">
        <v>108</v>
      </c>
      <c r="X8" s="137" t="s">
        <v>1156</v>
      </c>
      <c r="Y8" s="137" t="s">
        <v>108</v>
      </c>
      <c r="Z8" s="137" t="s">
        <v>108</v>
      </c>
      <c r="AA8" s="128" t="s">
        <v>59</v>
      </c>
    </row>
    <row r="9" spans="1:27" ht="37.5" customHeight="1" x14ac:dyDescent="0.25">
      <c r="A9" s="138" t="s">
        <v>723</v>
      </c>
      <c r="B9" s="139"/>
      <c r="C9" s="139"/>
      <c r="D9" s="139"/>
      <c r="E9" s="139"/>
      <c r="F9" s="139"/>
      <c r="G9" s="141"/>
      <c r="H9" s="139"/>
      <c r="I9" s="140"/>
      <c r="J9" s="140"/>
      <c r="K9" s="140"/>
      <c r="L9" s="139"/>
      <c r="M9" s="139"/>
      <c r="N9" s="139"/>
      <c r="O9" s="139"/>
      <c r="P9" s="139"/>
      <c r="Q9" s="139"/>
      <c r="R9" s="141"/>
      <c r="S9" s="141"/>
      <c r="T9" s="141"/>
      <c r="U9" s="141"/>
      <c r="V9" s="141"/>
      <c r="W9" s="141"/>
      <c r="X9" s="139"/>
      <c r="Y9" s="141"/>
      <c r="Z9" s="141"/>
      <c r="AA9" s="139"/>
    </row>
    <row r="10" spans="1:27" ht="22.5" customHeight="1" x14ac:dyDescent="0.25">
      <c r="A10" s="126" t="s">
        <v>779</v>
      </c>
      <c r="B10" s="127" t="s">
        <v>1173</v>
      </c>
      <c r="C10" s="128" t="s">
        <v>723</v>
      </c>
      <c r="D10" s="129" t="s">
        <v>734</v>
      </c>
      <c r="E10" s="143" t="s">
        <v>680</v>
      </c>
      <c r="F10" s="130" t="s">
        <v>59</v>
      </c>
      <c r="G10" s="131" t="s">
        <v>733</v>
      </c>
      <c r="H10" s="132" t="s">
        <v>727</v>
      </c>
      <c r="I10" s="133" t="s">
        <v>1157</v>
      </c>
      <c r="J10" s="133" t="s">
        <v>1158</v>
      </c>
      <c r="K10" s="133">
        <v>220</v>
      </c>
      <c r="L10" s="134" t="s">
        <v>21</v>
      </c>
      <c r="M10" s="128" t="s">
        <v>1214</v>
      </c>
      <c r="N10" s="114" t="s">
        <v>786</v>
      </c>
      <c r="O10" s="114" t="s">
        <v>728</v>
      </c>
      <c r="P10" s="114" t="s">
        <v>729</v>
      </c>
      <c r="Q10" s="128" t="s">
        <v>730</v>
      </c>
      <c r="R10" s="135" t="s">
        <v>108</v>
      </c>
      <c r="S10" s="136" t="s">
        <v>732</v>
      </c>
      <c r="T10" s="137" t="s">
        <v>108</v>
      </c>
      <c r="U10" s="137" t="s">
        <v>108</v>
      </c>
      <c r="V10" s="135" t="s">
        <v>1215</v>
      </c>
      <c r="W10" s="137" t="s">
        <v>108</v>
      </c>
      <c r="X10" s="137" t="s">
        <v>1156</v>
      </c>
      <c r="Y10" s="137" t="s">
        <v>108</v>
      </c>
      <c r="Z10" s="137" t="s">
        <v>108</v>
      </c>
      <c r="AA10" s="128" t="s">
        <v>784</v>
      </c>
    </row>
    <row r="11" spans="1:27" ht="22.5" customHeight="1" x14ac:dyDescent="0.25">
      <c r="A11" s="126" t="s">
        <v>780</v>
      </c>
      <c r="B11" s="127" t="s">
        <v>1173</v>
      </c>
      <c r="C11" s="128" t="s">
        <v>723</v>
      </c>
      <c r="D11" s="129" t="s">
        <v>734</v>
      </c>
      <c r="E11" s="143" t="s">
        <v>680</v>
      </c>
      <c r="F11" s="130" t="s">
        <v>59</v>
      </c>
      <c r="G11" s="131" t="s">
        <v>733</v>
      </c>
      <c r="H11" s="132" t="s">
        <v>727</v>
      </c>
      <c r="I11" s="133" t="s">
        <v>1157</v>
      </c>
      <c r="J11" s="133" t="s">
        <v>1158</v>
      </c>
      <c r="K11" s="133">
        <v>220</v>
      </c>
      <c r="L11" s="134" t="s">
        <v>21</v>
      </c>
      <c r="M11" s="128" t="s">
        <v>1214</v>
      </c>
      <c r="N11" s="114" t="s">
        <v>787</v>
      </c>
      <c r="O11" s="114" t="s">
        <v>728</v>
      </c>
      <c r="P11" s="114" t="s">
        <v>729</v>
      </c>
      <c r="Q11" s="128" t="s">
        <v>730</v>
      </c>
      <c r="R11" s="135" t="s">
        <v>108</v>
      </c>
      <c r="S11" s="136" t="s">
        <v>732</v>
      </c>
      <c r="T11" s="137" t="s">
        <v>108</v>
      </c>
      <c r="U11" s="137" t="s">
        <v>108</v>
      </c>
      <c r="V11" s="135" t="s">
        <v>1215</v>
      </c>
      <c r="W11" s="137" t="s">
        <v>108</v>
      </c>
      <c r="X11" s="137" t="s">
        <v>1156</v>
      </c>
      <c r="Y11" s="137" t="s">
        <v>108</v>
      </c>
      <c r="Z11" s="137" t="s">
        <v>108</v>
      </c>
      <c r="AA11" s="128" t="s">
        <v>785</v>
      </c>
    </row>
    <row r="12" spans="1:27" ht="22.5" customHeight="1" x14ac:dyDescent="0.25">
      <c r="A12" s="126" t="s">
        <v>206</v>
      </c>
      <c r="B12" s="127" t="s">
        <v>1173</v>
      </c>
      <c r="C12" s="128" t="s">
        <v>723</v>
      </c>
      <c r="D12" s="129" t="s">
        <v>725</v>
      </c>
      <c r="E12" s="143" t="s">
        <v>680</v>
      </c>
      <c r="F12" s="130">
        <v>26</v>
      </c>
      <c r="G12" s="131" t="s">
        <v>733</v>
      </c>
      <c r="H12" s="132" t="s">
        <v>727</v>
      </c>
      <c r="I12" s="133" t="s">
        <v>1157</v>
      </c>
      <c r="J12" s="133" t="s">
        <v>1158</v>
      </c>
      <c r="K12" s="133">
        <v>220</v>
      </c>
      <c r="L12" s="134" t="s">
        <v>21</v>
      </c>
      <c r="M12" s="128" t="s">
        <v>1216</v>
      </c>
      <c r="N12" s="114" t="s">
        <v>735</v>
      </c>
      <c r="O12" s="114" t="s">
        <v>728</v>
      </c>
      <c r="P12" s="114" t="s">
        <v>729</v>
      </c>
      <c r="Q12" s="128" t="s">
        <v>730</v>
      </c>
      <c r="R12" s="135" t="s">
        <v>108</v>
      </c>
      <c r="S12" s="136" t="s">
        <v>732</v>
      </c>
      <c r="T12" s="137" t="s">
        <v>108</v>
      </c>
      <c r="U12" s="137" t="s">
        <v>108</v>
      </c>
      <c r="V12" s="135" t="s">
        <v>1215</v>
      </c>
      <c r="W12" s="137" t="s">
        <v>108</v>
      </c>
      <c r="X12" s="137" t="s">
        <v>1156</v>
      </c>
      <c r="Y12" s="137" t="s">
        <v>108</v>
      </c>
      <c r="Z12" s="137" t="s">
        <v>108</v>
      </c>
      <c r="AA12" s="128" t="s">
        <v>218</v>
      </c>
    </row>
    <row r="13" spans="1:27" ht="22.5" customHeight="1" x14ac:dyDescent="0.25">
      <c r="A13" s="126" t="s">
        <v>889</v>
      </c>
      <c r="B13" s="127" t="s">
        <v>1173</v>
      </c>
      <c r="C13" s="128" t="s">
        <v>723</v>
      </c>
      <c r="D13" s="129" t="s">
        <v>725</v>
      </c>
      <c r="E13" s="143" t="s">
        <v>680</v>
      </c>
      <c r="F13" s="130" t="s">
        <v>59</v>
      </c>
      <c r="G13" s="131" t="s">
        <v>733</v>
      </c>
      <c r="H13" s="132" t="s">
        <v>727</v>
      </c>
      <c r="I13" s="133" t="s">
        <v>1157</v>
      </c>
      <c r="J13" s="133" t="s">
        <v>1158</v>
      </c>
      <c r="K13" s="133">
        <v>220</v>
      </c>
      <c r="L13" s="134" t="s">
        <v>21</v>
      </c>
      <c r="M13" s="128" t="s">
        <v>1216</v>
      </c>
      <c r="N13" s="114" t="s">
        <v>735</v>
      </c>
      <c r="O13" s="114" t="s">
        <v>728</v>
      </c>
      <c r="P13" s="114" t="s">
        <v>738</v>
      </c>
      <c r="Q13" s="128" t="s">
        <v>730</v>
      </c>
      <c r="R13" s="135" t="s">
        <v>108</v>
      </c>
      <c r="S13" s="136" t="s">
        <v>732</v>
      </c>
      <c r="T13" s="137" t="s">
        <v>108</v>
      </c>
      <c r="U13" s="137" t="s">
        <v>108</v>
      </c>
      <c r="V13" s="135" t="s">
        <v>1215</v>
      </c>
      <c r="W13" s="137" t="s">
        <v>108</v>
      </c>
      <c r="X13" s="137" t="s">
        <v>1156</v>
      </c>
      <c r="Y13" s="137" t="s">
        <v>108</v>
      </c>
      <c r="Z13" s="137" t="s">
        <v>108</v>
      </c>
      <c r="AA13" s="128" t="s">
        <v>59</v>
      </c>
    </row>
    <row r="14" spans="1:27" ht="22.5" customHeight="1" x14ac:dyDescent="0.25">
      <c r="A14" s="126" t="s">
        <v>1289</v>
      </c>
      <c r="B14" s="127" t="s">
        <v>1546</v>
      </c>
      <c r="C14" s="128" t="s">
        <v>723</v>
      </c>
      <c r="D14" s="129" t="s">
        <v>751</v>
      </c>
      <c r="E14" s="143" t="s">
        <v>680</v>
      </c>
      <c r="F14" s="130" t="s">
        <v>59</v>
      </c>
      <c r="G14" s="131" t="s">
        <v>733</v>
      </c>
      <c r="H14" s="132" t="s">
        <v>727</v>
      </c>
      <c r="I14" s="133" t="s">
        <v>1157</v>
      </c>
      <c r="J14" s="133" t="s">
        <v>1158</v>
      </c>
      <c r="K14" s="133">
        <v>250</v>
      </c>
      <c r="L14" s="134" t="s">
        <v>90</v>
      </c>
      <c r="M14" s="128" t="s">
        <v>1547</v>
      </c>
      <c r="N14" s="114" t="s">
        <v>1548</v>
      </c>
      <c r="O14" s="114" t="s">
        <v>728</v>
      </c>
      <c r="P14" s="114" t="s">
        <v>729</v>
      </c>
      <c r="Q14" s="128" t="s">
        <v>730</v>
      </c>
      <c r="R14" s="135" t="s">
        <v>108</v>
      </c>
      <c r="S14" s="136" t="s">
        <v>732</v>
      </c>
      <c r="T14" s="137" t="s">
        <v>108</v>
      </c>
      <c r="U14" s="137" t="s">
        <v>108</v>
      </c>
      <c r="V14" s="135" t="s">
        <v>1099</v>
      </c>
      <c r="W14" s="137" t="s">
        <v>108</v>
      </c>
      <c r="X14" s="137" t="s">
        <v>1156</v>
      </c>
      <c r="Y14" s="137" t="s">
        <v>108</v>
      </c>
      <c r="Z14" s="137" t="s">
        <v>108</v>
      </c>
      <c r="AA14" s="128" t="s">
        <v>59</v>
      </c>
    </row>
    <row r="15" spans="1:27" ht="22.5" customHeight="1" x14ac:dyDescent="0.25">
      <c r="A15" s="126" t="s">
        <v>1290</v>
      </c>
      <c r="B15" s="127" t="s">
        <v>1546</v>
      </c>
      <c r="C15" s="128" t="s">
        <v>723</v>
      </c>
      <c r="D15" s="129" t="s">
        <v>751</v>
      </c>
      <c r="E15" s="143" t="s">
        <v>680</v>
      </c>
      <c r="F15" s="130" t="s">
        <v>59</v>
      </c>
      <c r="G15" s="131" t="s">
        <v>733</v>
      </c>
      <c r="H15" s="132" t="s">
        <v>727</v>
      </c>
      <c r="I15" s="133" t="s">
        <v>1157</v>
      </c>
      <c r="J15" s="133" t="s">
        <v>1158</v>
      </c>
      <c r="K15" s="133">
        <v>250</v>
      </c>
      <c r="L15" s="134" t="s">
        <v>90</v>
      </c>
      <c r="M15" s="128" t="s">
        <v>1547</v>
      </c>
      <c r="N15" s="114" t="s">
        <v>1549</v>
      </c>
      <c r="O15" s="114" t="s">
        <v>728</v>
      </c>
      <c r="P15" s="114" t="s">
        <v>729</v>
      </c>
      <c r="Q15" s="128" t="s">
        <v>730</v>
      </c>
      <c r="R15" s="135" t="s">
        <v>108</v>
      </c>
      <c r="S15" s="136" t="s">
        <v>732</v>
      </c>
      <c r="T15" s="137" t="s">
        <v>108</v>
      </c>
      <c r="U15" s="137" t="s">
        <v>108</v>
      </c>
      <c r="V15" s="135" t="s">
        <v>1099</v>
      </c>
      <c r="W15" s="137" t="s">
        <v>108</v>
      </c>
      <c r="X15" s="137" t="s">
        <v>1156</v>
      </c>
      <c r="Y15" s="137" t="s">
        <v>108</v>
      </c>
      <c r="Z15" s="137" t="s">
        <v>108</v>
      </c>
      <c r="AA15" s="128" t="s">
        <v>206</v>
      </c>
    </row>
    <row r="16" spans="1:27" ht="22.5" customHeight="1" x14ac:dyDescent="0.25">
      <c r="A16" s="126" t="s">
        <v>1291</v>
      </c>
      <c r="B16" s="127" t="s">
        <v>1546</v>
      </c>
      <c r="C16" s="128" t="s">
        <v>723</v>
      </c>
      <c r="D16" s="129" t="s">
        <v>751</v>
      </c>
      <c r="E16" s="143" t="s">
        <v>680</v>
      </c>
      <c r="F16" s="130">
        <v>24</v>
      </c>
      <c r="G16" s="131" t="s">
        <v>733</v>
      </c>
      <c r="H16" s="132" t="s">
        <v>727</v>
      </c>
      <c r="I16" s="133" t="s">
        <v>1157</v>
      </c>
      <c r="J16" s="133" t="s">
        <v>1158</v>
      </c>
      <c r="K16" s="133">
        <v>250</v>
      </c>
      <c r="L16" s="134" t="s">
        <v>90</v>
      </c>
      <c r="M16" s="128" t="s">
        <v>1547</v>
      </c>
      <c r="N16" s="114" t="s">
        <v>1549</v>
      </c>
      <c r="O16" s="114" t="s">
        <v>728</v>
      </c>
      <c r="P16" s="114" t="s">
        <v>738</v>
      </c>
      <c r="Q16" s="128" t="s">
        <v>730</v>
      </c>
      <c r="R16" s="135" t="s">
        <v>108</v>
      </c>
      <c r="S16" s="136" t="s">
        <v>732</v>
      </c>
      <c r="T16" s="137" t="s">
        <v>108</v>
      </c>
      <c r="U16" s="137" t="s">
        <v>108</v>
      </c>
      <c r="V16" s="135" t="s">
        <v>1099</v>
      </c>
      <c r="W16" s="137" t="s">
        <v>108</v>
      </c>
      <c r="X16" s="137" t="s">
        <v>1156</v>
      </c>
      <c r="Y16" s="137" t="s">
        <v>108</v>
      </c>
      <c r="Z16" s="137" t="s">
        <v>108</v>
      </c>
      <c r="AA16" s="128" t="s">
        <v>889</v>
      </c>
    </row>
    <row r="17" spans="1:27" ht="22.5" customHeight="1" x14ac:dyDescent="0.25">
      <c r="A17" s="126" t="s">
        <v>1313</v>
      </c>
      <c r="B17" s="127" t="s">
        <v>1174</v>
      </c>
      <c r="C17" s="128" t="s">
        <v>723</v>
      </c>
      <c r="D17" s="129" t="s">
        <v>751</v>
      </c>
      <c r="E17" s="143" t="s">
        <v>680</v>
      </c>
      <c r="F17" s="130" t="s">
        <v>59</v>
      </c>
      <c r="G17" s="131" t="s">
        <v>733</v>
      </c>
      <c r="H17" s="132" t="s">
        <v>727</v>
      </c>
      <c r="I17" s="133" t="s">
        <v>1157</v>
      </c>
      <c r="J17" s="133" t="s">
        <v>1158</v>
      </c>
      <c r="K17" s="133">
        <v>220</v>
      </c>
      <c r="L17" s="134" t="s">
        <v>21</v>
      </c>
      <c r="M17" s="128" t="s">
        <v>1550</v>
      </c>
      <c r="N17" s="114" t="s">
        <v>1551</v>
      </c>
      <c r="O17" s="114" t="s">
        <v>728</v>
      </c>
      <c r="P17" s="114" t="s">
        <v>729</v>
      </c>
      <c r="Q17" s="128" t="s">
        <v>730</v>
      </c>
      <c r="R17" s="135" t="s">
        <v>108</v>
      </c>
      <c r="S17" s="136" t="s">
        <v>732</v>
      </c>
      <c r="T17" s="137" t="s">
        <v>108</v>
      </c>
      <c r="U17" s="137" t="s">
        <v>108</v>
      </c>
      <c r="V17" s="135" t="s">
        <v>1215</v>
      </c>
      <c r="W17" s="137" t="s">
        <v>108</v>
      </c>
      <c r="X17" s="137" t="s">
        <v>1156</v>
      </c>
      <c r="Y17" s="137" t="s">
        <v>108</v>
      </c>
      <c r="Z17" s="137" t="s">
        <v>108</v>
      </c>
      <c r="AA17" s="128" t="s">
        <v>59</v>
      </c>
    </row>
    <row r="18" spans="1:27" ht="22.5" customHeight="1" x14ac:dyDescent="0.25">
      <c r="A18" s="126" t="s">
        <v>221</v>
      </c>
      <c r="B18" s="127" t="s">
        <v>1174</v>
      </c>
      <c r="C18" s="128" t="s">
        <v>723</v>
      </c>
      <c r="D18" s="129" t="s">
        <v>725</v>
      </c>
      <c r="E18" s="143" t="s">
        <v>680</v>
      </c>
      <c r="F18" s="130">
        <v>26</v>
      </c>
      <c r="G18" s="131" t="s">
        <v>733</v>
      </c>
      <c r="H18" s="132" t="s">
        <v>727</v>
      </c>
      <c r="I18" s="133" t="s">
        <v>1157</v>
      </c>
      <c r="J18" s="133" t="s">
        <v>1158</v>
      </c>
      <c r="K18" s="133">
        <v>220</v>
      </c>
      <c r="L18" s="134" t="s">
        <v>21</v>
      </c>
      <c r="M18" s="128" t="s">
        <v>1217</v>
      </c>
      <c r="N18" s="114" t="s">
        <v>736</v>
      </c>
      <c r="O18" s="114" t="s">
        <v>728</v>
      </c>
      <c r="P18" s="114" t="s">
        <v>729</v>
      </c>
      <c r="Q18" s="128" t="s">
        <v>730</v>
      </c>
      <c r="R18" s="135" t="s">
        <v>108</v>
      </c>
      <c r="S18" s="136" t="s">
        <v>732</v>
      </c>
      <c r="T18" s="137" t="s">
        <v>108</v>
      </c>
      <c r="U18" s="137" t="s">
        <v>108</v>
      </c>
      <c r="V18" s="135" t="s">
        <v>1215</v>
      </c>
      <c r="W18" s="137" t="s">
        <v>108</v>
      </c>
      <c r="X18" s="137" t="s">
        <v>1156</v>
      </c>
      <c r="Y18" s="137" t="s">
        <v>108</v>
      </c>
      <c r="Z18" s="137" t="s">
        <v>108</v>
      </c>
      <c r="AA18" s="128" t="s">
        <v>737</v>
      </c>
    </row>
    <row r="19" spans="1:27" ht="22.5" customHeight="1" x14ac:dyDescent="0.25">
      <c r="A19" s="126" t="s">
        <v>222</v>
      </c>
      <c r="B19" s="127" t="s">
        <v>1174</v>
      </c>
      <c r="C19" s="128" t="s">
        <v>723</v>
      </c>
      <c r="D19" s="129" t="s">
        <v>725</v>
      </c>
      <c r="E19" s="143" t="s">
        <v>680</v>
      </c>
      <c r="F19" s="130">
        <v>26</v>
      </c>
      <c r="G19" s="131" t="s">
        <v>733</v>
      </c>
      <c r="H19" s="132" t="s">
        <v>727</v>
      </c>
      <c r="I19" s="133" t="s">
        <v>1157</v>
      </c>
      <c r="J19" s="133" t="s">
        <v>1158</v>
      </c>
      <c r="K19" s="133">
        <v>220</v>
      </c>
      <c r="L19" s="134" t="s">
        <v>21</v>
      </c>
      <c r="M19" s="128" t="s">
        <v>1217</v>
      </c>
      <c r="N19" s="114" t="s">
        <v>739</v>
      </c>
      <c r="O19" s="114" t="s">
        <v>728</v>
      </c>
      <c r="P19" s="114" t="s">
        <v>729</v>
      </c>
      <c r="Q19" s="128" t="s">
        <v>730</v>
      </c>
      <c r="R19" s="135" t="s">
        <v>108</v>
      </c>
      <c r="S19" s="136" t="s">
        <v>732</v>
      </c>
      <c r="T19" s="137" t="s">
        <v>108</v>
      </c>
      <c r="U19" s="137" t="s">
        <v>108</v>
      </c>
      <c r="V19" s="135" t="s">
        <v>1215</v>
      </c>
      <c r="W19" s="137" t="s">
        <v>108</v>
      </c>
      <c r="X19" s="137" t="s">
        <v>1156</v>
      </c>
      <c r="Y19" s="137" t="s">
        <v>108</v>
      </c>
      <c r="Z19" s="137" t="s">
        <v>108</v>
      </c>
      <c r="AA19" s="128" t="s">
        <v>740</v>
      </c>
    </row>
    <row r="20" spans="1:27" ht="22.5" customHeight="1" x14ac:dyDescent="0.25">
      <c r="A20" s="126" t="s">
        <v>223</v>
      </c>
      <c r="B20" s="127" t="s">
        <v>1174</v>
      </c>
      <c r="C20" s="128" t="s">
        <v>723</v>
      </c>
      <c r="D20" s="129" t="s">
        <v>725</v>
      </c>
      <c r="E20" s="143" t="s">
        <v>680</v>
      </c>
      <c r="F20" s="130">
        <v>26</v>
      </c>
      <c r="G20" s="131" t="s">
        <v>733</v>
      </c>
      <c r="H20" s="132" t="s">
        <v>727</v>
      </c>
      <c r="I20" s="133" t="s">
        <v>1157</v>
      </c>
      <c r="J20" s="133" t="s">
        <v>1158</v>
      </c>
      <c r="K20" s="133">
        <v>220</v>
      </c>
      <c r="L20" s="134" t="s">
        <v>21</v>
      </c>
      <c r="M20" s="128" t="s">
        <v>1217</v>
      </c>
      <c r="N20" s="114" t="s">
        <v>739</v>
      </c>
      <c r="O20" s="114" t="s">
        <v>728</v>
      </c>
      <c r="P20" s="114" t="s">
        <v>738</v>
      </c>
      <c r="Q20" s="128" t="s">
        <v>730</v>
      </c>
      <c r="R20" s="135" t="s">
        <v>108</v>
      </c>
      <c r="S20" s="136" t="s">
        <v>732</v>
      </c>
      <c r="T20" s="137" t="s">
        <v>108</v>
      </c>
      <c r="U20" s="137" t="s">
        <v>108</v>
      </c>
      <c r="V20" s="135" t="s">
        <v>1215</v>
      </c>
      <c r="W20" s="137" t="s">
        <v>108</v>
      </c>
      <c r="X20" s="137" t="s">
        <v>1156</v>
      </c>
      <c r="Y20" s="137" t="s">
        <v>108</v>
      </c>
      <c r="Z20" s="137" t="s">
        <v>108</v>
      </c>
      <c r="AA20" s="128" t="s">
        <v>741</v>
      </c>
    </row>
    <row r="21" spans="1:27" ht="22.5" customHeight="1" x14ac:dyDescent="0.25">
      <c r="A21" s="126" t="s">
        <v>1327</v>
      </c>
      <c r="B21" s="127" t="s">
        <v>1552</v>
      </c>
      <c r="C21" s="128" t="s">
        <v>723</v>
      </c>
      <c r="D21" s="129" t="s">
        <v>751</v>
      </c>
      <c r="E21" s="143" t="s">
        <v>680</v>
      </c>
      <c r="F21" s="130" t="s">
        <v>59</v>
      </c>
      <c r="G21" s="131" t="s">
        <v>733</v>
      </c>
      <c r="H21" s="132" t="s">
        <v>727</v>
      </c>
      <c r="I21" s="133" t="s">
        <v>1157</v>
      </c>
      <c r="J21" s="133" t="s">
        <v>1158</v>
      </c>
      <c r="K21" s="133">
        <v>250</v>
      </c>
      <c r="L21" s="134" t="s">
        <v>90</v>
      </c>
      <c r="M21" s="128" t="s">
        <v>1212</v>
      </c>
      <c r="N21" s="114" t="s">
        <v>1104</v>
      </c>
      <c r="O21" s="114" t="s">
        <v>728</v>
      </c>
      <c r="P21" s="114" t="s">
        <v>729</v>
      </c>
      <c r="Q21" s="128" t="s">
        <v>730</v>
      </c>
      <c r="R21" s="135" t="s">
        <v>108</v>
      </c>
      <c r="S21" s="136" t="s">
        <v>732</v>
      </c>
      <c r="T21" s="137" t="s">
        <v>108</v>
      </c>
      <c r="U21" s="137" t="s">
        <v>108</v>
      </c>
      <c r="V21" s="135" t="s">
        <v>1099</v>
      </c>
      <c r="W21" s="137" t="s">
        <v>108</v>
      </c>
      <c r="X21" s="137" t="s">
        <v>1156</v>
      </c>
      <c r="Y21" s="137" t="s">
        <v>108</v>
      </c>
      <c r="Z21" s="137" t="s">
        <v>108</v>
      </c>
      <c r="AA21" s="128" t="s">
        <v>221</v>
      </c>
    </row>
    <row r="22" spans="1:27" ht="22.5" customHeight="1" x14ac:dyDescent="0.25">
      <c r="A22" s="126" t="s">
        <v>1328</v>
      </c>
      <c r="B22" s="127" t="s">
        <v>1552</v>
      </c>
      <c r="C22" s="128" t="s">
        <v>723</v>
      </c>
      <c r="D22" s="129" t="s">
        <v>751</v>
      </c>
      <c r="E22" s="143" t="s">
        <v>680</v>
      </c>
      <c r="F22" s="130" t="s">
        <v>59</v>
      </c>
      <c r="G22" s="131" t="s">
        <v>733</v>
      </c>
      <c r="H22" s="132" t="s">
        <v>727</v>
      </c>
      <c r="I22" s="133" t="s">
        <v>1157</v>
      </c>
      <c r="J22" s="133" t="s">
        <v>1158</v>
      </c>
      <c r="K22" s="133">
        <v>250</v>
      </c>
      <c r="L22" s="134" t="s">
        <v>90</v>
      </c>
      <c r="M22" s="128" t="s">
        <v>1212</v>
      </c>
      <c r="N22" s="114" t="s">
        <v>1104</v>
      </c>
      <c r="O22" s="114" t="s">
        <v>728</v>
      </c>
      <c r="P22" s="114" t="s">
        <v>738</v>
      </c>
      <c r="Q22" s="128" t="s">
        <v>730</v>
      </c>
      <c r="R22" s="135" t="s">
        <v>108</v>
      </c>
      <c r="S22" s="136" t="s">
        <v>732</v>
      </c>
      <c r="T22" s="137" t="s">
        <v>108</v>
      </c>
      <c r="U22" s="137" t="s">
        <v>108</v>
      </c>
      <c r="V22" s="135" t="s">
        <v>1099</v>
      </c>
      <c r="W22" s="137" t="s">
        <v>108</v>
      </c>
      <c r="X22" s="137" t="s">
        <v>1156</v>
      </c>
      <c r="Y22" s="137" t="s">
        <v>108</v>
      </c>
      <c r="Z22" s="137" t="s">
        <v>108</v>
      </c>
      <c r="AA22" s="128" t="s">
        <v>1334</v>
      </c>
    </row>
    <row r="23" spans="1:27" ht="22.5" customHeight="1" x14ac:dyDescent="0.25">
      <c r="A23" s="126" t="s">
        <v>1329</v>
      </c>
      <c r="B23" s="127" t="s">
        <v>1552</v>
      </c>
      <c r="C23" s="128" t="s">
        <v>723</v>
      </c>
      <c r="D23" s="129" t="s">
        <v>751</v>
      </c>
      <c r="E23" s="143" t="s">
        <v>680</v>
      </c>
      <c r="F23" s="130">
        <v>35</v>
      </c>
      <c r="G23" s="131" t="s">
        <v>733</v>
      </c>
      <c r="H23" s="132" t="s">
        <v>727</v>
      </c>
      <c r="I23" s="133" t="s">
        <v>1157</v>
      </c>
      <c r="J23" s="133" t="s">
        <v>1158</v>
      </c>
      <c r="K23" s="133">
        <v>250</v>
      </c>
      <c r="L23" s="134" t="s">
        <v>90</v>
      </c>
      <c r="M23" s="128" t="s">
        <v>1212</v>
      </c>
      <c r="N23" s="114" t="s">
        <v>879</v>
      </c>
      <c r="O23" s="114" t="s">
        <v>728</v>
      </c>
      <c r="P23" s="114" t="s">
        <v>729</v>
      </c>
      <c r="Q23" s="128" t="s">
        <v>730</v>
      </c>
      <c r="R23" s="135" t="s">
        <v>108</v>
      </c>
      <c r="S23" s="136" t="s">
        <v>732</v>
      </c>
      <c r="T23" s="137" t="s">
        <v>108</v>
      </c>
      <c r="U23" s="137" t="s">
        <v>108</v>
      </c>
      <c r="V23" s="135" t="s">
        <v>1099</v>
      </c>
      <c r="W23" s="137" t="s">
        <v>108</v>
      </c>
      <c r="X23" s="137" t="s">
        <v>1156</v>
      </c>
      <c r="Y23" s="137" t="s">
        <v>108</v>
      </c>
      <c r="Z23" s="137" t="s">
        <v>108</v>
      </c>
      <c r="AA23" s="128" t="s">
        <v>222</v>
      </c>
    </row>
    <row r="24" spans="1:27" ht="22.5" customHeight="1" x14ac:dyDescent="0.25">
      <c r="A24" s="126" t="s">
        <v>1330</v>
      </c>
      <c r="B24" s="127" t="s">
        <v>1552</v>
      </c>
      <c r="C24" s="128" t="s">
        <v>723</v>
      </c>
      <c r="D24" s="129" t="s">
        <v>751</v>
      </c>
      <c r="E24" s="143" t="s">
        <v>680</v>
      </c>
      <c r="F24" s="130" t="s">
        <v>59</v>
      </c>
      <c r="G24" s="131" t="s">
        <v>733</v>
      </c>
      <c r="H24" s="132" t="s">
        <v>727</v>
      </c>
      <c r="I24" s="133" t="s">
        <v>1157</v>
      </c>
      <c r="J24" s="133" t="s">
        <v>1158</v>
      </c>
      <c r="K24" s="133">
        <v>250</v>
      </c>
      <c r="L24" s="134" t="s">
        <v>90</v>
      </c>
      <c r="M24" s="128" t="s">
        <v>1212</v>
      </c>
      <c r="N24" s="114" t="s">
        <v>879</v>
      </c>
      <c r="O24" s="114" t="s">
        <v>728</v>
      </c>
      <c r="P24" s="114" t="s">
        <v>738</v>
      </c>
      <c r="Q24" s="128" t="s">
        <v>730</v>
      </c>
      <c r="R24" s="135" t="s">
        <v>108</v>
      </c>
      <c r="S24" s="136" t="s">
        <v>732</v>
      </c>
      <c r="T24" s="137" t="s">
        <v>108</v>
      </c>
      <c r="U24" s="137" t="s">
        <v>108</v>
      </c>
      <c r="V24" s="135" t="s">
        <v>1099</v>
      </c>
      <c r="W24" s="137" t="s">
        <v>108</v>
      </c>
      <c r="X24" s="137" t="s">
        <v>1156</v>
      </c>
      <c r="Y24" s="137" t="s">
        <v>108</v>
      </c>
      <c r="Z24" s="137" t="s">
        <v>108</v>
      </c>
      <c r="AA24" s="128" t="s">
        <v>223</v>
      </c>
    </row>
    <row r="25" spans="1:27" ht="22.5" customHeight="1" x14ac:dyDescent="0.25">
      <c r="A25" s="126" t="s">
        <v>49</v>
      </c>
      <c r="B25" s="127" t="s">
        <v>1175</v>
      </c>
      <c r="C25" s="128" t="s">
        <v>723</v>
      </c>
      <c r="D25" s="129" t="s">
        <v>725</v>
      </c>
      <c r="E25" s="143" t="s">
        <v>680</v>
      </c>
      <c r="F25" s="130" t="s">
        <v>59</v>
      </c>
      <c r="G25" s="131" t="s">
        <v>742</v>
      </c>
      <c r="H25" s="132" t="s">
        <v>727</v>
      </c>
      <c r="I25" s="133" t="s">
        <v>1153</v>
      </c>
      <c r="J25" s="133" t="s">
        <v>1158</v>
      </c>
      <c r="K25" s="133">
        <v>300</v>
      </c>
      <c r="L25" s="134" t="s">
        <v>21</v>
      </c>
      <c r="M25" s="128" t="s">
        <v>1217</v>
      </c>
      <c r="N25" s="114" t="s">
        <v>736</v>
      </c>
      <c r="O25" s="114" t="s">
        <v>728</v>
      </c>
      <c r="P25" s="114" t="s">
        <v>729</v>
      </c>
      <c r="Q25" s="128" t="s">
        <v>730</v>
      </c>
      <c r="R25" s="135" t="s">
        <v>108</v>
      </c>
      <c r="S25" s="136" t="s">
        <v>732</v>
      </c>
      <c r="T25" s="137" t="s">
        <v>108</v>
      </c>
      <c r="U25" s="137" t="s">
        <v>731</v>
      </c>
      <c r="V25" s="135" t="s">
        <v>1215</v>
      </c>
      <c r="W25" s="137" t="s">
        <v>108</v>
      </c>
      <c r="X25" s="137" t="s">
        <v>1156</v>
      </c>
      <c r="Y25" s="137" t="s">
        <v>108</v>
      </c>
      <c r="Z25" s="137" t="s">
        <v>108</v>
      </c>
      <c r="AA25" s="128" t="s">
        <v>145</v>
      </c>
    </row>
    <row r="26" spans="1:27" ht="22.5" customHeight="1" x14ac:dyDescent="0.25">
      <c r="A26" s="126" t="s">
        <v>892</v>
      </c>
      <c r="B26" s="127" t="s">
        <v>1175</v>
      </c>
      <c r="C26" s="128" t="s">
        <v>723</v>
      </c>
      <c r="D26" s="129" t="s">
        <v>725</v>
      </c>
      <c r="E26" s="143" t="s">
        <v>680</v>
      </c>
      <c r="F26" s="130" t="s">
        <v>59</v>
      </c>
      <c r="G26" s="131" t="s">
        <v>742</v>
      </c>
      <c r="H26" s="132" t="s">
        <v>727</v>
      </c>
      <c r="I26" s="133" t="s">
        <v>1153</v>
      </c>
      <c r="J26" s="133" t="s">
        <v>1158</v>
      </c>
      <c r="K26" s="133">
        <v>300</v>
      </c>
      <c r="L26" s="134" t="s">
        <v>21</v>
      </c>
      <c r="M26" s="128" t="s">
        <v>1217</v>
      </c>
      <c r="N26" s="114" t="s">
        <v>736</v>
      </c>
      <c r="O26" s="114" t="s">
        <v>771</v>
      </c>
      <c r="P26" s="114" t="s">
        <v>738</v>
      </c>
      <c r="Q26" s="128" t="s">
        <v>730</v>
      </c>
      <c r="R26" s="135" t="s">
        <v>108</v>
      </c>
      <c r="S26" s="136" t="s">
        <v>732</v>
      </c>
      <c r="T26" s="137" t="s">
        <v>108</v>
      </c>
      <c r="U26" s="137" t="s">
        <v>731</v>
      </c>
      <c r="V26" s="135" t="s">
        <v>1215</v>
      </c>
      <c r="W26" s="137" t="s">
        <v>108</v>
      </c>
      <c r="X26" s="137" t="s">
        <v>1156</v>
      </c>
      <c r="Y26" s="137" t="s">
        <v>108</v>
      </c>
      <c r="Z26" s="137" t="s">
        <v>108</v>
      </c>
      <c r="AA26" s="128" t="s">
        <v>59</v>
      </c>
    </row>
    <row r="27" spans="1:27" ht="22.5" customHeight="1" x14ac:dyDescent="0.25">
      <c r="A27" s="126" t="s">
        <v>0</v>
      </c>
      <c r="B27" s="127" t="s">
        <v>1175</v>
      </c>
      <c r="C27" s="128" t="s">
        <v>723</v>
      </c>
      <c r="D27" s="129" t="s">
        <v>725</v>
      </c>
      <c r="E27" s="143" t="s">
        <v>680</v>
      </c>
      <c r="F27" s="130" t="s">
        <v>59</v>
      </c>
      <c r="G27" s="131" t="s">
        <v>742</v>
      </c>
      <c r="H27" s="132" t="s">
        <v>727</v>
      </c>
      <c r="I27" s="133" t="s">
        <v>1153</v>
      </c>
      <c r="J27" s="133" t="s">
        <v>1158</v>
      </c>
      <c r="K27" s="133">
        <v>300</v>
      </c>
      <c r="L27" s="134" t="s">
        <v>21</v>
      </c>
      <c r="M27" s="128" t="s">
        <v>1217</v>
      </c>
      <c r="N27" s="114" t="s">
        <v>739</v>
      </c>
      <c r="O27" s="114" t="s">
        <v>728</v>
      </c>
      <c r="P27" s="114" t="s">
        <v>729</v>
      </c>
      <c r="Q27" s="128" t="s">
        <v>730</v>
      </c>
      <c r="R27" s="135" t="s">
        <v>108</v>
      </c>
      <c r="S27" s="136" t="s">
        <v>732</v>
      </c>
      <c r="T27" s="137" t="s">
        <v>108</v>
      </c>
      <c r="U27" s="137" t="s">
        <v>731</v>
      </c>
      <c r="V27" s="135" t="s">
        <v>1215</v>
      </c>
      <c r="W27" s="137" t="s">
        <v>108</v>
      </c>
      <c r="X27" s="137" t="s">
        <v>1156</v>
      </c>
      <c r="Y27" s="137" t="s">
        <v>108</v>
      </c>
      <c r="Z27" s="137" t="s">
        <v>108</v>
      </c>
      <c r="AA27" s="128" t="s">
        <v>146</v>
      </c>
    </row>
    <row r="28" spans="1:27" ht="22.5" customHeight="1" x14ac:dyDescent="0.25">
      <c r="A28" s="126" t="s">
        <v>56</v>
      </c>
      <c r="B28" s="127" t="s">
        <v>1175</v>
      </c>
      <c r="C28" s="128" t="s">
        <v>723</v>
      </c>
      <c r="D28" s="129" t="s">
        <v>725</v>
      </c>
      <c r="E28" s="143" t="s">
        <v>680</v>
      </c>
      <c r="F28" s="130">
        <v>27</v>
      </c>
      <c r="G28" s="131" t="s">
        <v>742</v>
      </c>
      <c r="H28" s="132" t="s">
        <v>727</v>
      </c>
      <c r="I28" s="133" t="s">
        <v>1153</v>
      </c>
      <c r="J28" s="133" t="s">
        <v>1158</v>
      </c>
      <c r="K28" s="133">
        <v>300</v>
      </c>
      <c r="L28" s="134" t="s">
        <v>21</v>
      </c>
      <c r="M28" s="128" t="s">
        <v>1217</v>
      </c>
      <c r="N28" s="114" t="s">
        <v>739</v>
      </c>
      <c r="O28" s="114" t="s">
        <v>771</v>
      </c>
      <c r="P28" s="114" t="s">
        <v>738</v>
      </c>
      <c r="Q28" s="128" t="s">
        <v>730</v>
      </c>
      <c r="R28" s="135" t="s">
        <v>108</v>
      </c>
      <c r="S28" s="136" t="s">
        <v>732</v>
      </c>
      <c r="T28" s="137" t="s">
        <v>108</v>
      </c>
      <c r="U28" s="137" t="s">
        <v>731</v>
      </c>
      <c r="V28" s="135" t="s">
        <v>1215</v>
      </c>
      <c r="W28" s="137" t="s">
        <v>108</v>
      </c>
      <c r="X28" s="137" t="s">
        <v>1156</v>
      </c>
      <c r="Y28" s="137" t="s">
        <v>108</v>
      </c>
      <c r="Z28" s="137" t="s">
        <v>108</v>
      </c>
      <c r="AA28" s="128" t="s">
        <v>147</v>
      </c>
    </row>
    <row r="29" spans="1:27" ht="22.5" customHeight="1" x14ac:dyDescent="0.25">
      <c r="A29" s="126" t="s">
        <v>57</v>
      </c>
      <c r="B29" s="127" t="s">
        <v>1175</v>
      </c>
      <c r="C29" s="128" t="s">
        <v>723</v>
      </c>
      <c r="D29" s="129" t="s">
        <v>725</v>
      </c>
      <c r="E29" s="144" t="s">
        <v>680</v>
      </c>
      <c r="F29" s="130">
        <v>27</v>
      </c>
      <c r="G29" s="131" t="s">
        <v>742</v>
      </c>
      <c r="H29" s="132" t="s">
        <v>727</v>
      </c>
      <c r="I29" s="133" t="s">
        <v>1153</v>
      </c>
      <c r="J29" s="133" t="s">
        <v>1158</v>
      </c>
      <c r="K29" s="133">
        <v>300</v>
      </c>
      <c r="L29" s="134" t="s">
        <v>21</v>
      </c>
      <c r="M29" s="128" t="s">
        <v>1217</v>
      </c>
      <c r="N29" s="114" t="s">
        <v>748</v>
      </c>
      <c r="O29" s="114" t="s">
        <v>771</v>
      </c>
      <c r="P29" s="114" t="s">
        <v>743</v>
      </c>
      <c r="Q29" s="128" t="s">
        <v>730</v>
      </c>
      <c r="R29" s="135" t="s">
        <v>108</v>
      </c>
      <c r="S29" s="136" t="s">
        <v>732</v>
      </c>
      <c r="T29" s="137" t="s">
        <v>108</v>
      </c>
      <c r="U29" s="137" t="s">
        <v>731</v>
      </c>
      <c r="V29" s="135" t="s">
        <v>1215</v>
      </c>
      <c r="W29" s="137" t="s">
        <v>108</v>
      </c>
      <c r="X29" s="137" t="s">
        <v>1156</v>
      </c>
      <c r="Y29" s="137" t="s">
        <v>108</v>
      </c>
      <c r="Z29" s="137" t="s">
        <v>108</v>
      </c>
      <c r="AA29" s="128" t="s">
        <v>148</v>
      </c>
    </row>
    <row r="30" spans="1:27" ht="22.5" customHeight="1" x14ac:dyDescent="0.25">
      <c r="A30" s="126" t="s">
        <v>58</v>
      </c>
      <c r="B30" s="127" t="s">
        <v>1175</v>
      </c>
      <c r="C30" s="128" t="s">
        <v>723</v>
      </c>
      <c r="D30" s="129" t="s">
        <v>725</v>
      </c>
      <c r="E30" s="143" t="s">
        <v>680</v>
      </c>
      <c r="F30" s="130">
        <v>29</v>
      </c>
      <c r="G30" s="131" t="s">
        <v>742</v>
      </c>
      <c r="H30" s="132" t="s">
        <v>727</v>
      </c>
      <c r="I30" s="133" t="s">
        <v>1153</v>
      </c>
      <c r="J30" s="133" t="s">
        <v>1158</v>
      </c>
      <c r="K30" s="133">
        <v>300</v>
      </c>
      <c r="L30" s="134" t="s">
        <v>21</v>
      </c>
      <c r="M30" s="128" t="s">
        <v>1217</v>
      </c>
      <c r="N30" s="114" t="s">
        <v>748</v>
      </c>
      <c r="O30" s="114" t="s">
        <v>771</v>
      </c>
      <c r="P30" s="114" t="s">
        <v>738</v>
      </c>
      <c r="Q30" s="128" t="s">
        <v>730</v>
      </c>
      <c r="R30" s="135" t="s">
        <v>108</v>
      </c>
      <c r="S30" s="136" t="s">
        <v>745</v>
      </c>
      <c r="T30" s="137" t="s">
        <v>108</v>
      </c>
      <c r="U30" s="137" t="s">
        <v>731</v>
      </c>
      <c r="V30" s="135" t="s">
        <v>1215</v>
      </c>
      <c r="W30" s="137" t="s">
        <v>108</v>
      </c>
      <c r="X30" s="137" t="s">
        <v>1156</v>
      </c>
      <c r="Y30" s="137" t="s">
        <v>108</v>
      </c>
      <c r="Z30" s="137" t="s">
        <v>108</v>
      </c>
      <c r="AA30" s="128" t="s">
        <v>149</v>
      </c>
    </row>
    <row r="31" spans="1:27" ht="22.5" customHeight="1" x14ac:dyDescent="0.25">
      <c r="A31" s="126" t="s">
        <v>1635</v>
      </c>
      <c r="B31" s="127" t="s">
        <v>1669</v>
      </c>
      <c r="C31" s="128" t="s">
        <v>723</v>
      </c>
      <c r="D31" s="129" t="s">
        <v>751</v>
      </c>
      <c r="E31" s="143" t="s">
        <v>680</v>
      </c>
      <c r="F31" s="130">
        <v>33</v>
      </c>
      <c r="G31" s="131" t="s">
        <v>742</v>
      </c>
      <c r="H31" s="132" t="s">
        <v>727</v>
      </c>
      <c r="I31" s="133" t="s">
        <v>1153</v>
      </c>
      <c r="J31" s="133" t="s">
        <v>1158</v>
      </c>
      <c r="K31" s="133">
        <v>300</v>
      </c>
      <c r="L31" s="134" t="s">
        <v>21</v>
      </c>
      <c r="M31" s="128" t="s">
        <v>1212</v>
      </c>
      <c r="N31" s="114" t="s">
        <v>1104</v>
      </c>
      <c r="O31" s="114" t="s">
        <v>728</v>
      </c>
      <c r="P31" s="114" t="s">
        <v>729</v>
      </c>
      <c r="Q31" s="128" t="s">
        <v>730</v>
      </c>
      <c r="R31" s="135" t="s">
        <v>108</v>
      </c>
      <c r="S31" s="136" t="s">
        <v>732</v>
      </c>
      <c r="T31" s="137" t="s">
        <v>108</v>
      </c>
      <c r="U31" s="137" t="s">
        <v>731</v>
      </c>
      <c r="V31" s="135" t="s">
        <v>1099</v>
      </c>
      <c r="W31" s="137" t="s">
        <v>108</v>
      </c>
      <c r="X31" s="137" t="s">
        <v>1156</v>
      </c>
      <c r="Y31" s="137" t="s">
        <v>108</v>
      </c>
      <c r="Z31" s="137" t="s">
        <v>108</v>
      </c>
      <c r="AA31" s="128" t="s">
        <v>49</v>
      </c>
    </row>
    <row r="32" spans="1:27" ht="22.5" customHeight="1" x14ac:dyDescent="0.25">
      <c r="A32" s="126" t="s">
        <v>1636</v>
      </c>
      <c r="B32" s="127" t="s">
        <v>1669</v>
      </c>
      <c r="C32" s="128" t="s">
        <v>723</v>
      </c>
      <c r="D32" s="129" t="s">
        <v>751</v>
      </c>
      <c r="E32" s="143" t="s">
        <v>680</v>
      </c>
      <c r="F32" s="130">
        <v>33</v>
      </c>
      <c r="G32" s="131" t="s">
        <v>742</v>
      </c>
      <c r="H32" s="132" t="s">
        <v>727</v>
      </c>
      <c r="I32" s="133" t="s">
        <v>1153</v>
      </c>
      <c r="J32" s="133" t="s">
        <v>1158</v>
      </c>
      <c r="K32" s="133">
        <v>300</v>
      </c>
      <c r="L32" s="134" t="s">
        <v>21</v>
      </c>
      <c r="M32" s="128" t="s">
        <v>1212</v>
      </c>
      <c r="N32" s="114" t="s">
        <v>1104</v>
      </c>
      <c r="O32" s="114" t="s">
        <v>744</v>
      </c>
      <c r="P32" s="114" t="s">
        <v>738</v>
      </c>
      <c r="Q32" s="128" t="s">
        <v>730</v>
      </c>
      <c r="R32" s="135" t="s">
        <v>108</v>
      </c>
      <c r="S32" s="136" t="s">
        <v>732</v>
      </c>
      <c r="T32" s="137" t="s">
        <v>108</v>
      </c>
      <c r="U32" s="137" t="s">
        <v>731</v>
      </c>
      <c r="V32" s="135" t="s">
        <v>1099</v>
      </c>
      <c r="W32" s="137" t="s">
        <v>108</v>
      </c>
      <c r="X32" s="137" t="s">
        <v>1156</v>
      </c>
      <c r="Y32" s="137" t="s">
        <v>108</v>
      </c>
      <c r="Z32" s="137" t="s">
        <v>108</v>
      </c>
      <c r="AA32" s="128" t="s">
        <v>892</v>
      </c>
    </row>
    <row r="33" spans="1:27" ht="22.5" customHeight="1" x14ac:dyDescent="0.25">
      <c r="A33" s="126" t="s">
        <v>1637</v>
      </c>
      <c r="B33" s="127" t="s">
        <v>1669</v>
      </c>
      <c r="C33" s="128" t="s">
        <v>723</v>
      </c>
      <c r="D33" s="129" t="s">
        <v>751</v>
      </c>
      <c r="E33" s="143" t="s">
        <v>680</v>
      </c>
      <c r="F33" s="130">
        <v>33</v>
      </c>
      <c r="G33" s="131" t="s">
        <v>742</v>
      </c>
      <c r="H33" s="132" t="s">
        <v>727</v>
      </c>
      <c r="I33" s="133" t="s">
        <v>1153</v>
      </c>
      <c r="J33" s="133" t="s">
        <v>1158</v>
      </c>
      <c r="K33" s="133">
        <v>300</v>
      </c>
      <c r="L33" s="134" t="s">
        <v>21</v>
      </c>
      <c r="M33" s="128" t="s">
        <v>1212</v>
      </c>
      <c r="N33" s="114" t="s">
        <v>879</v>
      </c>
      <c r="O33" s="114" t="s">
        <v>728</v>
      </c>
      <c r="P33" s="114" t="s">
        <v>729</v>
      </c>
      <c r="Q33" s="128" t="s">
        <v>730</v>
      </c>
      <c r="R33" s="135" t="s">
        <v>108</v>
      </c>
      <c r="S33" s="136" t="s">
        <v>732</v>
      </c>
      <c r="T33" s="137" t="s">
        <v>108</v>
      </c>
      <c r="U33" s="137" t="s">
        <v>731</v>
      </c>
      <c r="V33" s="135" t="s">
        <v>1099</v>
      </c>
      <c r="W33" s="137" t="s">
        <v>108</v>
      </c>
      <c r="X33" s="137" t="s">
        <v>1156</v>
      </c>
      <c r="Y33" s="137" t="s">
        <v>108</v>
      </c>
      <c r="Z33" s="137" t="s">
        <v>108</v>
      </c>
      <c r="AA33" s="128" t="s">
        <v>0</v>
      </c>
    </row>
    <row r="34" spans="1:27" ht="22.5" customHeight="1" x14ac:dyDescent="0.25">
      <c r="A34" s="126" t="s">
        <v>1638</v>
      </c>
      <c r="B34" s="127" t="s">
        <v>1669</v>
      </c>
      <c r="C34" s="128" t="s">
        <v>723</v>
      </c>
      <c r="D34" s="129" t="s">
        <v>751</v>
      </c>
      <c r="E34" s="143" t="s">
        <v>680</v>
      </c>
      <c r="F34" s="130">
        <v>33</v>
      </c>
      <c r="G34" s="131" t="s">
        <v>742</v>
      </c>
      <c r="H34" s="132" t="s">
        <v>727</v>
      </c>
      <c r="I34" s="133" t="s">
        <v>1153</v>
      </c>
      <c r="J34" s="133" t="s">
        <v>1158</v>
      </c>
      <c r="K34" s="133">
        <v>300</v>
      </c>
      <c r="L34" s="134" t="s">
        <v>21</v>
      </c>
      <c r="M34" s="128" t="s">
        <v>1212</v>
      </c>
      <c r="N34" s="114" t="s">
        <v>879</v>
      </c>
      <c r="O34" s="114" t="s">
        <v>744</v>
      </c>
      <c r="P34" s="114" t="s">
        <v>738</v>
      </c>
      <c r="Q34" s="128" t="s">
        <v>730</v>
      </c>
      <c r="R34" s="135" t="s">
        <v>108</v>
      </c>
      <c r="S34" s="136" t="s">
        <v>732</v>
      </c>
      <c r="T34" s="137" t="s">
        <v>108</v>
      </c>
      <c r="U34" s="137" t="s">
        <v>731</v>
      </c>
      <c r="V34" s="135" t="s">
        <v>1099</v>
      </c>
      <c r="W34" s="137" t="s">
        <v>108</v>
      </c>
      <c r="X34" s="137" t="s">
        <v>1156</v>
      </c>
      <c r="Y34" s="137" t="s">
        <v>108</v>
      </c>
      <c r="Z34" s="137" t="s">
        <v>108</v>
      </c>
      <c r="AA34" s="128" t="s">
        <v>56</v>
      </c>
    </row>
    <row r="35" spans="1:27" ht="22.5" customHeight="1" x14ac:dyDescent="0.25">
      <c r="A35" s="126" t="s">
        <v>1639</v>
      </c>
      <c r="B35" s="127" t="s">
        <v>1669</v>
      </c>
      <c r="C35" s="128" t="s">
        <v>723</v>
      </c>
      <c r="D35" s="129" t="s">
        <v>751</v>
      </c>
      <c r="E35" s="143" t="s">
        <v>680</v>
      </c>
      <c r="F35" s="130">
        <v>33</v>
      </c>
      <c r="G35" s="131" t="s">
        <v>742</v>
      </c>
      <c r="H35" s="132" t="s">
        <v>727</v>
      </c>
      <c r="I35" s="133" t="s">
        <v>1153</v>
      </c>
      <c r="J35" s="133" t="s">
        <v>1158</v>
      </c>
      <c r="K35" s="133">
        <v>300</v>
      </c>
      <c r="L35" s="134" t="s">
        <v>21</v>
      </c>
      <c r="M35" s="128" t="s">
        <v>1212</v>
      </c>
      <c r="N35" s="114" t="s">
        <v>880</v>
      </c>
      <c r="O35" s="114" t="s">
        <v>744</v>
      </c>
      <c r="P35" s="114" t="s">
        <v>738</v>
      </c>
      <c r="Q35" s="128" t="s">
        <v>730</v>
      </c>
      <c r="R35" s="135" t="s">
        <v>108</v>
      </c>
      <c r="S35" s="136" t="s">
        <v>745</v>
      </c>
      <c r="T35" s="137" t="s">
        <v>108</v>
      </c>
      <c r="U35" s="137" t="s">
        <v>731</v>
      </c>
      <c r="V35" s="135" t="s">
        <v>1099</v>
      </c>
      <c r="W35" s="137" t="s">
        <v>108</v>
      </c>
      <c r="X35" s="137" t="s">
        <v>1156</v>
      </c>
      <c r="Y35" s="137" t="s">
        <v>108</v>
      </c>
      <c r="Z35" s="137" t="s">
        <v>108</v>
      </c>
      <c r="AA35" s="128" t="s">
        <v>58</v>
      </c>
    </row>
    <row r="36" spans="1:27" ht="37.5" customHeight="1" x14ac:dyDescent="0.25">
      <c r="A36" s="138" t="s">
        <v>746</v>
      </c>
      <c r="B36" s="139"/>
      <c r="C36" s="139"/>
      <c r="D36" s="139"/>
      <c r="E36" s="139"/>
      <c r="F36" s="139"/>
      <c r="G36" s="141"/>
      <c r="H36" s="139"/>
      <c r="I36" s="140"/>
      <c r="J36" s="140"/>
      <c r="K36" s="140"/>
      <c r="L36" s="139"/>
      <c r="M36" s="139"/>
      <c r="N36" s="139"/>
      <c r="O36" s="139"/>
      <c r="P36" s="139"/>
      <c r="Q36" s="139"/>
      <c r="R36" s="141"/>
      <c r="S36" s="141"/>
      <c r="T36" s="141"/>
      <c r="U36" s="141"/>
      <c r="V36" s="141"/>
      <c r="W36" s="141"/>
      <c r="X36" s="139"/>
      <c r="Y36" s="141"/>
      <c r="Z36" s="141"/>
      <c r="AA36" s="139"/>
    </row>
    <row r="37" spans="1:27" ht="22.5" customHeight="1" x14ac:dyDescent="0.25">
      <c r="A37" s="126" t="s">
        <v>817</v>
      </c>
      <c r="B37" s="127" t="s">
        <v>1176</v>
      </c>
      <c r="C37" s="128" t="s">
        <v>746</v>
      </c>
      <c r="D37" s="129" t="s">
        <v>725</v>
      </c>
      <c r="E37" s="143" t="s">
        <v>680</v>
      </c>
      <c r="F37" s="130" t="s">
        <v>59</v>
      </c>
      <c r="G37" s="131" t="s">
        <v>747</v>
      </c>
      <c r="H37" s="132" t="s">
        <v>727</v>
      </c>
      <c r="I37" s="133" t="s">
        <v>1153</v>
      </c>
      <c r="J37" s="133" t="s">
        <v>1158</v>
      </c>
      <c r="K37" s="133">
        <v>250</v>
      </c>
      <c r="L37" s="134" t="s">
        <v>155</v>
      </c>
      <c r="M37" s="128" t="s">
        <v>1218</v>
      </c>
      <c r="N37" s="114" t="s">
        <v>753</v>
      </c>
      <c r="O37" s="114" t="s">
        <v>728</v>
      </c>
      <c r="P37" s="114" t="s">
        <v>729</v>
      </c>
      <c r="Q37" s="128" t="s">
        <v>730</v>
      </c>
      <c r="R37" s="135" t="s">
        <v>108</v>
      </c>
      <c r="S37" s="136" t="s">
        <v>732</v>
      </c>
      <c r="T37" s="137" t="s">
        <v>731</v>
      </c>
      <c r="U37" s="137" t="s">
        <v>731</v>
      </c>
      <c r="V37" s="135" t="s">
        <v>1099</v>
      </c>
      <c r="W37" s="137" t="s">
        <v>108</v>
      </c>
      <c r="X37" s="137" t="s">
        <v>1156</v>
      </c>
      <c r="Y37" s="137" t="s">
        <v>108</v>
      </c>
      <c r="Z37" s="137" t="s">
        <v>108</v>
      </c>
      <c r="AA37" s="128" t="s">
        <v>59</v>
      </c>
    </row>
    <row r="38" spans="1:27" ht="22.5" customHeight="1" x14ac:dyDescent="0.25">
      <c r="A38" s="126" t="s">
        <v>818</v>
      </c>
      <c r="B38" s="127" t="s">
        <v>1176</v>
      </c>
      <c r="C38" s="128" t="s">
        <v>746</v>
      </c>
      <c r="D38" s="129" t="s">
        <v>725</v>
      </c>
      <c r="E38" s="143" t="s">
        <v>680</v>
      </c>
      <c r="F38" s="130" t="s">
        <v>59</v>
      </c>
      <c r="G38" s="131" t="s">
        <v>747</v>
      </c>
      <c r="H38" s="132" t="s">
        <v>727</v>
      </c>
      <c r="I38" s="133" t="s">
        <v>1153</v>
      </c>
      <c r="J38" s="133" t="s">
        <v>1158</v>
      </c>
      <c r="K38" s="133">
        <v>250</v>
      </c>
      <c r="L38" s="134" t="s">
        <v>155</v>
      </c>
      <c r="M38" s="128" t="s">
        <v>1218</v>
      </c>
      <c r="N38" s="114" t="s">
        <v>753</v>
      </c>
      <c r="O38" s="114" t="s">
        <v>744</v>
      </c>
      <c r="P38" s="114" t="s">
        <v>738</v>
      </c>
      <c r="Q38" s="128" t="s">
        <v>730</v>
      </c>
      <c r="R38" s="135" t="s">
        <v>108</v>
      </c>
      <c r="S38" s="136" t="s">
        <v>732</v>
      </c>
      <c r="T38" s="137" t="s">
        <v>731</v>
      </c>
      <c r="U38" s="137" t="s">
        <v>731</v>
      </c>
      <c r="V38" s="135" t="s">
        <v>1099</v>
      </c>
      <c r="W38" s="137" t="s">
        <v>108</v>
      </c>
      <c r="X38" s="137" t="s">
        <v>1156</v>
      </c>
      <c r="Y38" s="137" t="s">
        <v>108</v>
      </c>
      <c r="Z38" s="137" t="s">
        <v>108</v>
      </c>
      <c r="AA38" s="128" t="s">
        <v>59</v>
      </c>
    </row>
    <row r="39" spans="1:27" ht="22.5" customHeight="1" x14ac:dyDescent="0.25">
      <c r="A39" s="126" t="s">
        <v>819</v>
      </c>
      <c r="B39" s="127" t="s">
        <v>1176</v>
      </c>
      <c r="C39" s="128" t="s">
        <v>746</v>
      </c>
      <c r="D39" s="129" t="s">
        <v>725</v>
      </c>
      <c r="E39" s="144" t="s">
        <v>680</v>
      </c>
      <c r="F39" s="130" t="s">
        <v>59</v>
      </c>
      <c r="G39" s="131" t="s">
        <v>747</v>
      </c>
      <c r="H39" s="132" t="s">
        <v>727</v>
      </c>
      <c r="I39" s="133" t="s">
        <v>1153</v>
      </c>
      <c r="J39" s="133" t="s">
        <v>1158</v>
      </c>
      <c r="K39" s="133">
        <v>250</v>
      </c>
      <c r="L39" s="134" t="s">
        <v>155</v>
      </c>
      <c r="M39" s="128" t="s">
        <v>1218</v>
      </c>
      <c r="N39" s="114" t="s">
        <v>755</v>
      </c>
      <c r="O39" s="114" t="s">
        <v>744</v>
      </c>
      <c r="P39" s="114" t="s">
        <v>738</v>
      </c>
      <c r="Q39" s="128" t="s">
        <v>730</v>
      </c>
      <c r="R39" s="135" t="s">
        <v>108</v>
      </c>
      <c r="S39" s="136" t="s">
        <v>732</v>
      </c>
      <c r="T39" s="137" t="s">
        <v>731</v>
      </c>
      <c r="U39" s="137" t="s">
        <v>731</v>
      </c>
      <c r="V39" s="135" t="s">
        <v>1099</v>
      </c>
      <c r="W39" s="137" t="s">
        <v>108</v>
      </c>
      <c r="X39" s="137" t="s">
        <v>1156</v>
      </c>
      <c r="Y39" s="137" t="s">
        <v>108</v>
      </c>
      <c r="Z39" s="137" t="s">
        <v>108</v>
      </c>
      <c r="AA39" s="128" t="s">
        <v>59</v>
      </c>
    </row>
    <row r="40" spans="1:27" ht="22.5" customHeight="1" x14ac:dyDescent="0.25">
      <c r="A40" s="126" t="s">
        <v>1339</v>
      </c>
      <c r="B40" s="127" t="s">
        <v>1553</v>
      </c>
      <c r="C40" s="128" t="s">
        <v>746</v>
      </c>
      <c r="D40" s="129" t="s">
        <v>751</v>
      </c>
      <c r="E40" s="143" t="s">
        <v>680</v>
      </c>
      <c r="F40" s="130">
        <v>30</v>
      </c>
      <c r="G40" s="131" t="s">
        <v>747</v>
      </c>
      <c r="H40" s="132" t="s">
        <v>727</v>
      </c>
      <c r="I40" s="133" t="s">
        <v>1153</v>
      </c>
      <c r="J40" s="133" t="s">
        <v>1158</v>
      </c>
      <c r="K40" s="133">
        <v>300</v>
      </c>
      <c r="L40" s="134" t="s">
        <v>155</v>
      </c>
      <c r="M40" s="128" t="s">
        <v>1547</v>
      </c>
      <c r="N40" s="114" t="s">
        <v>1549</v>
      </c>
      <c r="O40" s="114" t="s">
        <v>728</v>
      </c>
      <c r="P40" s="114" t="s">
        <v>729</v>
      </c>
      <c r="Q40" s="128" t="s">
        <v>730</v>
      </c>
      <c r="R40" s="135" t="s">
        <v>108</v>
      </c>
      <c r="S40" s="136" t="s">
        <v>732</v>
      </c>
      <c r="T40" s="137" t="s">
        <v>731</v>
      </c>
      <c r="U40" s="137" t="s">
        <v>731</v>
      </c>
      <c r="V40" s="135" t="s">
        <v>1099</v>
      </c>
      <c r="W40" s="137" t="s">
        <v>108</v>
      </c>
      <c r="X40" s="137" t="s">
        <v>1156</v>
      </c>
      <c r="Y40" s="137" t="s">
        <v>108</v>
      </c>
      <c r="Z40" s="137" t="s">
        <v>108</v>
      </c>
      <c r="AA40" s="128" t="s">
        <v>817</v>
      </c>
    </row>
    <row r="41" spans="1:27" ht="22.5" customHeight="1" x14ac:dyDescent="0.25">
      <c r="A41" s="126" t="s">
        <v>1340</v>
      </c>
      <c r="B41" s="127" t="s">
        <v>1553</v>
      </c>
      <c r="C41" s="128" t="s">
        <v>746</v>
      </c>
      <c r="D41" s="129" t="s">
        <v>751</v>
      </c>
      <c r="E41" s="143" t="s">
        <v>680</v>
      </c>
      <c r="F41" s="130">
        <v>26</v>
      </c>
      <c r="G41" s="131" t="s">
        <v>747</v>
      </c>
      <c r="H41" s="132" t="s">
        <v>727</v>
      </c>
      <c r="I41" s="133" t="s">
        <v>1153</v>
      </c>
      <c r="J41" s="133" t="s">
        <v>1158</v>
      </c>
      <c r="K41" s="133">
        <v>300</v>
      </c>
      <c r="L41" s="134" t="s">
        <v>155</v>
      </c>
      <c r="M41" s="128" t="s">
        <v>1547</v>
      </c>
      <c r="N41" s="114" t="s">
        <v>1549</v>
      </c>
      <c r="O41" s="114" t="s">
        <v>744</v>
      </c>
      <c r="P41" s="114" t="s">
        <v>738</v>
      </c>
      <c r="Q41" s="128" t="s">
        <v>730</v>
      </c>
      <c r="R41" s="135" t="s">
        <v>108</v>
      </c>
      <c r="S41" s="136" t="s">
        <v>732</v>
      </c>
      <c r="T41" s="137" t="s">
        <v>731</v>
      </c>
      <c r="U41" s="137" t="s">
        <v>731</v>
      </c>
      <c r="V41" s="135" t="s">
        <v>1099</v>
      </c>
      <c r="W41" s="137" t="s">
        <v>108</v>
      </c>
      <c r="X41" s="137" t="s">
        <v>1156</v>
      </c>
      <c r="Y41" s="137" t="s">
        <v>108</v>
      </c>
      <c r="Z41" s="137" t="s">
        <v>108</v>
      </c>
      <c r="AA41" s="128" t="s">
        <v>818</v>
      </c>
    </row>
    <row r="42" spans="1:27" ht="22.5" customHeight="1" x14ac:dyDescent="0.25">
      <c r="A42" s="126" t="s">
        <v>1341</v>
      </c>
      <c r="B42" s="127" t="s">
        <v>1553</v>
      </c>
      <c r="C42" s="128" t="s">
        <v>746</v>
      </c>
      <c r="D42" s="129" t="s">
        <v>751</v>
      </c>
      <c r="E42" s="143" t="s">
        <v>680</v>
      </c>
      <c r="F42" s="130">
        <v>30</v>
      </c>
      <c r="G42" s="131" t="s">
        <v>747</v>
      </c>
      <c r="H42" s="132" t="s">
        <v>727</v>
      </c>
      <c r="I42" s="133" t="s">
        <v>1153</v>
      </c>
      <c r="J42" s="133" t="s">
        <v>1158</v>
      </c>
      <c r="K42" s="133">
        <v>300</v>
      </c>
      <c r="L42" s="134" t="s">
        <v>155</v>
      </c>
      <c r="M42" s="128" t="s">
        <v>1547</v>
      </c>
      <c r="N42" s="114" t="s">
        <v>1554</v>
      </c>
      <c r="O42" s="114" t="s">
        <v>744</v>
      </c>
      <c r="P42" s="114" t="s">
        <v>738</v>
      </c>
      <c r="Q42" s="128" t="s">
        <v>730</v>
      </c>
      <c r="R42" s="135" t="s">
        <v>108</v>
      </c>
      <c r="S42" s="136" t="s">
        <v>732</v>
      </c>
      <c r="T42" s="137" t="s">
        <v>731</v>
      </c>
      <c r="U42" s="137" t="s">
        <v>731</v>
      </c>
      <c r="V42" s="135" t="s">
        <v>1099</v>
      </c>
      <c r="W42" s="137" t="s">
        <v>108</v>
      </c>
      <c r="X42" s="137" t="s">
        <v>1156</v>
      </c>
      <c r="Y42" s="137" t="s">
        <v>108</v>
      </c>
      <c r="Z42" s="137" t="s">
        <v>108</v>
      </c>
      <c r="AA42" s="128" t="s">
        <v>819</v>
      </c>
    </row>
    <row r="43" spans="1:27" ht="22.5" customHeight="1" x14ac:dyDescent="0.25">
      <c r="A43" s="126" t="s">
        <v>885</v>
      </c>
      <c r="B43" s="127" t="s">
        <v>1177</v>
      </c>
      <c r="C43" s="128" t="s">
        <v>746</v>
      </c>
      <c r="D43" s="129" t="s">
        <v>734</v>
      </c>
      <c r="E43" s="144" t="s">
        <v>680</v>
      </c>
      <c r="F43" s="130">
        <v>18</v>
      </c>
      <c r="G43" s="131" t="s">
        <v>747</v>
      </c>
      <c r="H43" s="132" t="s">
        <v>727</v>
      </c>
      <c r="I43" s="133" t="s">
        <v>1153</v>
      </c>
      <c r="J43" s="133" t="s">
        <v>1158</v>
      </c>
      <c r="K43" s="133">
        <v>250</v>
      </c>
      <c r="L43" s="134" t="s">
        <v>155</v>
      </c>
      <c r="M43" s="128" t="s">
        <v>1212</v>
      </c>
      <c r="N43" s="114" t="s">
        <v>879</v>
      </c>
      <c r="O43" s="114" t="s">
        <v>728</v>
      </c>
      <c r="P43" s="114" t="s">
        <v>729</v>
      </c>
      <c r="Q43" s="128" t="s">
        <v>730</v>
      </c>
      <c r="R43" s="135" t="s">
        <v>108</v>
      </c>
      <c r="S43" s="136" t="s">
        <v>732</v>
      </c>
      <c r="T43" s="137" t="s">
        <v>731</v>
      </c>
      <c r="U43" s="137" t="s">
        <v>731</v>
      </c>
      <c r="V43" s="135" t="s">
        <v>1099</v>
      </c>
      <c r="W43" s="137" t="s">
        <v>108</v>
      </c>
      <c r="X43" s="137" t="s">
        <v>1156</v>
      </c>
      <c r="Y43" s="137" t="s">
        <v>108</v>
      </c>
      <c r="Z43" s="137" t="s">
        <v>108</v>
      </c>
      <c r="AA43" s="128" t="s">
        <v>238</v>
      </c>
    </row>
    <row r="44" spans="1:27" ht="22.5" customHeight="1" x14ac:dyDescent="0.25">
      <c r="A44" s="126" t="s">
        <v>886</v>
      </c>
      <c r="B44" s="127" t="s">
        <v>1177</v>
      </c>
      <c r="C44" s="128" t="s">
        <v>746</v>
      </c>
      <c r="D44" s="129" t="s">
        <v>734</v>
      </c>
      <c r="E44" s="144" t="s">
        <v>680</v>
      </c>
      <c r="F44" s="130">
        <v>20</v>
      </c>
      <c r="G44" s="131" t="s">
        <v>747</v>
      </c>
      <c r="H44" s="132" t="s">
        <v>727</v>
      </c>
      <c r="I44" s="133" t="s">
        <v>1153</v>
      </c>
      <c r="J44" s="133" t="s">
        <v>1158</v>
      </c>
      <c r="K44" s="133">
        <v>250</v>
      </c>
      <c r="L44" s="134" t="s">
        <v>155</v>
      </c>
      <c r="M44" s="128" t="s">
        <v>1212</v>
      </c>
      <c r="N44" s="114" t="s">
        <v>879</v>
      </c>
      <c r="O44" s="114" t="s">
        <v>744</v>
      </c>
      <c r="P44" s="114" t="s">
        <v>738</v>
      </c>
      <c r="Q44" s="128" t="s">
        <v>730</v>
      </c>
      <c r="R44" s="135" t="s">
        <v>108</v>
      </c>
      <c r="S44" s="136" t="s">
        <v>732</v>
      </c>
      <c r="T44" s="137" t="s">
        <v>731</v>
      </c>
      <c r="U44" s="137" t="s">
        <v>731</v>
      </c>
      <c r="V44" s="135" t="s">
        <v>1099</v>
      </c>
      <c r="W44" s="137" t="s">
        <v>108</v>
      </c>
      <c r="X44" s="137" t="s">
        <v>1156</v>
      </c>
      <c r="Y44" s="137" t="s">
        <v>108</v>
      </c>
      <c r="Z44" s="137" t="s">
        <v>108</v>
      </c>
      <c r="AA44" s="128" t="s">
        <v>239</v>
      </c>
    </row>
    <row r="45" spans="1:27" ht="22.5" customHeight="1" x14ac:dyDescent="0.25">
      <c r="A45" s="126" t="s">
        <v>833</v>
      </c>
      <c r="B45" s="127" t="s">
        <v>1178</v>
      </c>
      <c r="C45" s="128" t="s">
        <v>746</v>
      </c>
      <c r="D45" s="129" t="s">
        <v>725</v>
      </c>
      <c r="E45" s="143" t="s">
        <v>680</v>
      </c>
      <c r="F45" s="130">
        <v>23</v>
      </c>
      <c r="G45" s="131" t="s">
        <v>733</v>
      </c>
      <c r="H45" s="132" t="s">
        <v>727</v>
      </c>
      <c r="I45" s="133" t="s">
        <v>1153</v>
      </c>
      <c r="J45" s="133" t="s">
        <v>1158</v>
      </c>
      <c r="K45" s="133">
        <v>250</v>
      </c>
      <c r="L45" s="134" t="s">
        <v>155</v>
      </c>
      <c r="M45" s="128" t="s">
        <v>1218</v>
      </c>
      <c r="N45" s="114" t="s">
        <v>753</v>
      </c>
      <c r="O45" s="114" t="s">
        <v>728</v>
      </c>
      <c r="P45" s="114" t="s">
        <v>729</v>
      </c>
      <c r="Q45" s="128" t="s">
        <v>730</v>
      </c>
      <c r="R45" s="135" t="s">
        <v>108</v>
      </c>
      <c r="S45" s="136" t="s">
        <v>732</v>
      </c>
      <c r="T45" s="137" t="s">
        <v>731</v>
      </c>
      <c r="U45" s="137" t="s">
        <v>731</v>
      </c>
      <c r="V45" s="135" t="s">
        <v>1099</v>
      </c>
      <c r="W45" s="137" t="s">
        <v>108</v>
      </c>
      <c r="X45" s="137" t="s">
        <v>1156</v>
      </c>
      <c r="Y45" s="137" t="s">
        <v>108</v>
      </c>
      <c r="Z45" s="137" t="s">
        <v>108</v>
      </c>
      <c r="AA45" s="128" t="s">
        <v>59</v>
      </c>
    </row>
    <row r="46" spans="1:27" ht="22.5" customHeight="1" x14ac:dyDescent="0.25">
      <c r="A46" s="126" t="s">
        <v>834</v>
      </c>
      <c r="B46" s="127" t="s">
        <v>1178</v>
      </c>
      <c r="C46" s="128" t="s">
        <v>746</v>
      </c>
      <c r="D46" s="129" t="s">
        <v>725</v>
      </c>
      <c r="E46" s="143" t="s">
        <v>680</v>
      </c>
      <c r="F46" s="130">
        <v>24</v>
      </c>
      <c r="G46" s="131" t="s">
        <v>733</v>
      </c>
      <c r="H46" s="132" t="s">
        <v>727</v>
      </c>
      <c r="I46" s="133" t="s">
        <v>1153</v>
      </c>
      <c r="J46" s="133" t="s">
        <v>1158</v>
      </c>
      <c r="K46" s="133">
        <v>250</v>
      </c>
      <c r="L46" s="134" t="s">
        <v>155</v>
      </c>
      <c r="M46" s="128" t="s">
        <v>1218</v>
      </c>
      <c r="N46" s="114" t="s">
        <v>753</v>
      </c>
      <c r="O46" s="114" t="s">
        <v>744</v>
      </c>
      <c r="P46" s="114" t="s">
        <v>738</v>
      </c>
      <c r="Q46" s="128" t="s">
        <v>730</v>
      </c>
      <c r="R46" s="135" t="s">
        <v>108</v>
      </c>
      <c r="S46" s="136" t="s">
        <v>732</v>
      </c>
      <c r="T46" s="137" t="s">
        <v>731</v>
      </c>
      <c r="U46" s="137" t="s">
        <v>731</v>
      </c>
      <c r="V46" s="135" t="s">
        <v>1099</v>
      </c>
      <c r="W46" s="137" t="s">
        <v>108</v>
      </c>
      <c r="X46" s="137" t="s">
        <v>1156</v>
      </c>
      <c r="Y46" s="137" t="s">
        <v>108</v>
      </c>
      <c r="Z46" s="137" t="s">
        <v>108</v>
      </c>
      <c r="AA46" s="128" t="s">
        <v>59</v>
      </c>
    </row>
    <row r="47" spans="1:27" ht="22.5" customHeight="1" x14ac:dyDescent="0.25">
      <c r="A47" s="126" t="s">
        <v>835</v>
      </c>
      <c r="B47" s="127" t="s">
        <v>1178</v>
      </c>
      <c r="C47" s="128" t="s">
        <v>746</v>
      </c>
      <c r="D47" s="129" t="s">
        <v>725</v>
      </c>
      <c r="E47" s="143" t="s">
        <v>680</v>
      </c>
      <c r="F47" s="130">
        <v>21</v>
      </c>
      <c r="G47" s="131" t="s">
        <v>733</v>
      </c>
      <c r="H47" s="132" t="s">
        <v>727</v>
      </c>
      <c r="I47" s="133" t="s">
        <v>1153</v>
      </c>
      <c r="J47" s="133" t="s">
        <v>1158</v>
      </c>
      <c r="K47" s="133">
        <v>250</v>
      </c>
      <c r="L47" s="134" t="s">
        <v>155</v>
      </c>
      <c r="M47" s="128" t="s">
        <v>1218</v>
      </c>
      <c r="N47" s="114" t="s">
        <v>755</v>
      </c>
      <c r="O47" s="114" t="s">
        <v>744</v>
      </c>
      <c r="P47" s="114" t="s">
        <v>738</v>
      </c>
      <c r="Q47" s="128" t="s">
        <v>730</v>
      </c>
      <c r="R47" s="135" t="s">
        <v>108</v>
      </c>
      <c r="S47" s="136" t="s">
        <v>732</v>
      </c>
      <c r="T47" s="137" t="s">
        <v>731</v>
      </c>
      <c r="U47" s="137" t="s">
        <v>731</v>
      </c>
      <c r="V47" s="135" t="s">
        <v>1099</v>
      </c>
      <c r="W47" s="137" t="s">
        <v>108</v>
      </c>
      <c r="X47" s="137" t="s">
        <v>1156</v>
      </c>
      <c r="Y47" s="137" t="s">
        <v>108</v>
      </c>
      <c r="Z47" s="137" t="s">
        <v>108</v>
      </c>
      <c r="AA47" s="128" t="s">
        <v>59</v>
      </c>
    </row>
    <row r="48" spans="1:27" ht="22.5" customHeight="1" x14ac:dyDescent="0.25">
      <c r="A48" s="126" t="s">
        <v>1357</v>
      </c>
      <c r="B48" s="127" t="s">
        <v>1555</v>
      </c>
      <c r="C48" s="128" t="s">
        <v>746</v>
      </c>
      <c r="D48" s="129" t="s">
        <v>751</v>
      </c>
      <c r="E48" s="143" t="s">
        <v>680</v>
      </c>
      <c r="F48" s="130">
        <v>26</v>
      </c>
      <c r="G48" s="131" t="s">
        <v>733</v>
      </c>
      <c r="H48" s="132" t="s">
        <v>727</v>
      </c>
      <c r="I48" s="133" t="s">
        <v>1153</v>
      </c>
      <c r="J48" s="133" t="s">
        <v>1158</v>
      </c>
      <c r="K48" s="133">
        <v>300</v>
      </c>
      <c r="L48" s="134" t="s">
        <v>155</v>
      </c>
      <c r="M48" s="128" t="s">
        <v>1547</v>
      </c>
      <c r="N48" s="114" t="s">
        <v>1549</v>
      </c>
      <c r="O48" s="114" t="s">
        <v>728</v>
      </c>
      <c r="P48" s="114" t="s">
        <v>729</v>
      </c>
      <c r="Q48" s="128" t="s">
        <v>730</v>
      </c>
      <c r="R48" s="135" t="s">
        <v>108</v>
      </c>
      <c r="S48" s="136" t="s">
        <v>732</v>
      </c>
      <c r="T48" s="137" t="s">
        <v>731</v>
      </c>
      <c r="U48" s="137" t="s">
        <v>731</v>
      </c>
      <c r="V48" s="135" t="s">
        <v>1099</v>
      </c>
      <c r="W48" s="137" t="s">
        <v>108</v>
      </c>
      <c r="X48" s="137" t="s">
        <v>1156</v>
      </c>
      <c r="Y48" s="137" t="s">
        <v>108</v>
      </c>
      <c r="Z48" s="137" t="s">
        <v>108</v>
      </c>
      <c r="AA48" s="128" t="s">
        <v>833</v>
      </c>
    </row>
    <row r="49" spans="1:27" ht="22.5" customHeight="1" x14ac:dyDescent="0.25">
      <c r="A49" s="126" t="s">
        <v>1358</v>
      </c>
      <c r="B49" s="127" t="s">
        <v>1555</v>
      </c>
      <c r="C49" s="128" t="s">
        <v>746</v>
      </c>
      <c r="D49" s="129" t="s">
        <v>751</v>
      </c>
      <c r="E49" s="143" t="s">
        <v>680</v>
      </c>
      <c r="F49" s="130">
        <v>26</v>
      </c>
      <c r="G49" s="131" t="s">
        <v>733</v>
      </c>
      <c r="H49" s="132" t="s">
        <v>727</v>
      </c>
      <c r="I49" s="133" t="s">
        <v>1153</v>
      </c>
      <c r="J49" s="133" t="s">
        <v>1158</v>
      </c>
      <c r="K49" s="133">
        <v>300</v>
      </c>
      <c r="L49" s="134" t="s">
        <v>155</v>
      </c>
      <c r="M49" s="128" t="s">
        <v>1547</v>
      </c>
      <c r="N49" s="114" t="s">
        <v>1549</v>
      </c>
      <c r="O49" s="114" t="s">
        <v>744</v>
      </c>
      <c r="P49" s="114" t="s">
        <v>738</v>
      </c>
      <c r="Q49" s="128" t="s">
        <v>730</v>
      </c>
      <c r="R49" s="135" t="s">
        <v>108</v>
      </c>
      <c r="S49" s="136" t="s">
        <v>732</v>
      </c>
      <c r="T49" s="137" t="s">
        <v>731</v>
      </c>
      <c r="U49" s="137" t="s">
        <v>731</v>
      </c>
      <c r="V49" s="135" t="s">
        <v>1099</v>
      </c>
      <c r="W49" s="137" t="s">
        <v>108</v>
      </c>
      <c r="X49" s="137" t="s">
        <v>1156</v>
      </c>
      <c r="Y49" s="137" t="s">
        <v>108</v>
      </c>
      <c r="Z49" s="137" t="s">
        <v>108</v>
      </c>
      <c r="AA49" s="128" t="s">
        <v>834</v>
      </c>
    </row>
    <row r="50" spans="1:27" ht="22.5" customHeight="1" x14ac:dyDescent="0.25">
      <c r="A50" s="126" t="s">
        <v>1359</v>
      </c>
      <c r="B50" s="127" t="s">
        <v>1555</v>
      </c>
      <c r="C50" s="128" t="s">
        <v>746</v>
      </c>
      <c r="D50" s="129" t="s">
        <v>751</v>
      </c>
      <c r="E50" s="143" t="s">
        <v>680</v>
      </c>
      <c r="F50" s="130">
        <v>26</v>
      </c>
      <c r="G50" s="131" t="s">
        <v>733</v>
      </c>
      <c r="H50" s="132" t="s">
        <v>727</v>
      </c>
      <c r="I50" s="133" t="s">
        <v>1153</v>
      </c>
      <c r="J50" s="133" t="s">
        <v>1158</v>
      </c>
      <c r="K50" s="133">
        <v>300</v>
      </c>
      <c r="L50" s="134" t="s">
        <v>155</v>
      </c>
      <c r="M50" s="128" t="s">
        <v>1547</v>
      </c>
      <c r="N50" s="114" t="s">
        <v>1554</v>
      </c>
      <c r="O50" s="114" t="s">
        <v>744</v>
      </c>
      <c r="P50" s="114" t="s">
        <v>738</v>
      </c>
      <c r="Q50" s="128" t="s">
        <v>730</v>
      </c>
      <c r="R50" s="135" t="s">
        <v>108</v>
      </c>
      <c r="S50" s="136" t="s">
        <v>732</v>
      </c>
      <c r="T50" s="137" t="s">
        <v>731</v>
      </c>
      <c r="U50" s="137" t="s">
        <v>731</v>
      </c>
      <c r="V50" s="135" t="s">
        <v>1099</v>
      </c>
      <c r="W50" s="137" t="s">
        <v>108</v>
      </c>
      <c r="X50" s="137" t="s">
        <v>1156</v>
      </c>
      <c r="Y50" s="137" t="s">
        <v>108</v>
      </c>
      <c r="Z50" s="137" t="s">
        <v>108</v>
      </c>
      <c r="AA50" s="128" t="s">
        <v>835</v>
      </c>
    </row>
    <row r="51" spans="1:27" ht="22.5" customHeight="1" x14ac:dyDescent="0.25">
      <c r="A51" s="126" t="s">
        <v>1224</v>
      </c>
      <c r="B51" s="127" t="s">
        <v>1225</v>
      </c>
      <c r="C51" s="128" t="s">
        <v>746</v>
      </c>
      <c r="D51" s="129" t="s">
        <v>725</v>
      </c>
      <c r="E51" s="144" t="s">
        <v>680</v>
      </c>
      <c r="F51" s="130">
        <v>21</v>
      </c>
      <c r="G51" s="131" t="s">
        <v>733</v>
      </c>
      <c r="H51" s="132" t="s">
        <v>727</v>
      </c>
      <c r="I51" s="133" t="s">
        <v>1153</v>
      </c>
      <c r="J51" s="133" t="s">
        <v>1158</v>
      </c>
      <c r="K51" s="133">
        <v>250</v>
      </c>
      <c r="L51" s="134" t="s">
        <v>155</v>
      </c>
      <c r="M51" s="128" t="s">
        <v>1217</v>
      </c>
      <c r="N51" s="114" t="s">
        <v>736</v>
      </c>
      <c r="O51" s="114" t="s">
        <v>728</v>
      </c>
      <c r="P51" s="114" t="s">
        <v>729</v>
      </c>
      <c r="Q51" s="128" t="s">
        <v>730</v>
      </c>
      <c r="R51" s="135" t="s">
        <v>108</v>
      </c>
      <c r="S51" s="136" t="s">
        <v>732</v>
      </c>
      <c r="T51" s="137" t="s">
        <v>731</v>
      </c>
      <c r="U51" s="137" t="s">
        <v>731</v>
      </c>
      <c r="V51" s="135" t="s">
        <v>1099</v>
      </c>
      <c r="W51" s="137" t="s">
        <v>108</v>
      </c>
      <c r="X51" s="137" t="s">
        <v>1156</v>
      </c>
      <c r="Y51" s="137" t="s">
        <v>108</v>
      </c>
      <c r="Z51" s="137" t="s">
        <v>108</v>
      </c>
      <c r="AA51" s="128" t="s">
        <v>1226</v>
      </c>
    </row>
    <row r="52" spans="1:27" ht="22.5" customHeight="1" x14ac:dyDescent="0.25">
      <c r="A52" s="126" t="s">
        <v>895</v>
      </c>
      <c r="B52" s="127" t="s">
        <v>1179</v>
      </c>
      <c r="C52" s="128" t="s">
        <v>746</v>
      </c>
      <c r="D52" s="129" t="s">
        <v>734</v>
      </c>
      <c r="E52" s="143" t="s">
        <v>680</v>
      </c>
      <c r="F52" s="130">
        <v>28</v>
      </c>
      <c r="G52" s="131" t="s">
        <v>733</v>
      </c>
      <c r="H52" s="132" t="s">
        <v>727</v>
      </c>
      <c r="I52" s="133" t="s">
        <v>1153</v>
      </c>
      <c r="J52" s="133" t="s">
        <v>1158</v>
      </c>
      <c r="K52" s="133">
        <v>250</v>
      </c>
      <c r="L52" s="134" t="s">
        <v>155</v>
      </c>
      <c r="M52" s="128" t="s">
        <v>1212</v>
      </c>
      <c r="N52" s="114" t="s">
        <v>879</v>
      </c>
      <c r="O52" s="114" t="s">
        <v>728</v>
      </c>
      <c r="P52" s="114" t="s">
        <v>729</v>
      </c>
      <c r="Q52" s="128" t="s">
        <v>730</v>
      </c>
      <c r="R52" s="135" t="s">
        <v>108</v>
      </c>
      <c r="S52" s="136" t="s">
        <v>732</v>
      </c>
      <c r="T52" s="137" t="s">
        <v>731</v>
      </c>
      <c r="U52" s="137" t="s">
        <v>731</v>
      </c>
      <c r="V52" s="135" t="s">
        <v>1099</v>
      </c>
      <c r="W52" s="137" t="s">
        <v>108</v>
      </c>
      <c r="X52" s="137" t="s">
        <v>1156</v>
      </c>
      <c r="Y52" s="137" t="s">
        <v>108</v>
      </c>
      <c r="Z52" s="137" t="s">
        <v>108</v>
      </c>
      <c r="AA52" s="128" t="s">
        <v>240</v>
      </c>
    </row>
    <row r="53" spans="1:27" ht="22.5" customHeight="1" x14ac:dyDescent="0.25">
      <c r="A53" s="126" t="s">
        <v>896</v>
      </c>
      <c r="B53" s="127" t="s">
        <v>1179</v>
      </c>
      <c r="C53" s="128" t="s">
        <v>746</v>
      </c>
      <c r="D53" s="129" t="s">
        <v>734</v>
      </c>
      <c r="E53" s="143" t="s">
        <v>680</v>
      </c>
      <c r="F53" s="130">
        <v>28</v>
      </c>
      <c r="G53" s="131" t="s">
        <v>733</v>
      </c>
      <c r="H53" s="132" t="s">
        <v>727</v>
      </c>
      <c r="I53" s="133" t="s">
        <v>1153</v>
      </c>
      <c r="J53" s="133" t="s">
        <v>1158</v>
      </c>
      <c r="K53" s="133">
        <v>250</v>
      </c>
      <c r="L53" s="134" t="s">
        <v>155</v>
      </c>
      <c r="M53" s="128" t="s">
        <v>1212</v>
      </c>
      <c r="N53" s="114" t="s">
        <v>879</v>
      </c>
      <c r="O53" s="114" t="s">
        <v>744</v>
      </c>
      <c r="P53" s="114" t="s">
        <v>738</v>
      </c>
      <c r="Q53" s="128" t="s">
        <v>730</v>
      </c>
      <c r="R53" s="135" t="s">
        <v>108</v>
      </c>
      <c r="S53" s="136" t="s">
        <v>732</v>
      </c>
      <c r="T53" s="137" t="s">
        <v>731</v>
      </c>
      <c r="U53" s="137" t="s">
        <v>731</v>
      </c>
      <c r="V53" s="135" t="s">
        <v>1099</v>
      </c>
      <c r="W53" s="137" t="s">
        <v>108</v>
      </c>
      <c r="X53" s="137" t="s">
        <v>1156</v>
      </c>
      <c r="Y53" s="137" t="s">
        <v>108</v>
      </c>
      <c r="Z53" s="137" t="s">
        <v>108</v>
      </c>
      <c r="AA53" s="128" t="s">
        <v>241</v>
      </c>
    </row>
    <row r="54" spans="1:27" ht="22.5" customHeight="1" x14ac:dyDescent="0.25">
      <c r="A54" s="126" t="s">
        <v>897</v>
      </c>
      <c r="B54" s="127" t="s">
        <v>1179</v>
      </c>
      <c r="C54" s="128" t="s">
        <v>746</v>
      </c>
      <c r="D54" s="129" t="s">
        <v>734</v>
      </c>
      <c r="E54" s="143" t="s">
        <v>680</v>
      </c>
      <c r="F54" s="130">
        <v>28</v>
      </c>
      <c r="G54" s="131" t="s">
        <v>733</v>
      </c>
      <c r="H54" s="132" t="s">
        <v>727</v>
      </c>
      <c r="I54" s="133" t="s">
        <v>1153</v>
      </c>
      <c r="J54" s="133" t="s">
        <v>1158</v>
      </c>
      <c r="K54" s="133">
        <v>250</v>
      </c>
      <c r="L54" s="134" t="s">
        <v>155</v>
      </c>
      <c r="M54" s="128" t="s">
        <v>1212</v>
      </c>
      <c r="N54" s="114" t="s">
        <v>880</v>
      </c>
      <c r="O54" s="114" t="s">
        <v>744</v>
      </c>
      <c r="P54" s="114" t="s">
        <v>738</v>
      </c>
      <c r="Q54" s="128" t="s">
        <v>730</v>
      </c>
      <c r="R54" s="135" t="s">
        <v>108</v>
      </c>
      <c r="S54" s="136" t="s">
        <v>732</v>
      </c>
      <c r="T54" s="137" t="s">
        <v>731</v>
      </c>
      <c r="U54" s="137" t="s">
        <v>731</v>
      </c>
      <c r="V54" s="135" t="s">
        <v>1099</v>
      </c>
      <c r="W54" s="137" t="s">
        <v>108</v>
      </c>
      <c r="X54" s="137" t="s">
        <v>1156</v>
      </c>
      <c r="Y54" s="137" t="s">
        <v>108</v>
      </c>
      <c r="Z54" s="137" t="s">
        <v>108</v>
      </c>
      <c r="AA54" s="128" t="s">
        <v>242</v>
      </c>
    </row>
    <row r="55" spans="1:27" ht="22.5" customHeight="1" x14ac:dyDescent="0.25">
      <c r="A55" s="126" t="s">
        <v>843</v>
      </c>
      <c r="B55" s="127" t="s">
        <v>1180</v>
      </c>
      <c r="C55" s="128" t="s">
        <v>746</v>
      </c>
      <c r="D55" s="129" t="s">
        <v>734</v>
      </c>
      <c r="E55" s="144" t="s">
        <v>680</v>
      </c>
      <c r="F55" s="130">
        <v>24</v>
      </c>
      <c r="G55" s="131" t="s">
        <v>733</v>
      </c>
      <c r="H55" s="132" t="s">
        <v>727</v>
      </c>
      <c r="I55" s="133" t="s">
        <v>1153</v>
      </c>
      <c r="J55" s="133" t="s">
        <v>1158</v>
      </c>
      <c r="K55" s="133">
        <v>300</v>
      </c>
      <c r="L55" s="134" t="s">
        <v>155</v>
      </c>
      <c r="M55" s="128" t="s">
        <v>1219</v>
      </c>
      <c r="N55" s="114" t="s">
        <v>877</v>
      </c>
      <c r="O55" s="114" t="s">
        <v>744</v>
      </c>
      <c r="P55" s="114" t="s">
        <v>738</v>
      </c>
      <c r="Q55" s="128" t="s">
        <v>730</v>
      </c>
      <c r="R55" s="135" t="s">
        <v>108</v>
      </c>
      <c r="S55" s="136" t="s">
        <v>745</v>
      </c>
      <c r="T55" s="137" t="s">
        <v>731</v>
      </c>
      <c r="U55" s="137" t="s">
        <v>731</v>
      </c>
      <c r="V55" s="135" t="s">
        <v>1099</v>
      </c>
      <c r="W55" s="137" t="s">
        <v>108</v>
      </c>
      <c r="X55" s="137" t="s">
        <v>1156</v>
      </c>
      <c r="Y55" s="137" t="s">
        <v>108</v>
      </c>
      <c r="Z55" s="137" t="s">
        <v>108</v>
      </c>
      <c r="AA55" s="128" t="s">
        <v>59</v>
      </c>
    </row>
    <row r="56" spans="1:27" ht="22.5" customHeight="1" x14ac:dyDescent="0.25">
      <c r="A56" s="126" t="s">
        <v>844</v>
      </c>
      <c r="B56" s="127" t="s">
        <v>1180</v>
      </c>
      <c r="C56" s="128" t="s">
        <v>746</v>
      </c>
      <c r="D56" s="129" t="s">
        <v>734</v>
      </c>
      <c r="E56" s="143" t="s">
        <v>680</v>
      </c>
      <c r="F56" s="130">
        <v>33</v>
      </c>
      <c r="G56" s="131" t="s">
        <v>733</v>
      </c>
      <c r="H56" s="132" t="s">
        <v>727</v>
      </c>
      <c r="I56" s="133" t="s">
        <v>1153</v>
      </c>
      <c r="J56" s="133" t="s">
        <v>1158</v>
      </c>
      <c r="K56" s="133">
        <v>300</v>
      </c>
      <c r="L56" s="134" t="s">
        <v>155</v>
      </c>
      <c r="M56" s="128" t="s">
        <v>1219</v>
      </c>
      <c r="N56" s="114" t="s">
        <v>772</v>
      </c>
      <c r="O56" s="114" t="s">
        <v>744</v>
      </c>
      <c r="P56" s="114" t="s">
        <v>738</v>
      </c>
      <c r="Q56" s="128" t="s">
        <v>730</v>
      </c>
      <c r="R56" s="135" t="s">
        <v>108</v>
      </c>
      <c r="S56" s="136" t="s">
        <v>745</v>
      </c>
      <c r="T56" s="137" t="s">
        <v>731</v>
      </c>
      <c r="U56" s="137" t="s">
        <v>731</v>
      </c>
      <c r="V56" s="135" t="s">
        <v>1099</v>
      </c>
      <c r="W56" s="137" t="s">
        <v>108</v>
      </c>
      <c r="X56" s="137" t="s">
        <v>1156</v>
      </c>
      <c r="Y56" s="137" t="s">
        <v>108</v>
      </c>
      <c r="Z56" s="137" t="s">
        <v>108</v>
      </c>
      <c r="AA56" s="128" t="s">
        <v>59</v>
      </c>
    </row>
    <row r="57" spans="1:27" ht="22.5" customHeight="1" x14ac:dyDescent="0.25">
      <c r="A57" s="126" t="s">
        <v>845</v>
      </c>
      <c r="B57" s="127" t="s">
        <v>1180</v>
      </c>
      <c r="C57" s="128" t="s">
        <v>746</v>
      </c>
      <c r="D57" s="129" t="s">
        <v>734</v>
      </c>
      <c r="E57" s="144" t="s">
        <v>680</v>
      </c>
      <c r="F57" s="130">
        <v>25</v>
      </c>
      <c r="G57" s="131" t="s">
        <v>733</v>
      </c>
      <c r="H57" s="132" t="s">
        <v>768</v>
      </c>
      <c r="I57" s="133" t="s">
        <v>1153</v>
      </c>
      <c r="J57" s="133" t="s">
        <v>1158</v>
      </c>
      <c r="K57" s="133">
        <v>600</v>
      </c>
      <c r="L57" s="134" t="s">
        <v>155</v>
      </c>
      <c r="M57" s="128" t="s">
        <v>1219</v>
      </c>
      <c r="N57" s="114" t="s">
        <v>772</v>
      </c>
      <c r="O57" s="114" t="s">
        <v>744</v>
      </c>
      <c r="P57" s="114" t="s">
        <v>763</v>
      </c>
      <c r="Q57" s="128" t="s">
        <v>730</v>
      </c>
      <c r="R57" s="135" t="s">
        <v>108</v>
      </c>
      <c r="S57" s="136" t="s">
        <v>745</v>
      </c>
      <c r="T57" s="137" t="s">
        <v>731</v>
      </c>
      <c r="U57" s="137" t="s">
        <v>731</v>
      </c>
      <c r="V57" s="135" t="s">
        <v>1099</v>
      </c>
      <c r="W57" s="137" t="s">
        <v>108</v>
      </c>
      <c r="X57" s="137" t="s">
        <v>1156</v>
      </c>
      <c r="Y57" s="137" t="s">
        <v>108</v>
      </c>
      <c r="Z57" s="137" t="s">
        <v>108</v>
      </c>
      <c r="AA57" s="128" t="s">
        <v>59</v>
      </c>
    </row>
    <row r="58" spans="1:27" ht="22.5" customHeight="1" x14ac:dyDescent="0.25">
      <c r="A58" s="126" t="s">
        <v>1655</v>
      </c>
      <c r="B58" s="127" t="s">
        <v>1670</v>
      </c>
      <c r="C58" s="128" t="s">
        <v>746</v>
      </c>
      <c r="D58" s="129" t="s">
        <v>751</v>
      </c>
      <c r="E58" s="143" t="s">
        <v>680</v>
      </c>
      <c r="F58" s="130">
        <v>22</v>
      </c>
      <c r="G58" s="131" t="s">
        <v>726</v>
      </c>
      <c r="H58" s="132" t="s">
        <v>878</v>
      </c>
      <c r="I58" s="133" t="s">
        <v>1153</v>
      </c>
      <c r="J58" s="133" t="s">
        <v>1158</v>
      </c>
      <c r="K58" s="133">
        <v>300</v>
      </c>
      <c r="L58" s="134" t="s">
        <v>155</v>
      </c>
      <c r="M58" s="128" t="s">
        <v>1671</v>
      </c>
      <c r="N58" s="114" t="s">
        <v>1672</v>
      </c>
      <c r="O58" s="114" t="s">
        <v>744</v>
      </c>
      <c r="P58" s="114" t="s">
        <v>738</v>
      </c>
      <c r="Q58" s="128" t="s">
        <v>730</v>
      </c>
      <c r="R58" s="135" t="s">
        <v>108</v>
      </c>
      <c r="S58" s="136" t="s">
        <v>732</v>
      </c>
      <c r="T58" s="137" t="s">
        <v>731</v>
      </c>
      <c r="U58" s="137" t="s">
        <v>731</v>
      </c>
      <c r="V58" s="135" t="s">
        <v>1099</v>
      </c>
      <c r="W58" s="137" t="s">
        <v>108</v>
      </c>
      <c r="X58" s="137" t="s">
        <v>1156</v>
      </c>
      <c r="Y58" s="137" t="s">
        <v>108</v>
      </c>
      <c r="Z58" s="137" t="s">
        <v>108</v>
      </c>
      <c r="AA58" s="128" t="s">
        <v>59</v>
      </c>
    </row>
    <row r="59" spans="1:27" ht="22.5" customHeight="1" x14ac:dyDescent="0.25">
      <c r="A59" s="126" t="s">
        <v>1656</v>
      </c>
      <c r="B59" s="127" t="s">
        <v>1670</v>
      </c>
      <c r="C59" s="128" t="s">
        <v>746</v>
      </c>
      <c r="D59" s="129" t="s">
        <v>751</v>
      </c>
      <c r="E59" s="143" t="s">
        <v>680</v>
      </c>
      <c r="F59" s="130">
        <v>20</v>
      </c>
      <c r="G59" s="131" t="s">
        <v>726</v>
      </c>
      <c r="H59" s="132" t="s">
        <v>878</v>
      </c>
      <c r="I59" s="133" t="s">
        <v>1153</v>
      </c>
      <c r="J59" s="133" t="s">
        <v>1158</v>
      </c>
      <c r="K59" s="133">
        <v>300</v>
      </c>
      <c r="L59" s="134" t="s">
        <v>155</v>
      </c>
      <c r="M59" s="128" t="s">
        <v>1671</v>
      </c>
      <c r="N59" s="114" t="s">
        <v>1673</v>
      </c>
      <c r="O59" s="114" t="s">
        <v>744</v>
      </c>
      <c r="P59" s="114" t="s">
        <v>738</v>
      </c>
      <c r="Q59" s="128" t="s">
        <v>730</v>
      </c>
      <c r="R59" s="135" t="s">
        <v>108</v>
      </c>
      <c r="S59" s="136" t="s">
        <v>732</v>
      </c>
      <c r="T59" s="137" t="s">
        <v>731</v>
      </c>
      <c r="U59" s="137" t="s">
        <v>731</v>
      </c>
      <c r="V59" s="135" t="s">
        <v>1099</v>
      </c>
      <c r="W59" s="137" t="s">
        <v>108</v>
      </c>
      <c r="X59" s="137" t="s">
        <v>1156</v>
      </c>
      <c r="Y59" s="137" t="s">
        <v>108</v>
      </c>
      <c r="Z59" s="137" t="s">
        <v>108</v>
      </c>
      <c r="AA59" s="128" t="s">
        <v>59</v>
      </c>
    </row>
    <row r="60" spans="1:27" ht="22.5" customHeight="1" x14ac:dyDescent="0.25">
      <c r="A60" s="126" t="s">
        <v>861</v>
      </c>
      <c r="B60" s="127" t="s">
        <v>1181</v>
      </c>
      <c r="C60" s="128" t="s">
        <v>746</v>
      </c>
      <c r="D60" s="129" t="s">
        <v>734</v>
      </c>
      <c r="E60" s="144" t="s">
        <v>680</v>
      </c>
      <c r="F60" s="130" t="s">
        <v>59</v>
      </c>
      <c r="G60" s="131" t="s">
        <v>726</v>
      </c>
      <c r="H60" s="132" t="s">
        <v>878</v>
      </c>
      <c r="I60" s="133" t="s">
        <v>1153</v>
      </c>
      <c r="J60" s="133" t="s">
        <v>1158</v>
      </c>
      <c r="K60" s="133">
        <v>300</v>
      </c>
      <c r="L60" s="134" t="s">
        <v>155</v>
      </c>
      <c r="M60" s="128" t="s">
        <v>1212</v>
      </c>
      <c r="N60" s="114" t="s">
        <v>879</v>
      </c>
      <c r="O60" s="114" t="s">
        <v>728</v>
      </c>
      <c r="P60" s="114" t="s">
        <v>729</v>
      </c>
      <c r="Q60" s="128" t="s">
        <v>730</v>
      </c>
      <c r="R60" s="135" t="s">
        <v>108</v>
      </c>
      <c r="S60" s="136" t="s">
        <v>732</v>
      </c>
      <c r="T60" s="137" t="s">
        <v>731</v>
      </c>
      <c r="U60" s="137" t="s">
        <v>731</v>
      </c>
      <c r="V60" s="135" t="s">
        <v>1099</v>
      </c>
      <c r="W60" s="137" t="s">
        <v>108</v>
      </c>
      <c r="X60" s="137" t="s">
        <v>1156</v>
      </c>
      <c r="Y60" s="137" t="s">
        <v>108</v>
      </c>
      <c r="Z60" s="137" t="s">
        <v>108</v>
      </c>
      <c r="AA60" s="128" t="s">
        <v>255</v>
      </c>
    </row>
    <row r="61" spans="1:27" ht="22.5" customHeight="1" x14ac:dyDescent="0.25">
      <c r="A61" s="126" t="s">
        <v>862</v>
      </c>
      <c r="B61" s="127" t="s">
        <v>1181</v>
      </c>
      <c r="C61" s="128" t="s">
        <v>746</v>
      </c>
      <c r="D61" s="129" t="s">
        <v>734</v>
      </c>
      <c r="E61" s="144" t="s">
        <v>680</v>
      </c>
      <c r="F61" s="130">
        <v>26</v>
      </c>
      <c r="G61" s="131" t="s">
        <v>726</v>
      </c>
      <c r="H61" s="132" t="s">
        <v>878</v>
      </c>
      <c r="I61" s="133" t="s">
        <v>1153</v>
      </c>
      <c r="J61" s="133" t="s">
        <v>1158</v>
      </c>
      <c r="K61" s="133">
        <v>300</v>
      </c>
      <c r="L61" s="134" t="s">
        <v>155</v>
      </c>
      <c r="M61" s="128" t="s">
        <v>1212</v>
      </c>
      <c r="N61" s="114" t="s">
        <v>879</v>
      </c>
      <c r="O61" s="114" t="s">
        <v>744</v>
      </c>
      <c r="P61" s="114" t="s">
        <v>738</v>
      </c>
      <c r="Q61" s="128" t="s">
        <v>730</v>
      </c>
      <c r="R61" s="135" t="s">
        <v>108</v>
      </c>
      <c r="S61" s="136" t="s">
        <v>732</v>
      </c>
      <c r="T61" s="137" t="s">
        <v>731</v>
      </c>
      <c r="U61" s="137" t="s">
        <v>731</v>
      </c>
      <c r="V61" s="135" t="s">
        <v>1099</v>
      </c>
      <c r="W61" s="137" t="s">
        <v>108</v>
      </c>
      <c r="X61" s="137" t="s">
        <v>1156</v>
      </c>
      <c r="Y61" s="137" t="s">
        <v>108</v>
      </c>
      <c r="Z61" s="137" t="s">
        <v>108</v>
      </c>
      <c r="AA61" s="128" t="s">
        <v>256</v>
      </c>
    </row>
    <row r="62" spans="1:27" ht="22.5" customHeight="1" x14ac:dyDescent="0.25">
      <c r="A62" s="126" t="s">
        <v>863</v>
      </c>
      <c r="B62" s="127" t="s">
        <v>1181</v>
      </c>
      <c r="C62" s="128" t="s">
        <v>746</v>
      </c>
      <c r="D62" s="129" t="s">
        <v>734</v>
      </c>
      <c r="E62" s="144" t="s">
        <v>680</v>
      </c>
      <c r="F62" s="130" t="s">
        <v>59</v>
      </c>
      <c r="G62" s="131" t="s">
        <v>726</v>
      </c>
      <c r="H62" s="132" t="s">
        <v>878</v>
      </c>
      <c r="I62" s="133" t="s">
        <v>1153</v>
      </c>
      <c r="J62" s="133" t="s">
        <v>1158</v>
      </c>
      <c r="K62" s="133">
        <v>300</v>
      </c>
      <c r="L62" s="134" t="s">
        <v>155</v>
      </c>
      <c r="M62" s="128" t="s">
        <v>1212</v>
      </c>
      <c r="N62" s="114" t="s">
        <v>880</v>
      </c>
      <c r="O62" s="114" t="s">
        <v>744</v>
      </c>
      <c r="P62" s="114" t="s">
        <v>738</v>
      </c>
      <c r="Q62" s="128" t="s">
        <v>730</v>
      </c>
      <c r="R62" s="135" t="s">
        <v>108</v>
      </c>
      <c r="S62" s="136" t="s">
        <v>732</v>
      </c>
      <c r="T62" s="137" t="s">
        <v>731</v>
      </c>
      <c r="U62" s="137" t="s">
        <v>731</v>
      </c>
      <c r="V62" s="135" t="s">
        <v>1099</v>
      </c>
      <c r="W62" s="137" t="s">
        <v>108</v>
      </c>
      <c r="X62" s="137" t="s">
        <v>1156</v>
      </c>
      <c r="Y62" s="137" t="s">
        <v>108</v>
      </c>
      <c r="Z62" s="137" t="s">
        <v>108</v>
      </c>
      <c r="AA62" s="128" t="s">
        <v>257</v>
      </c>
    </row>
    <row r="63" spans="1:27" ht="22.5" customHeight="1" x14ac:dyDescent="0.25">
      <c r="A63" s="126" t="s">
        <v>262</v>
      </c>
      <c r="B63" s="127" t="s">
        <v>1182</v>
      </c>
      <c r="C63" s="128" t="s">
        <v>746</v>
      </c>
      <c r="D63" s="129" t="s">
        <v>725</v>
      </c>
      <c r="E63" s="144" t="s">
        <v>680</v>
      </c>
      <c r="F63" s="130" t="s">
        <v>59</v>
      </c>
      <c r="G63" s="131" t="s">
        <v>726</v>
      </c>
      <c r="H63" s="132" t="s">
        <v>727</v>
      </c>
      <c r="I63" s="133" t="s">
        <v>1153</v>
      </c>
      <c r="J63" s="133" t="s">
        <v>1158</v>
      </c>
      <c r="K63" s="133">
        <v>300</v>
      </c>
      <c r="L63" s="134" t="s">
        <v>21</v>
      </c>
      <c r="M63" s="128" t="s">
        <v>1213</v>
      </c>
      <c r="N63" s="114" t="s">
        <v>750</v>
      </c>
      <c r="O63" s="114" t="s">
        <v>744</v>
      </c>
      <c r="P63" s="114" t="s">
        <v>738</v>
      </c>
      <c r="Q63" s="128" t="s">
        <v>730</v>
      </c>
      <c r="R63" s="135" t="s">
        <v>108</v>
      </c>
      <c r="S63" s="136" t="s">
        <v>732</v>
      </c>
      <c r="T63" s="137" t="s">
        <v>731</v>
      </c>
      <c r="U63" s="137" t="s">
        <v>731</v>
      </c>
      <c r="V63" s="135" t="s">
        <v>1099</v>
      </c>
      <c r="W63" s="137" t="s">
        <v>108</v>
      </c>
      <c r="X63" s="137" t="s">
        <v>1156</v>
      </c>
      <c r="Y63" s="137" t="s">
        <v>108</v>
      </c>
      <c r="Z63" s="137" t="s">
        <v>108</v>
      </c>
      <c r="AA63" s="128" t="s">
        <v>59</v>
      </c>
    </row>
    <row r="64" spans="1:27" ht="22.5" customHeight="1" x14ac:dyDescent="0.25">
      <c r="A64" s="126" t="s">
        <v>929</v>
      </c>
      <c r="B64" s="127" t="s">
        <v>1183</v>
      </c>
      <c r="C64" s="128" t="s">
        <v>746</v>
      </c>
      <c r="D64" s="129" t="s">
        <v>734</v>
      </c>
      <c r="E64" s="143" t="s">
        <v>680</v>
      </c>
      <c r="F64" s="130">
        <v>18</v>
      </c>
      <c r="G64" s="131" t="s">
        <v>747</v>
      </c>
      <c r="H64" s="132" t="s">
        <v>727</v>
      </c>
      <c r="I64" s="133" t="s">
        <v>1153</v>
      </c>
      <c r="J64" s="133" t="s">
        <v>1154</v>
      </c>
      <c r="K64" s="133">
        <v>300</v>
      </c>
      <c r="L64" s="134" t="s">
        <v>155</v>
      </c>
      <c r="M64" s="128" t="s">
        <v>1212</v>
      </c>
      <c r="N64" s="114" t="s">
        <v>879</v>
      </c>
      <c r="O64" s="114" t="s">
        <v>728</v>
      </c>
      <c r="P64" s="114" t="s">
        <v>729</v>
      </c>
      <c r="Q64" s="128" t="s">
        <v>730</v>
      </c>
      <c r="R64" s="135" t="s">
        <v>108</v>
      </c>
      <c r="S64" s="136" t="s">
        <v>732</v>
      </c>
      <c r="T64" s="137" t="s">
        <v>731</v>
      </c>
      <c r="U64" s="137" t="s">
        <v>731</v>
      </c>
      <c r="V64" s="135" t="s">
        <v>1099</v>
      </c>
      <c r="W64" s="137" t="s">
        <v>731</v>
      </c>
      <c r="X64" s="137" t="s">
        <v>1156</v>
      </c>
      <c r="Y64" s="137" t="s">
        <v>108</v>
      </c>
      <c r="Z64" s="137" t="s">
        <v>108</v>
      </c>
      <c r="AA64" s="128" t="s">
        <v>59</v>
      </c>
    </row>
    <row r="65" spans="1:27" ht="22.5" customHeight="1" x14ac:dyDescent="0.25">
      <c r="A65" s="126" t="s">
        <v>930</v>
      </c>
      <c r="B65" s="127" t="s">
        <v>1183</v>
      </c>
      <c r="C65" s="128" t="s">
        <v>746</v>
      </c>
      <c r="D65" s="129" t="s">
        <v>734</v>
      </c>
      <c r="E65" s="144" t="s">
        <v>680</v>
      </c>
      <c r="F65" s="130">
        <v>24</v>
      </c>
      <c r="G65" s="131" t="s">
        <v>747</v>
      </c>
      <c r="H65" s="132" t="s">
        <v>727</v>
      </c>
      <c r="I65" s="133" t="s">
        <v>1153</v>
      </c>
      <c r="J65" s="133" t="s">
        <v>1154</v>
      </c>
      <c r="K65" s="133">
        <v>300</v>
      </c>
      <c r="L65" s="134" t="s">
        <v>155</v>
      </c>
      <c r="M65" s="128" t="s">
        <v>1212</v>
      </c>
      <c r="N65" s="114" t="s">
        <v>879</v>
      </c>
      <c r="O65" s="114" t="s">
        <v>744</v>
      </c>
      <c r="P65" s="114" t="s">
        <v>738</v>
      </c>
      <c r="Q65" s="128" t="s">
        <v>730</v>
      </c>
      <c r="R65" s="135" t="s">
        <v>108</v>
      </c>
      <c r="S65" s="136" t="s">
        <v>732</v>
      </c>
      <c r="T65" s="137" t="s">
        <v>731</v>
      </c>
      <c r="U65" s="137" t="s">
        <v>731</v>
      </c>
      <c r="V65" s="135" t="s">
        <v>1099</v>
      </c>
      <c r="W65" s="137" t="s">
        <v>731</v>
      </c>
      <c r="X65" s="137" t="s">
        <v>1156</v>
      </c>
      <c r="Y65" s="137" t="s">
        <v>108</v>
      </c>
      <c r="Z65" s="137" t="s">
        <v>108</v>
      </c>
      <c r="AA65" s="128" t="s">
        <v>59</v>
      </c>
    </row>
    <row r="66" spans="1:27" ht="22.5" customHeight="1" x14ac:dyDescent="0.25">
      <c r="A66" s="126" t="s">
        <v>931</v>
      </c>
      <c r="B66" s="127" t="s">
        <v>1183</v>
      </c>
      <c r="C66" s="128" t="s">
        <v>746</v>
      </c>
      <c r="D66" s="129" t="s">
        <v>734</v>
      </c>
      <c r="E66" s="144" t="s">
        <v>680</v>
      </c>
      <c r="F66" s="130">
        <v>29</v>
      </c>
      <c r="G66" s="131" t="s">
        <v>747</v>
      </c>
      <c r="H66" s="132" t="s">
        <v>727</v>
      </c>
      <c r="I66" s="133" t="s">
        <v>1153</v>
      </c>
      <c r="J66" s="133" t="s">
        <v>1154</v>
      </c>
      <c r="K66" s="133">
        <v>300</v>
      </c>
      <c r="L66" s="134" t="s">
        <v>155</v>
      </c>
      <c r="M66" s="128" t="s">
        <v>1212</v>
      </c>
      <c r="N66" s="114" t="s">
        <v>880</v>
      </c>
      <c r="O66" s="114" t="s">
        <v>744</v>
      </c>
      <c r="P66" s="114" t="s">
        <v>738</v>
      </c>
      <c r="Q66" s="128" t="s">
        <v>730</v>
      </c>
      <c r="R66" s="135" t="s">
        <v>108</v>
      </c>
      <c r="S66" s="136" t="s">
        <v>732</v>
      </c>
      <c r="T66" s="137" t="s">
        <v>731</v>
      </c>
      <c r="U66" s="137" t="s">
        <v>731</v>
      </c>
      <c r="V66" s="135" t="s">
        <v>1099</v>
      </c>
      <c r="W66" s="137" t="s">
        <v>731</v>
      </c>
      <c r="X66" s="137" t="s">
        <v>1156</v>
      </c>
      <c r="Y66" s="137" t="s">
        <v>108</v>
      </c>
      <c r="Z66" s="137" t="s">
        <v>108</v>
      </c>
      <c r="AA66" s="128" t="s">
        <v>59</v>
      </c>
    </row>
    <row r="67" spans="1:27" ht="22.5" customHeight="1" x14ac:dyDescent="0.25">
      <c r="A67" s="126" t="s">
        <v>932</v>
      </c>
      <c r="B67" s="127" t="s">
        <v>1183</v>
      </c>
      <c r="C67" s="128" t="s">
        <v>746</v>
      </c>
      <c r="D67" s="129" t="s">
        <v>734</v>
      </c>
      <c r="E67" s="144" t="s">
        <v>680</v>
      </c>
      <c r="F67" s="130">
        <v>24</v>
      </c>
      <c r="G67" s="131" t="s">
        <v>747</v>
      </c>
      <c r="H67" s="132" t="s">
        <v>727</v>
      </c>
      <c r="I67" s="133" t="s">
        <v>1153</v>
      </c>
      <c r="J67" s="133" t="s">
        <v>1154</v>
      </c>
      <c r="K67" s="133">
        <v>300</v>
      </c>
      <c r="L67" s="134" t="s">
        <v>935</v>
      </c>
      <c r="M67" s="128" t="s">
        <v>1212</v>
      </c>
      <c r="N67" s="114" t="s">
        <v>879</v>
      </c>
      <c r="O67" s="114" t="s">
        <v>728</v>
      </c>
      <c r="P67" s="114" t="s">
        <v>729</v>
      </c>
      <c r="Q67" s="128" t="s">
        <v>730</v>
      </c>
      <c r="R67" s="135" t="s">
        <v>108</v>
      </c>
      <c r="S67" s="136" t="s">
        <v>732</v>
      </c>
      <c r="T67" s="137" t="s">
        <v>731</v>
      </c>
      <c r="U67" s="137" t="s">
        <v>731</v>
      </c>
      <c r="V67" s="135" t="s">
        <v>1099</v>
      </c>
      <c r="W67" s="137" t="s">
        <v>731</v>
      </c>
      <c r="X67" s="137" t="s">
        <v>1156</v>
      </c>
      <c r="Y67" s="137" t="s">
        <v>108</v>
      </c>
      <c r="Z67" s="137" t="s">
        <v>108</v>
      </c>
      <c r="AA67" s="128" t="s">
        <v>59</v>
      </c>
    </row>
    <row r="68" spans="1:27" ht="22.5" customHeight="1" x14ac:dyDescent="0.25">
      <c r="A68" s="126" t="s">
        <v>933</v>
      </c>
      <c r="B68" s="127" t="s">
        <v>1183</v>
      </c>
      <c r="C68" s="128" t="s">
        <v>746</v>
      </c>
      <c r="D68" s="129" t="s">
        <v>734</v>
      </c>
      <c r="E68" s="144" t="s">
        <v>680</v>
      </c>
      <c r="F68" s="130">
        <v>24</v>
      </c>
      <c r="G68" s="131" t="s">
        <v>747</v>
      </c>
      <c r="H68" s="132" t="s">
        <v>727</v>
      </c>
      <c r="I68" s="133" t="s">
        <v>1153</v>
      </c>
      <c r="J68" s="133" t="s">
        <v>1154</v>
      </c>
      <c r="K68" s="133">
        <v>300</v>
      </c>
      <c r="L68" s="134" t="s">
        <v>935</v>
      </c>
      <c r="M68" s="128" t="s">
        <v>1212</v>
      </c>
      <c r="N68" s="114" t="s">
        <v>879</v>
      </c>
      <c r="O68" s="114" t="s">
        <v>744</v>
      </c>
      <c r="P68" s="114" t="s">
        <v>738</v>
      </c>
      <c r="Q68" s="128" t="s">
        <v>730</v>
      </c>
      <c r="R68" s="135" t="s">
        <v>108</v>
      </c>
      <c r="S68" s="136" t="s">
        <v>732</v>
      </c>
      <c r="T68" s="137" t="s">
        <v>731</v>
      </c>
      <c r="U68" s="137" t="s">
        <v>731</v>
      </c>
      <c r="V68" s="135" t="s">
        <v>1099</v>
      </c>
      <c r="W68" s="137" t="s">
        <v>731</v>
      </c>
      <c r="X68" s="137" t="s">
        <v>1156</v>
      </c>
      <c r="Y68" s="137" t="s">
        <v>108</v>
      </c>
      <c r="Z68" s="137" t="s">
        <v>108</v>
      </c>
      <c r="AA68" s="128" t="s">
        <v>59</v>
      </c>
    </row>
    <row r="69" spans="1:27" ht="22.5" customHeight="1" x14ac:dyDescent="0.25">
      <c r="A69" s="126" t="s">
        <v>934</v>
      </c>
      <c r="B69" s="127" t="s">
        <v>1183</v>
      </c>
      <c r="C69" s="128" t="s">
        <v>746</v>
      </c>
      <c r="D69" s="129" t="s">
        <v>734</v>
      </c>
      <c r="E69" s="144" t="s">
        <v>680</v>
      </c>
      <c r="F69" s="130">
        <v>29</v>
      </c>
      <c r="G69" s="131" t="s">
        <v>747</v>
      </c>
      <c r="H69" s="132" t="s">
        <v>727</v>
      </c>
      <c r="I69" s="133" t="s">
        <v>1153</v>
      </c>
      <c r="J69" s="133" t="s">
        <v>1154</v>
      </c>
      <c r="K69" s="133">
        <v>300</v>
      </c>
      <c r="L69" s="134" t="s">
        <v>935</v>
      </c>
      <c r="M69" s="128" t="s">
        <v>1212</v>
      </c>
      <c r="N69" s="114" t="s">
        <v>880</v>
      </c>
      <c r="O69" s="114" t="s">
        <v>744</v>
      </c>
      <c r="P69" s="114" t="s">
        <v>738</v>
      </c>
      <c r="Q69" s="128" t="s">
        <v>730</v>
      </c>
      <c r="R69" s="135" t="s">
        <v>108</v>
      </c>
      <c r="S69" s="136" t="s">
        <v>732</v>
      </c>
      <c r="T69" s="137" t="s">
        <v>731</v>
      </c>
      <c r="U69" s="137" t="s">
        <v>731</v>
      </c>
      <c r="V69" s="135" t="s">
        <v>1099</v>
      </c>
      <c r="W69" s="137" t="s">
        <v>731</v>
      </c>
      <c r="X69" s="137" t="s">
        <v>1156</v>
      </c>
      <c r="Y69" s="137" t="s">
        <v>108</v>
      </c>
      <c r="Z69" s="137" t="s">
        <v>108</v>
      </c>
      <c r="AA69" s="128" t="s">
        <v>59</v>
      </c>
    </row>
    <row r="70" spans="1:27" ht="37.5" customHeight="1" x14ac:dyDescent="0.25">
      <c r="A70" s="138" t="s">
        <v>1108</v>
      </c>
      <c r="B70" s="139"/>
      <c r="C70" s="139"/>
      <c r="D70" s="139"/>
      <c r="E70" s="139"/>
      <c r="F70" s="139"/>
      <c r="G70" s="141"/>
      <c r="H70" s="139"/>
      <c r="I70" s="140"/>
      <c r="J70" s="140"/>
      <c r="K70" s="140"/>
      <c r="L70" s="139"/>
      <c r="M70" s="139"/>
      <c r="N70" s="139"/>
      <c r="O70" s="139"/>
      <c r="P70" s="139"/>
      <c r="Q70" s="139"/>
      <c r="R70" s="141"/>
      <c r="S70" s="141"/>
      <c r="T70" s="141"/>
      <c r="U70" s="141"/>
      <c r="V70" s="141"/>
      <c r="W70" s="141"/>
      <c r="X70" s="139"/>
      <c r="Y70" s="141"/>
      <c r="Z70" s="141"/>
      <c r="AA70" s="139"/>
    </row>
    <row r="71" spans="1:27" ht="22.5" customHeight="1" x14ac:dyDescent="0.25">
      <c r="A71" s="126" t="s">
        <v>1036</v>
      </c>
      <c r="B71" s="127" t="s">
        <v>1184</v>
      </c>
      <c r="C71" s="128" t="s">
        <v>1108</v>
      </c>
      <c r="D71" s="129" t="s">
        <v>734</v>
      </c>
      <c r="E71" s="144" t="s">
        <v>680</v>
      </c>
      <c r="F71" s="130" t="s">
        <v>59</v>
      </c>
      <c r="G71" s="131" t="s">
        <v>726</v>
      </c>
      <c r="H71" s="132" t="s">
        <v>727</v>
      </c>
      <c r="I71" s="133" t="s">
        <v>1153</v>
      </c>
      <c r="J71" s="133" t="s">
        <v>1158</v>
      </c>
      <c r="K71" s="133">
        <v>300</v>
      </c>
      <c r="L71" s="134" t="s">
        <v>935</v>
      </c>
      <c r="M71" s="128" t="s">
        <v>1214</v>
      </c>
      <c r="N71" s="114" t="s">
        <v>1109</v>
      </c>
      <c r="O71" s="114" t="s">
        <v>1100</v>
      </c>
      <c r="P71" s="114" t="s">
        <v>1139</v>
      </c>
      <c r="Q71" s="128" t="s">
        <v>1047</v>
      </c>
      <c r="R71" s="135" t="s">
        <v>108</v>
      </c>
      <c r="S71" s="136" t="s">
        <v>732</v>
      </c>
      <c r="T71" s="137" t="s">
        <v>731</v>
      </c>
      <c r="U71" s="137" t="s">
        <v>731</v>
      </c>
      <c r="V71" s="135" t="s">
        <v>1155</v>
      </c>
      <c r="W71" s="137" t="s">
        <v>731</v>
      </c>
      <c r="X71" s="137" t="s">
        <v>1156</v>
      </c>
      <c r="Y71" s="137" t="s">
        <v>108</v>
      </c>
      <c r="Z71" s="137" t="s">
        <v>108</v>
      </c>
      <c r="AA71" s="128" t="s">
        <v>59</v>
      </c>
    </row>
    <row r="72" spans="1:27" ht="22.5" customHeight="1" x14ac:dyDescent="0.25">
      <c r="A72" s="126" t="s">
        <v>1037</v>
      </c>
      <c r="B72" s="127" t="s">
        <v>1184</v>
      </c>
      <c r="C72" s="128" t="s">
        <v>1108</v>
      </c>
      <c r="D72" s="129" t="s">
        <v>734</v>
      </c>
      <c r="E72" s="144" t="s">
        <v>680</v>
      </c>
      <c r="F72" s="130" t="s">
        <v>59</v>
      </c>
      <c r="G72" s="131" t="s">
        <v>726</v>
      </c>
      <c r="H72" s="132" t="s">
        <v>727</v>
      </c>
      <c r="I72" s="133" t="s">
        <v>1153</v>
      </c>
      <c r="J72" s="133" t="s">
        <v>1158</v>
      </c>
      <c r="K72" s="133">
        <v>300</v>
      </c>
      <c r="L72" s="134" t="s">
        <v>935</v>
      </c>
      <c r="M72" s="128" t="s">
        <v>1214</v>
      </c>
      <c r="N72" s="114" t="s">
        <v>1136</v>
      </c>
      <c r="O72" s="114" t="s">
        <v>1100</v>
      </c>
      <c r="P72" s="114" t="s">
        <v>1101</v>
      </c>
      <c r="Q72" s="128" t="s">
        <v>1047</v>
      </c>
      <c r="R72" s="135" t="s">
        <v>108</v>
      </c>
      <c r="S72" s="136" t="s">
        <v>732</v>
      </c>
      <c r="T72" s="137" t="s">
        <v>731</v>
      </c>
      <c r="U72" s="137" t="s">
        <v>731</v>
      </c>
      <c r="V72" s="135" t="s">
        <v>1155</v>
      </c>
      <c r="W72" s="137" t="s">
        <v>731</v>
      </c>
      <c r="X72" s="137" t="s">
        <v>1156</v>
      </c>
      <c r="Y72" s="137" t="s">
        <v>108</v>
      </c>
      <c r="Z72" s="137" t="s">
        <v>108</v>
      </c>
      <c r="AA72" s="128" t="s">
        <v>59</v>
      </c>
    </row>
    <row r="73" spans="1:27" ht="22.5" customHeight="1" x14ac:dyDescent="0.25">
      <c r="A73" s="126" t="s">
        <v>1038</v>
      </c>
      <c r="B73" s="127" t="s">
        <v>1184</v>
      </c>
      <c r="C73" s="128" t="s">
        <v>1108</v>
      </c>
      <c r="D73" s="129" t="s">
        <v>734</v>
      </c>
      <c r="E73" s="144" t="s">
        <v>680</v>
      </c>
      <c r="F73" s="130" t="s">
        <v>59</v>
      </c>
      <c r="G73" s="131" t="s">
        <v>726</v>
      </c>
      <c r="H73" s="132" t="s">
        <v>727</v>
      </c>
      <c r="I73" s="133" t="s">
        <v>1153</v>
      </c>
      <c r="J73" s="133" t="s">
        <v>1158</v>
      </c>
      <c r="K73" s="133">
        <v>300</v>
      </c>
      <c r="L73" s="134" t="s">
        <v>935</v>
      </c>
      <c r="M73" s="128" t="s">
        <v>1216</v>
      </c>
      <c r="N73" s="114" t="s">
        <v>1110</v>
      </c>
      <c r="O73" s="114" t="s">
        <v>728</v>
      </c>
      <c r="P73" s="114" t="s">
        <v>1101</v>
      </c>
      <c r="Q73" s="128" t="s">
        <v>1047</v>
      </c>
      <c r="R73" s="135" t="s">
        <v>108</v>
      </c>
      <c r="S73" s="136" t="s">
        <v>732</v>
      </c>
      <c r="T73" s="137" t="s">
        <v>731</v>
      </c>
      <c r="U73" s="137" t="s">
        <v>731</v>
      </c>
      <c r="V73" s="135" t="s">
        <v>1155</v>
      </c>
      <c r="W73" s="137" t="s">
        <v>731</v>
      </c>
      <c r="X73" s="137" t="s">
        <v>1156</v>
      </c>
      <c r="Y73" s="137" t="s">
        <v>108</v>
      </c>
      <c r="Z73" s="137" t="s">
        <v>108</v>
      </c>
      <c r="AA73" s="128" t="s">
        <v>59</v>
      </c>
    </row>
    <row r="74" spans="1:27" ht="37.5" customHeight="1" x14ac:dyDescent="0.25">
      <c r="A74" s="138" t="s">
        <v>752</v>
      </c>
      <c r="B74" s="139"/>
      <c r="C74" s="139"/>
      <c r="D74" s="139"/>
      <c r="E74" s="139"/>
      <c r="F74" s="139"/>
      <c r="G74" s="141"/>
      <c r="H74" s="139"/>
      <c r="I74" s="140"/>
      <c r="J74" s="140"/>
      <c r="K74" s="140"/>
      <c r="L74" s="139"/>
      <c r="M74" s="139"/>
      <c r="N74" s="139"/>
      <c r="O74" s="139"/>
      <c r="P74" s="139"/>
      <c r="Q74" s="139"/>
      <c r="R74" s="141"/>
      <c r="S74" s="141"/>
      <c r="T74" s="141"/>
      <c r="U74" s="141"/>
      <c r="V74" s="141"/>
      <c r="W74" s="141"/>
      <c r="X74" s="139"/>
      <c r="Y74" s="141"/>
      <c r="Z74" s="141"/>
      <c r="AA74" s="139"/>
    </row>
    <row r="75" spans="1:27" ht="22.5" customHeight="1" x14ac:dyDescent="0.25">
      <c r="A75" s="126" t="s">
        <v>273</v>
      </c>
      <c r="B75" s="127" t="s">
        <v>1185</v>
      </c>
      <c r="C75" s="128" t="s">
        <v>752</v>
      </c>
      <c r="D75" s="129" t="s">
        <v>734</v>
      </c>
      <c r="E75" s="143" t="s">
        <v>680</v>
      </c>
      <c r="F75" s="130">
        <v>29</v>
      </c>
      <c r="G75" s="131" t="s">
        <v>747</v>
      </c>
      <c r="H75" s="132" t="s">
        <v>727</v>
      </c>
      <c r="I75" s="133" t="s">
        <v>1153</v>
      </c>
      <c r="J75" s="133" t="s">
        <v>1158</v>
      </c>
      <c r="K75" s="133">
        <v>250</v>
      </c>
      <c r="L75" s="134" t="s">
        <v>90</v>
      </c>
      <c r="M75" s="128" t="s">
        <v>1218</v>
      </c>
      <c r="N75" s="114" t="s">
        <v>753</v>
      </c>
      <c r="O75" s="114" t="s">
        <v>728</v>
      </c>
      <c r="P75" s="114" t="s">
        <v>729</v>
      </c>
      <c r="Q75" s="128" t="s">
        <v>730</v>
      </c>
      <c r="R75" s="135" t="s">
        <v>108</v>
      </c>
      <c r="S75" s="136" t="s">
        <v>732</v>
      </c>
      <c r="T75" s="137" t="s">
        <v>731</v>
      </c>
      <c r="U75" s="137" t="s">
        <v>731</v>
      </c>
      <c r="V75" s="135" t="s">
        <v>1220</v>
      </c>
      <c r="W75" s="137" t="s">
        <v>108</v>
      </c>
      <c r="X75" s="137" t="s">
        <v>1156</v>
      </c>
      <c r="Y75" s="137" t="s">
        <v>108</v>
      </c>
      <c r="Z75" s="137" t="s">
        <v>108</v>
      </c>
      <c r="AA75" s="128" t="s">
        <v>754</v>
      </c>
    </row>
    <row r="76" spans="1:27" ht="22.5" customHeight="1" x14ac:dyDescent="0.25">
      <c r="A76" s="126" t="s">
        <v>274</v>
      </c>
      <c r="B76" s="127" t="s">
        <v>1185</v>
      </c>
      <c r="C76" s="128" t="s">
        <v>752</v>
      </c>
      <c r="D76" s="129" t="s">
        <v>734</v>
      </c>
      <c r="E76" s="143" t="s">
        <v>680</v>
      </c>
      <c r="F76" s="130">
        <v>29</v>
      </c>
      <c r="G76" s="131" t="s">
        <v>747</v>
      </c>
      <c r="H76" s="132" t="s">
        <v>727</v>
      </c>
      <c r="I76" s="133" t="s">
        <v>1153</v>
      </c>
      <c r="J76" s="133" t="s">
        <v>1158</v>
      </c>
      <c r="K76" s="133">
        <v>250</v>
      </c>
      <c r="L76" s="134" t="s">
        <v>90</v>
      </c>
      <c r="M76" s="128" t="s">
        <v>1218</v>
      </c>
      <c r="N76" s="114" t="s">
        <v>753</v>
      </c>
      <c r="O76" s="114" t="s">
        <v>744</v>
      </c>
      <c r="P76" s="114" t="s">
        <v>738</v>
      </c>
      <c r="Q76" s="128" t="s">
        <v>730</v>
      </c>
      <c r="R76" s="135" t="s">
        <v>108</v>
      </c>
      <c r="S76" s="136" t="s">
        <v>732</v>
      </c>
      <c r="T76" s="137" t="s">
        <v>731</v>
      </c>
      <c r="U76" s="137" t="s">
        <v>731</v>
      </c>
      <c r="V76" s="135" t="s">
        <v>1220</v>
      </c>
      <c r="W76" s="137" t="s">
        <v>108</v>
      </c>
      <c r="X76" s="137" t="s">
        <v>1156</v>
      </c>
      <c r="Y76" s="137" t="s">
        <v>108</v>
      </c>
      <c r="Z76" s="137" t="s">
        <v>108</v>
      </c>
      <c r="AA76" s="128" t="s">
        <v>291</v>
      </c>
    </row>
    <row r="77" spans="1:27" ht="22.5" customHeight="1" x14ac:dyDescent="0.25">
      <c r="A77" s="126" t="s">
        <v>275</v>
      </c>
      <c r="B77" s="127" t="s">
        <v>1185</v>
      </c>
      <c r="C77" s="128" t="s">
        <v>752</v>
      </c>
      <c r="D77" s="129" t="s">
        <v>734</v>
      </c>
      <c r="E77" s="143" t="s">
        <v>680</v>
      </c>
      <c r="F77" s="130">
        <v>29</v>
      </c>
      <c r="G77" s="131" t="s">
        <v>747</v>
      </c>
      <c r="H77" s="132" t="s">
        <v>727</v>
      </c>
      <c r="I77" s="133" t="s">
        <v>1153</v>
      </c>
      <c r="J77" s="133" t="s">
        <v>1158</v>
      </c>
      <c r="K77" s="133">
        <v>250</v>
      </c>
      <c r="L77" s="134" t="s">
        <v>90</v>
      </c>
      <c r="M77" s="128" t="s">
        <v>1218</v>
      </c>
      <c r="N77" s="114" t="s">
        <v>755</v>
      </c>
      <c r="O77" s="114" t="s">
        <v>744</v>
      </c>
      <c r="P77" s="114" t="s">
        <v>738</v>
      </c>
      <c r="Q77" s="128" t="s">
        <v>730</v>
      </c>
      <c r="R77" s="135" t="s">
        <v>108</v>
      </c>
      <c r="S77" s="136" t="s">
        <v>732</v>
      </c>
      <c r="T77" s="137" t="s">
        <v>731</v>
      </c>
      <c r="U77" s="137" t="s">
        <v>731</v>
      </c>
      <c r="V77" s="135" t="s">
        <v>1220</v>
      </c>
      <c r="W77" s="137" t="s">
        <v>108</v>
      </c>
      <c r="X77" s="137" t="s">
        <v>1156</v>
      </c>
      <c r="Y77" s="137" t="s">
        <v>108</v>
      </c>
      <c r="Z77" s="137" t="s">
        <v>108</v>
      </c>
      <c r="AA77" s="128" t="s">
        <v>756</v>
      </c>
    </row>
    <row r="78" spans="1:27" ht="22.5" customHeight="1" x14ac:dyDescent="0.25">
      <c r="A78" s="126" t="s">
        <v>977</v>
      </c>
      <c r="B78" s="127" t="s">
        <v>1186</v>
      </c>
      <c r="C78" s="128" t="s">
        <v>752</v>
      </c>
      <c r="D78" s="129" t="s">
        <v>734</v>
      </c>
      <c r="E78" s="180" t="s">
        <v>680</v>
      </c>
      <c r="F78" s="130">
        <v>20</v>
      </c>
      <c r="G78" s="131" t="s">
        <v>747</v>
      </c>
      <c r="H78" s="132" t="s">
        <v>727</v>
      </c>
      <c r="I78" s="133" t="s">
        <v>1153</v>
      </c>
      <c r="J78" s="133" t="s">
        <v>1158</v>
      </c>
      <c r="K78" s="133">
        <v>250</v>
      </c>
      <c r="L78" s="134" t="s">
        <v>90</v>
      </c>
      <c r="M78" s="128" t="s">
        <v>1212</v>
      </c>
      <c r="N78" s="114" t="s">
        <v>879</v>
      </c>
      <c r="O78" s="114" t="s">
        <v>728</v>
      </c>
      <c r="P78" s="114" t="s">
        <v>729</v>
      </c>
      <c r="Q78" s="128" t="s">
        <v>730</v>
      </c>
      <c r="R78" s="135" t="s">
        <v>108</v>
      </c>
      <c r="S78" s="136" t="s">
        <v>732</v>
      </c>
      <c r="T78" s="137" t="s">
        <v>731</v>
      </c>
      <c r="U78" s="137" t="s">
        <v>731</v>
      </c>
      <c r="V78" s="135" t="s">
        <v>1220</v>
      </c>
      <c r="W78" s="137" t="s">
        <v>108</v>
      </c>
      <c r="X78" s="137" t="s">
        <v>1156</v>
      </c>
      <c r="Y78" s="137" t="s">
        <v>108</v>
      </c>
      <c r="Z78" s="137" t="s">
        <v>108</v>
      </c>
      <c r="AA78" s="128" t="s">
        <v>296</v>
      </c>
    </row>
    <row r="79" spans="1:27" ht="22.5" customHeight="1" x14ac:dyDescent="0.25">
      <c r="A79" s="126" t="s">
        <v>978</v>
      </c>
      <c r="B79" s="127" t="s">
        <v>1186</v>
      </c>
      <c r="C79" s="128" t="s">
        <v>752</v>
      </c>
      <c r="D79" s="129" t="s">
        <v>734</v>
      </c>
      <c r="E79" s="180" t="s">
        <v>680</v>
      </c>
      <c r="F79" s="130">
        <v>21</v>
      </c>
      <c r="G79" s="131" t="s">
        <v>747</v>
      </c>
      <c r="H79" s="132" t="s">
        <v>727</v>
      </c>
      <c r="I79" s="133" t="s">
        <v>1153</v>
      </c>
      <c r="J79" s="133" t="s">
        <v>1158</v>
      </c>
      <c r="K79" s="133">
        <v>250</v>
      </c>
      <c r="L79" s="134" t="s">
        <v>90</v>
      </c>
      <c r="M79" s="128" t="s">
        <v>1212</v>
      </c>
      <c r="N79" s="114" t="s">
        <v>879</v>
      </c>
      <c r="O79" s="114" t="s">
        <v>744</v>
      </c>
      <c r="P79" s="114" t="s">
        <v>738</v>
      </c>
      <c r="Q79" s="128" t="s">
        <v>730</v>
      </c>
      <c r="R79" s="135" t="s">
        <v>108</v>
      </c>
      <c r="S79" s="136" t="s">
        <v>732</v>
      </c>
      <c r="T79" s="137" t="s">
        <v>731</v>
      </c>
      <c r="U79" s="137" t="s">
        <v>731</v>
      </c>
      <c r="V79" s="135" t="s">
        <v>1220</v>
      </c>
      <c r="W79" s="137" t="s">
        <v>108</v>
      </c>
      <c r="X79" s="137" t="s">
        <v>1156</v>
      </c>
      <c r="Y79" s="137" t="s">
        <v>108</v>
      </c>
      <c r="Z79" s="137" t="s">
        <v>108</v>
      </c>
      <c r="AA79" s="128" t="s">
        <v>297</v>
      </c>
    </row>
    <row r="80" spans="1:27" ht="22.5" customHeight="1" x14ac:dyDescent="0.25">
      <c r="A80" s="126" t="s">
        <v>979</v>
      </c>
      <c r="B80" s="127" t="s">
        <v>1186</v>
      </c>
      <c r="C80" s="128" t="s">
        <v>752</v>
      </c>
      <c r="D80" s="129" t="s">
        <v>734</v>
      </c>
      <c r="E80" s="144" t="s">
        <v>680</v>
      </c>
      <c r="F80" s="130">
        <v>19</v>
      </c>
      <c r="G80" s="131" t="s">
        <v>747</v>
      </c>
      <c r="H80" s="132" t="s">
        <v>727</v>
      </c>
      <c r="I80" s="133" t="s">
        <v>1153</v>
      </c>
      <c r="J80" s="133" t="s">
        <v>1158</v>
      </c>
      <c r="K80" s="133">
        <v>250</v>
      </c>
      <c r="L80" s="134" t="s">
        <v>90</v>
      </c>
      <c r="M80" s="128" t="s">
        <v>1212</v>
      </c>
      <c r="N80" s="114" t="s">
        <v>880</v>
      </c>
      <c r="O80" s="114" t="s">
        <v>744</v>
      </c>
      <c r="P80" s="114" t="s">
        <v>738</v>
      </c>
      <c r="Q80" s="128" t="s">
        <v>730</v>
      </c>
      <c r="R80" s="135" t="s">
        <v>108</v>
      </c>
      <c r="S80" s="136" t="s">
        <v>732</v>
      </c>
      <c r="T80" s="137" t="s">
        <v>731</v>
      </c>
      <c r="U80" s="137" t="s">
        <v>731</v>
      </c>
      <c r="V80" s="135" t="s">
        <v>1220</v>
      </c>
      <c r="W80" s="137" t="s">
        <v>108</v>
      </c>
      <c r="X80" s="137" t="s">
        <v>1156</v>
      </c>
      <c r="Y80" s="137" t="s">
        <v>108</v>
      </c>
      <c r="Z80" s="137" t="s">
        <v>108</v>
      </c>
      <c r="AA80" s="128" t="s">
        <v>298</v>
      </c>
    </row>
    <row r="81" spans="1:27" ht="22.5" customHeight="1" x14ac:dyDescent="0.25">
      <c r="A81" s="126" t="s">
        <v>302</v>
      </c>
      <c r="B81" s="127" t="s">
        <v>1187</v>
      </c>
      <c r="C81" s="128" t="s">
        <v>752</v>
      </c>
      <c r="D81" s="129" t="s">
        <v>734</v>
      </c>
      <c r="E81" s="143" t="s">
        <v>680</v>
      </c>
      <c r="F81" s="130">
        <v>27</v>
      </c>
      <c r="G81" s="131" t="s">
        <v>733</v>
      </c>
      <c r="H81" s="132" t="s">
        <v>727</v>
      </c>
      <c r="I81" s="133" t="s">
        <v>1153</v>
      </c>
      <c r="J81" s="133" t="s">
        <v>1158</v>
      </c>
      <c r="K81" s="133">
        <v>250</v>
      </c>
      <c r="L81" s="134" t="s">
        <v>90</v>
      </c>
      <c r="M81" s="128" t="s">
        <v>1218</v>
      </c>
      <c r="N81" s="114" t="s">
        <v>753</v>
      </c>
      <c r="O81" s="114" t="s">
        <v>728</v>
      </c>
      <c r="P81" s="114" t="s">
        <v>729</v>
      </c>
      <c r="Q81" s="128" t="s">
        <v>730</v>
      </c>
      <c r="R81" s="135" t="s">
        <v>108</v>
      </c>
      <c r="S81" s="136" t="s">
        <v>732</v>
      </c>
      <c r="T81" s="137" t="s">
        <v>731</v>
      </c>
      <c r="U81" s="137" t="s">
        <v>731</v>
      </c>
      <c r="V81" s="135" t="s">
        <v>1220</v>
      </c>
      <c r="W81" s="137" t="s">
        <v>108</v>
      </c>
      <c r="X81" s="137" t="s">
        <v>1156</v>
      </c>
      <c r="Y81" s="137" t="s">
        <v>108</v>
      </c>
      <c r="Z81" s="137" t="s">
        <v>108</v>
      </c>
      <c r="AA81" s="128" t="s">
        <v>757</v>
      </c>
    </row>
    <row r="82" spans="1:27" ht="22.5" customHeight="1" x14ac:dyDescent="0.25">
      <c r="A82" s="126" t="s">
        <v>303</v>
      </c>
      <c r="B82" s="127" t="s">
        <v>1187</v>
      </c>
      <c r="C82" s="128" t="s">
        <v>752</v>
      </c>
      <c r="D82" s="129" t="s">
        <v>734</v>
      </c>
      <c r="E82" s="143" t="s">
        <v>680</v>
      </c>
      <c r="F82" s="130">
        <v>27</v>
      </c>
      <c r="G82" s="131" t="s">
        <v>733</v>
      </c>
      <c r="H82" s="132" t="s">
        <v>727</v>
      </c>
      <c r="I82" s="133" t="s">
        <v>1153</v>
      </c>
      <c r="J82" s="133" t="s">
        <v>1158</v>
      </c>
      <c r="K82" s="133">
        <v>250</v>
      </c>
      <c r="L82" s="134" t="s">
        <v>90</v>
      </c>
      <c r="M82" s="128" t="s">
        <v>1218</v>
      </c>
      <c r="N82" s="114" t="s">
        <v>753</v>
      </c>
      <c r="O82" s="114" t="s">
        <v>744</v>
      </c>
      <c r="P82" s="114" t="s">
        <v>738</v>
      </c>
      <c r="Q82" s="128" t="s">
        <v>730</v>
      </c>
      <c r="R82" s="135" t="s">
        <v>108</v>
      </c>
      <c r="S82" s="136" t="s">
        <v>732</v>
      </c>
      <c r="T82" s="137" t="s">
        <v>731</v>
      </c>
      <c r="U82" s="137" t="s">
        <v>731</v>
      </c>
      <c r="V82" s="135" t="s">
        <v>1220</v>
      </c>
      <c r="W82" s="137" t="s">
        <v>108</v>
      </c>
      <c r="X82" s="137" t="s">
        <v>1156</v>
      </c>
      <c r="Y82" s="137" t="s">
        <v>108</v>
      </c>
      <c r="Z82" s="137" t="s">
        <v>108</v>
      </c>
      <c r="AA82" s="128" t="s">
        <v>758</v>
      </c>
    </row>
    <row r="83" spans="1:27" ht="22.5" customHeight="1" x14ac:dyDescent="0.25">
      <c r="A83" s="126" t="s">
        <v>304</v>
      </c>
      <c r="B83" s="127" t="s">
        <v>1187</v>
      </c>
      <c r="C83" s="128" t="s">
        <v>752</v>
      </c>
      <c r="D83" s="129" t="s">
        <v>734</v>
      </c>
      <c r="E83" s="143" t="s">
        <v>680</v>
      </c>
      <c r="F83" s="130">
        <v>29</v>
      </c>
      <c r="G83" s="131" t="s">
        <v>733</v>
      </c>
      <c r="H83" s="132" t="s">
        <v>727</v>
      </c>
      <c r="I83" s="133" t="s">
        <v>1153</v>
      </c>
      <c r="J83" s="133" t="s">
        <v>1158</v>
      </c>
      <c r="K83" s="133">
        <v>250</v>
      </c>
      <c r="L83" s="134" t="s">
        <v>90</v>
      </c>
      <c r="M83" s="128" t="s">
        <v>1218</v>
      </c>
      <c r="N83" s="114" t="s">
        <v>755</v>
      </c>
      <c r="O83" s="114" t="s">
        <v>744</v>
      </c>
      <c r="P83" s="114" t="s">
        <v>738</v>
      </c>
      <c r="Q83" s="128" t="s">
        <v>730</v>
      </c>
      <c r="R83" s="135" t="s">
        <v>108</v>
      </c>
      <c r="S83" s="136" t="s">
        <v>732</v>
      </c>
      <c r="T83" s="137" t="s">
        <v>731</v>
      </c>
      <c r="U83" s="137" t="s">
        <v>731</v>
      </c>
      <c r="V83" s="135" t="s">
        <v>1220</v>
      </c>
      <c r="W83" s="137" t="s">
        <v>108</v>
      </c>
      <c r="X83" s="137" t="s">
        <v>1156</v>
      </c>
      <c r="Y83" s="137" t="s">
        <v>108</v>
      </c>
      <c r="Z83" s="137" t="s">
        <v>108</v>
      </c>
      <c r="AA83" s="128" t="s">
        <v>759</v>
      </c>
    </row>
    <row r="84" spans="1:27" ht="22.5" customHeight="1" x14ac:dyDescent="0.25">
      <c r="A84" s="126" t="s">
        <v>309</v>
      </c>
      <c r="B84" s="127" t="s">
        <v>1188</v>
      </c>
      <c r="C84" s="128" t="s">
        <v>752</v>
      </c>
      <c r="D84" s="129" t="s">
        <v>725</v>
      </c>
      <c r="E84" s="143" t="s">
        <v>680</v>
      </c>
      <c r="F84" s="130" t="s">
        <v>59</v>
      </c>
      <c r="G84" s="131" t="s">
        <v>733</v>
      </c>
      <c r="H84" s="132" t="s">
        <v>727</v>
      </c>
      <c r="I84" s="133" t="s">
        <v>1153</v>
      </c>
      <c r="J84" s="133" t="s">
        <v>1158</v>
      </c>
      <c r="K84" s="133">
        <v>250</v>
      </c>
      <c r="L84" s="134" t="s">
        <v>90</v>
      </c>
      <c r="M84" s="128" t="s">
        <v>1213</v>
      </c>
      <c r="N84" s="114" t="s">
        <v>750</v>
      </c>
      <c r="O84" s="114" t="s">
        <v>744</v>
      </c>
      <c r="P84" s="114" t="s">
        <v>738</v>
      </c>
      <c r="Q84" s="128" t="s">
        <v>730</v>
      </c>
      <c r="R84" s="135" t="s">
        <v>108</v>
      </c>
      <c r="S84" s="136" t="s">
        <v>745</v>
      </c>
      <c r="T84" s="137" t="s">
        <v>731</v>
      </c>
      <c r="U84" s="137" t="s">
        <v>731</v>
      </c>
      <c r="V84" s="135" t="s">
        <v>1099</v>
      </c>
      <c r="W84" s="137" t="s">
        <v>108</v>
      </c>
      <c r="X84" s="137" t="s">
        <v>1156</v>
      </c>
      <c r="Y84" s="137" t="s">
        <v>108</v>
      </c>
      <c r="Z84" s="137" t="s">
        <v>108</v>
      </c>
      <c r="AA84" s="128" t="s">
        <v>760</v>
      </c>
    </row>
    <row r="85" spans="1:27" ht="22.5" customHeight="1" x14ac:dyDescent="0.25">
      <c r="A85" s="126" t="s">
        <v>990</v>
      </c>
      <c r="B85" s="127" t="s">
        <v>1171</v>
      </c>
      <c r="C85" s="128" t="s">
        <v>752</v>
      </c>
      <c r="D85" s="129" t="s">
        <v>734</v>
      </c>
      <c r="E85" s="143" t="s">
        <v>680</v>
      </c>
      <c r="F85" s="130">
        <v>24</v>
      </c>
      <c r="G85" s="131" t="s">
        <v>733</v>
      </c>
      <c r="H85" s="132" t="s">
        <v>727</v>
      </c>
      <c r="I85" s="133" t="s">
        <v>1153</v>
      </c>
      <c r="J85" s="133" t="s">
        <v>1158</v>
      </c>
      <c r="K85" s="133">
        <v>250</v>
      </c>
      <c r="L85" s="134" t="s">
        <v>90</v>
      </c>
      <c r="M85" s="128" t="s">
        <v>1212</v>
      </c>
      <c r="N85" s="114" t="s">
        <v>879</v>
      </c>
      <c r="O85" s="114" t="s">
        <v>728</v>
      </c>
      <c r="P85" s="114" t="s">
        <v>729</v>
      </c>
      <c r="Q85" s="128" t="s">
        <v>730</v>
      </c>
      <c r="R85" s="135" t="s">
        <v>108</v>
      </c>
      <c r="S85" s="136" t="s">
        <v>732</v>
      </c>
      <c r="T85" s="137" t="s">
        <v>731</v>
      </c>
      <c r="U85" s="137" t="s">
        <v>731</v>
      </c>
      <c r="V85" s="135" t="s">
        <v>1220</v>
      </c>
      <c r="W85" s="137" t="s">
        <v>108</v>
      </c>
      <c r="X85" s="137" t="s">
        <v>1156</v>
      </c>
      <c r="Y85" s="137" t="s">
        <v>108</v>
      </c>
      <c r="Z85" s="137" t="s">
        <v>108</v>
      </c>
      <c r="AA85" s="128" t="s">
        <v>305</v>
      </c>
    </row>
    <row r="86" spans="1:27" ht="22.5" customHeight="1" x14ac:dyDescent="0.25">
      <c r="A86" s="126" t="s">
        <v>991</v>
      </c>
      <c r="B86" s="127" t="s">
        <v>1171</v>
      </c>
      <c r="C86" s="128" t="s">
        <v>752</v>
      </c>
      <c r="D86" s="129" t="s">
        <v>734</v>
      </c>
      <c r="E86" s="143" t="s">
        <v>680</v>
      </c>
      <c r="F86" s="130">
        <v>27</v>
      </c>
      <c r="G86" s="131" t="s">
        <v>733</v>
      </c>
      <c r="H86" s="132" t="s">
        <v>727</v>
      </c>
      <c r="I86" s="133" t="s">
        <v>1153</v>
      </c>
      <c r="J86" s="133" t="s">
        <v>1158</v>
      </c>
      <c r="K86" s="133">
        <v>250</v>
      </c>
      <c r="L86" s="134" t="s">
        <v>90</v>
      </c>
      <c r="M86" s="128" t="s">
        <v>1212</v>
      </c>
      <c r="N86" s="114" t="s">
        <v>879</v>
      </c>
      <c r="O86" s="114" t="s">
        <v>744</v>
      </c>
      <c r="P86" s="114" t="s">
        <v>738</v>
      </c>
      <c r="Q86" s="128" t="s">
        <v>730</v>
      </c>
      <c r="R86" s="135" t="s">
        <v>108</v>
      </c>
      <c r="S86" s="136" t="s">
        <v>732</v>
      </c>
      <c r="T86" s="137" t="s">
        <v>731</v>
      </c>
      <c r="U86" s="137" t="s">
        <v>731</v>
      </c>
      <c r="V86" s="135" t="s">
        <v>1220</v>
      </c>
      <c r="W86" s="137" t="s">
        <v>108</v>
      </c>
      <c r="X86" s="137" t="s">
        <v>1156</v>
      </c>
      <c r="Y86" s="137" t="s">
        <v>108</v>
      </c>
      <c r="Z86" s="137" t="s">
        <v>108</v>
      </c>
      <c r="AA86" s="128" t="s">
        <v>306</v>
      </c>
    </row>
    <row r="87" spans="1:27" ht="22.5" customHeight="1" x14ac:dyDescent="0.25">
      <c r="A87" s="126" t="s">
        <v>992</v>
      </c>
      <c r="B87" s="127" t="s">
        <v>1171</v>
      </c>
      <c r="C87" s="128" t="s">
        <v>752</v>
      </c>
      <c r="D87" s="129" t="s">
        <v>734</v>
      </c>
      <c r="E87" s="143" t="s">
        <v>680</v>
      </c>
      <c r="F87" s="130">
        <v>44</v>
      </c>
      <c r="G87" s="131" t="s">
        <v>733</v>
      </c>
      <c r="H87" s="132" t="s">
        <v>727</v>
      </c>
      <c r="I87" s="133" t="s">
        <v>1153</v>
      </c>
      <c r="J87" s="133" t="s">
        <v>1158</v>
      </c>
      <c r="K87" s="133">
        <v>250</v>
      </c>
      <c r="L87" s="134" t="s">
        <v>90</v>
      </c>
      <c r="M87" s="128" t="s">
        <v>1212</v>
      </c>
      <c r="N87" s="114" t="s">
        <v>880</v>
      </c>
      <c r="O87" s="114" t="s">
        <v>744</v>
      </c>
      <c r="P87" s="114" t="s">
        <v>738</v>
      </c>
      <c r="Q87" s="128" t="s">
        <v>730</v>
      </c>
      <c r="R87" s="135" t="s">
        <v>108</v>
      </c>
      <c r="S87" s="136" t="s">
        <v>732</v>
      </c>
      <c r="T87" s="137" t="s">
        <v>731</v>
      </c>
      <c r="U87" s="137" t="s">
        <v>731</v>
      </c>
      <c r="V87" s="135" t="s">
        <v>1220</v>
      </c>
      <c r="W87" s="137" t="s">
        <v>108</v>
      </c>
      <c r="X87" s="137" t="s">
        <v>1156</v>
      </c>
      <c r="Y87" s="137" t="s">
        <v>108</v>
      </c>
      <c r="Z87" s="137" t="s">
        <v>108</v>
      </c>
      <c r="AA87" s="128" t="s">
        <v>307</v>
      </c>
    </row>
    <row r="88" spans="1:27" ht="22.5" customHeight="1" x14ac:dyDescent="0.25">
      <c r="A88" s="126" t="s">
        <v>993</v>
      </c>
      <c r="B88" s="127" t="s">
        <v>1171</v>
      </c>
      <c r="C88" s="128" t="s">
        <v>752</v>
      </c>
      <c r="D88" s="129" t="s">
        <v>734</v>
      </c>
      <c r="E88" s="143" t="s">
        <v>680</v>
      </c>
      <c r="F88" s="130">
        <v>44</v>
      </c>
      <c r="G88" s="131" t="s">
        <v>733</v>
      </c>
      <c r="H88" s="132" t="s">
        <v>727</v>
      </c>
      <c r="I88" s="133" t="s">
        <v>1153</v>
      </c>
      <c r="J88" s="133" t="s">
        <v>1158</v>
      </c>
      <c r="K88" s="133">
        <v>250</v>
      </c>
      <c r="L88" s="134" t="s">
        <v>90</v>
      </c>
      <c r="M88" s="128" t="s">
        <v>1212</v>
      </c>
      <c r="N88" s="114" t="s">
        <v>880</v>
      </c>
      <c r="O88" s="114" t="s">
        <v>744</v>
      </c>
      <c r="P88" s="114" t="s">
        <v>738</v>
      </c>
      <c r="Q88" s="128" t="s">
        <v>730</v>
      </c>
      <c r="R88" s="135" t="s">
        <v>108</v>
      </c>
      <c r="S88" s="136" t="s">
        <v>745</v>
      </c>
      <c r="T88" s="137" t="s">
        <v>731</v>
      </c>
      <c r="U88" s="137" t="s">
        <v>731</v>
      </c>
      <c r="V88" s="135" t="s">
        <v>1220</v>
      </c>
      <c r="W88" s="137" t="s">
        <v>108</v>
      </c>
      <c r="X88" s="137" t="s">
        <v>1156</v>
      </c>
      <c r="Y88" s="137" t="s">
        <v>108</v>
      </c>
      <c r="Z88" s="137" t="s">
        <v>108</v>
      </c>
      <c r="AA88" s="128" t="s">
        <v>309</v>
      </c>
    </row>
    <row r="89" spans="1:27" ht="22.5" customHeight="1" x14ac:dyDescent="0.25">
      <c r="A89" s="126" t="s">
        <v>994</v>
      </c>
      <c r="B89" s="127" t="s">
        <v>1171</v>
      </c>
      <c r="C89" s="128" t="s">
        <v>752</v>
      </c>
      <c r="D89" s="129" t="s">
        <v>734</v>
      </c>
      <c r="E89" s="143" t="s">
        <v>680</v>
      </c>
      <c r="F89" s="130">
        <v>44</v>
      </c>
      <c r="G89" s="131" t="s">
        <v>733</v>
      </c>
      <c r="H89" s="132" t="s">
        <v>727</v>
      </c>
      <c r="I89" s="133" t="s">
        <v>1153</v>
      </c>
      <c r="J89" s="133" t="s">
        <v>1158</v>
      </c>
      <c r="K89" s="133">
        <v>250</v>
      </c>
      <c r="L89" s="134" t="s">
        <v>90</v>
      </c>
      <c r="M89" s="128" t="s">
        <v>1212</v>
      </c>
      <c r="N89" s="114" t="s">
        <v>880</v>
      </c>
      <c r="O89" s="114" t="s">
        <v>744</v>
      </c>
      <c r="P89" s="114" t="s">
        <v>763</v>
      </c>
      <c r="Q89" s="128" t="s">
        <v>730</v>
      </c>
      <c r="R89" s="135" t="s">
        <v>108</v>
      </c>
      <c r="S89" s="136" t="s">
        <v>732</v>
      </c>
      <c r="T89" s="137" t="s">
        <v>731</v>
      </c>
      <c r="U89" s="137" t="s">
        <v>731</v>
      </c>
      <c r="V89" s="135" t="s">
        <v>1220</v>
      </c>
      <c r="W89" s="137" t="s">
        <v>108</v>
      </c>
      <c r="X89" s="137" t="s">
        <v>1156</v>
      </c>
      <c r="Y89" s="137" t="s">
        <v>108</v>
      </c>
      <c r="Z89" s="137" t="s">
        <v>108</v>
      </c>
      <c r="AA89" s="128" t="s">
        <v>308</v>
      </c>
    </row>
    <row r="90" spans="1:27" ht="37.5" customHeight="1" x14ac:dyDescent="0.25">
      <c r="A90" s="138" t="s">
        <v>761</v>
      </c>
      <c r="B90" s="139"/>
      <c r="C90" s="139"/>
      <c r="D90" s="139"/>
      <c r="E90" s="139"/>
      <c r="F90" s="139"/>
      <c r="G90" s="141"/>
      <c r="H90" s="139"/>
      <c r="I90" s="140"/>
      <c r="J90" s="140"/>
      <c r="K90" s="140"/>
      <c r="L90" s="139"/>
      <c r="M90" s="139"/>
      <c r="N90" s="139"/>
      <c r="O90" s="139"/>
      <c r="P90" s="139"/>
      <c r="Q90" s="139"/>
      <c r="R90" s="141"/>
      <c r="S90" s="141"/>
      <c r="T90" s="141"/>
      <c r="U90" s="141"/>
      <c r="V90" s="141"/>
      <c r="W90" s="141"/>
      <c r="X90" s="139"/>
      <c r="Y90" s="141"/>
      <c r="Z90" s="141"/>
      <c r="AA90" s="139"/>
    </row>
    <row r="91" spans="1:27" ht="22.5" customHeight="1" x14ac:dyDescent="0.25">
      <c r="A91" s="126" t="s">
        <v>332</v>
      </c>
      <c r="B91" s="127" t="s">
        <v>1189</v>
      </c>
      <c r="C91" s="128" t="s">
        <v>761</v>
      </c>
      <c r="D91" s="129" t="s">
        <v>725</v>
      </c>
      <c r="E91" s="144" t="s">
        <v>680</v>
      </c>
      <c r="F91" s="130">
        <v>20</v>
      </c>
      <c r="G91" s="131" t="s">
        <v>726</v>
      </c>
      <c r="H91" s="132" t="s">
        <v>727</v>
      </c>
      <c r="I91" s="133" t="s">
        <v>1153</v>
      </c>
      <c r="J91" s="133" t="s">
        <v>1158</v>
      </c>
      <c r="K91" s="133">
        <v>250</v>
      </c>
      <c r="L91" s="134" t="s">
        <v>90</v>
      </c>
      <c r="M91" s="128" t="s">
        <v>1213</v>
      </c>
      <c r="N91" s="114" t="s">
        <v>750</v>
      </c>
      <c r="O91" s="114" t="s">
        <v>744</v>
      </c>
      <c r="P91" s="114" t="s">
        <v>738</v>
      </c>
      <c r="Q91" s="128" t="s">
        <v>730</v>
      </c>
      <c r="R91" s="135" t="s">
        <v>108</v>
      </c>
      <c r="S91" s="136" t="s">
        <v>732</v>
      </c>
      <c r="T91" s="137" t="s">
        <v>731</v>
      </c>
      <c r="U91" s="137" t="s">
        <v>731</v>
      </c>
      <c r="V91" s="135" t="s">
        <v>1220</v>
      </c>
      <c r="W91" s="137" t="s">
        <v>108</v>
      </c>
      <c r="X91" s="137" t="s">
        <v>1156</v>
      </c>
      <c r="Y91" s="137" t="s">
        <v>108</v>
      </c>
      <c r="Z91" s="137" t="s">
        <v>108</v>
      </c>
      <c r="AA91" s="128" t="s">
        <v>762</v>
      </c>
    </row>
    <row r="92" spans="1:27" ht="22.5" customHeight="1" x14ac:dyDescent="0.25">
      <c r="A92" s="126" t="s">
        <v>951</v>
      </c>
      <c r="B92" s="127" t="s">
        <v>1190</v>
      </c>
      <c r="C92" s="128" t="s">
        <v>761</v>
      </c>
      <c r="D92" s="129" t="s">
        <v>734</v>
      </c>
      <c r="E92" s="144" t="s">
        <v>680</v>
      </c>
      <c r="F92" s="130">
        <v>18</v>
      </c>
      <c r="G92" s="131" t="s">
        <v>726</v>
      </c>
      <c r="H92" s="132" t="s">
        <v>727</v>
      </c>
      <c r="I92" s="133" t="s">
        <v>1153</v>
      </c>
      <c r="J92" s="133" t="s">
        <v>1158</v>
      </c>
      <c r="K92" s="133">
        <v>250</v>
      </c>
      <c r="L92" s="134" t="s">
        <v>90</v>
      </c>
      <c r="M92" s="128" t="s">
        <v>1212</v>
      </c>
      <c r="N92" s="114" t="s">
        <v>879</v>
      </c>
      <c r="O92" s="114" t="s">
        <v>728</v>
      </c>
      <c r="P92" s="114" t="s">
        <v>729</v>
      </c>
      <c r="Q92" s="128" t="s">
        <v>730</v>
      </c>
      <c r="R92" s="135" t="s">
        <v>108</v>
      </c>
      <c r="S92" s="136" t="s">
        <v>732</v>
      </c>
      <c r="T92" s="137" t="s">
        <v>731</v>
      </c>
      <c r="U92" s="137" t="s">
        <v>731</v>
      </c>
      <c r="V92" s="135" t="s">
        <v>1220</v>
      </c>
      <c r="W92" s="137" t="s">
        <v>108</v>
      </c>
      <c r="X92" s="137" t="s">
        <v>1156</v>
      </c>
      <c r="Y92" s="137" t="s">
        <v>108</v>
      </c>
      <c r="Z92" s="137" t="s">
        <v>108</v>
      </c>
      <c r="AA92" s="128" t="s">
        <v>330</v>
      </c>
    </row>
    <row r="93" spans="1:27" ht="22.5" customHeight="1" x14ac:dyDescent="0.25">
      <c r="A93" s="126" t="s">
        <v>952</v>
      </c>
      <c r="B93" s="127" t="s">
        <v>1190</v>
      </c>
      <c r="C93" s="128" t="s">
        <v>761</v>
      </c>
      <c r="D93" s="129" t="s">
        <v>734</v>
      </c>
      <c r="E93" s="144" t="s">
        <v>680</v>
      </c>
      <c r="F93" s="130">
        <v>29</v>
      </c>
      <c r="G93" s="131" t="s">
        <v>726</v>
      </c>
      <c r="H93" s="132" t="s">
        <v>727</v>
      </c>
      <c r="I93" s="133" t="s">
        <v>1153</v>
      </c>
      <c r="J93" s="133" t="s">
        <v>1158</v>
      </c>
      <c r="K93" s="133">
        <v>250</v>
      </c>
      <c r="L93" s="134" t="s">
        <v>90</v>
      </c>
      <c r="M93" s="128" t="s">
        <v>1212</v>
      </c>
      <c r="N93" s="114" t="s">
        <v>879</v>
      </c>
      <c r="O93" s="114" t="s">
        <v>744</v>
      </c>
      <c r="P93" s="114" t="s">
        <v>738</v>
      </c>
      <c r="Q93" s="128" t="s">
        <v>730</v>
      </c>
      <c r="R93" s="135" t="s">
        <v>108</v>
      </c>
      <c r="S93" s="136" t="s">
        <v>732</v>
      </c>
      <c r="T93" s="137" t="s">
        <v>731</v>
      </c>
      <c r="U93" s="137" t="s">
        <v>731</v>
      </c>
      <c r="V93" s="135" t="s">
        <v>1220</v>
      </c>
      <c r="W93" s="137" t="s">
        <v>108</v>
      </c>
      <c r="X93" s="137" t="s">
        <v>1156</v>
      </c>
      <c r="Y93" s="137" t="s">
        <v>108</v>
      </c>
      <c r="Z93" s="137" t="s">
        <v>108</v>
      </c>
      <c r="AA93" s="128" t="s">
        <v>331</v>
      </c>
    </row>
    <row r="94" spans="1:27" ht="22.5" customHeight="1" x14ac:dyDescent="0.25">
      <c r="A94" s="126" t="s">
        <v>953</v>
      </c>
      <c r="B94" s="127" t="s">
        <v>1190</v>
      </c>
      <c r="C94" s="128" t="s">
        <v>761</v>
      </c>
      <c r="D94" s="129" t="s">
        <v>734</v>
      </c>
      <c r="E94" s="180" t="s">
        <v>680</v>
      </c>
      <c r="F94" s="130">
        <v>29</v>
      </c>
      <c r="G94" s="131" t="s">
        <v>726</v>
      </c>
      <c r="H94" s="132" t="s">
        <v>727</v>
      </c>
      <c r="I94" s="133" t="s">
        <v>1153</v>
      </c>
      <c r="J94" s="133" t="s">
        <v>1158</v>
      </c>
      <c r="K94" s="133">
        <v>250</v>
      </c>
      <c r="L94" s="134" t="s">
        <v>90</v>
      </c>
      <c r="M94" s="128" t="s">
        <v>1212</v>
      </c>
      <c r="N94" s="114" t="s">
        <v>880</v>
      </c>
      <c r="O94" s="114" t="s">
        <v>744</v>
      </c>
      <c r="P94" s="114" t="s">
        <v>738</v>
      </c>
      <c r="Q94" s="128" t="s">
        <v>730</v>
      </c>
      <c r="R94" s="135" t="s">
        <v>108</v>
      </c>
      <c r="S94" s="136" t="s">
        <v>732</v>
      </c>
      <c r="T94" s="137" t="s">
        <v>731</v>
      </c>
      <c r="U94" s="137" t="s">
        <v>731</v>
      </c>
      <c r="V94" s="135" t="s">
        <v>1220</v>
      </c>
      <c r="W94" s="137" t="s">
        <v>108</v>
      </c>
      <c r="X94" s="137" t="s">
        <v>1156</v>
      </c>
      <c r="Y94" s="137" t="s">
        <v>108</v>
      </c>
      <c r="Z94" s="137" t="s">
        <v>108</v>
      </c>
      <c r="AA94" s="128" t="s">
        <v>332</v>
      </c>
    </row>
    <row r="95" spans="1:27" ht="22.5" customHeight="1" x14ac:dyDescent="0.25">
      <c r="A95" s="126" t="s">
        <v>954</v>
      </c>
      <c r="B95" s="127" t="s">
        <v>1190</v>
      </c>
      <c r="C95" s="128" t="s">
        <v>761</v>
      </c>
      <c r="D95" s="129" t="s">
        <v>734</v>
      </c>
      <c r="E95" s="180" t="s">
        <v>680</v>
      </c>
      <c r="F95" s="130" t="s">
        <v>59</v>
      </c>
      <c r="G95" s="131" t="s">
        <v>726</v>
      </c>
      <c r="H95" s="132" t="s">
        <v>727</v>
      </c>
      <c r="I95" s="133" t="s">
        <v>1153</v>
      </c>
      <c r="J95" s="133" t="s">
        <v>1158</v>
      </c>
      <c r="K95" s="133">
        <v>250</v>
      </c>
      <c r="L95" s="134" t="s">
        <v>90</v>
      </c>
      <c r="M95" s="128" t="s">
        <v>1212</v>
      </c>
      <c r="N95" s="114" t="s">
        <v>880</v>
      </c>
      <c r="O95" s="114" t="s">
        <v>744</v>
      </c>
      <c r="P95" s="114" t="s">
        <v>763</v>
      </c>
      <c r="Q95" s="128" t="s">
        <v>730</v>
      </c>
      <c r="R95" s="135" t="s">
        <v>108</v>
      </c>
      <c r="S95" s="136" t="s">
        <v>732</v>
      </c>
      <c r="T95" s="137" t="s">
        <v>731</v>
      </c>
      <c r="U95" s="137" t="s">
        <v>731</v>
      </c>
      <c r="V95" s="135" t="s">
        <v>1220</v>
      </c>
      <c r="W95" s="137" t="s">
        <v>108</v>
      </c>
      <c r="X95" s="137" t="s">
        <v>1156</v>
      </c>
      <c r="Y95" s="137" t="s">
        <v>108</v>
      </c>
      <c r="Z95" s="137" t="s">
        <v>108</v>
      </c>
      <c r="AA95" s="128" t="s">
        <v>963</v>
      </c>
    </row>
    <row r="96" spans="1:27" ht="22.5" customHeight="1" x14ac:dyDescent="0.25">
      <c r="A96" s="126" t="s">
        <v>965</v>
      </c>
      <c r="B96" s="127" t="s">
        <v>1191</v>
      </c>
      <c r="C96" s="128" t="s">
        <v>761</v>
      </c>
      <c r="D96" s="129" t="s">
        <v>734</v>
      </c>
      <c r="E96" s="144" t="s">
        <v>680</v>
      </c>
      <c r="F96" s="130" t="s">
        <v>59</v>
      </c>
      <c r="G96" s="131" t="s">
        <v>726</v>
      </c>
      <c r="H96" s="132" t="s">
        <v>727</v>
      </c>
      <c r="I96" s="133" t="s">
        <v>1153</v>
      </c>
      <c r="J96" s="133" t="s">
        <v>1154</v>
      </c>
      <c r="K96" s="133">
        <v>300</v>
      </c>
      <c r="L96" s="134" t="s">
        <v>90</v>
      </c>
      <c r="M96" s="128" t="s">
        <v>1212</v>
      </c>
      <c r="N96" s="114" t="s">
        <v>879</v>
      </c>
      <c r="O96" s="114" t="s">
        <v>728</v>
      </c>
      <c r="P96" s="114" t="s">
        <v>729</v>
      </c>
      <c r="Q96" s="128" t="s">
        <v>730</v>
      </c>
      <c r="R96" s="135" t="s">
        <v>108</v>
      </c>
      <c r="S96" s="136" t="s">
        <v>732</v>
      </c>
      <c r="T96" s="137" t="s">
        <v>731</v>
      </c>
      <c r="U96" s="137" t="s">
        <v>731</v>
      </c>
      <c r="V96" s="135" t="s">
        <v>1220</v>
      </c>
      <c r="W96" s="137" t="s">
        <v>731</v>
      </c>
      <c r="X96" s="137" t="s">
        <v>1156</v>
      </c>
      <c r="Y96" s="137" t="s">
        <v>108</v>
      </c>
      <c r="Z96" s="137" t="s">
        <v>108</v>
      </c>
      <c r="AA96" s="128" t="s">
        <v>333</v>
      </c>
    </row>
    <row r="97" spans="1:27" ht="22.5" customHeight="1" x14ac:dyDescent="0.25">
      <c r="A97" s="126" t="s">
        <v>966</v>
      </c>
      <c r="B97" s="127" t="s">
        <v>1191</v>
      </c>
      <c r="C97" s="128" t="s">
        <v>761</v>
      </c>
      <c r="D97" s="129" t="s">
        <v>734</v>
      </c>
      <c r="E97" s="144" t="s">
        <v>680</v>
      </c>
      <c r="F97" s="130" t="s">
        <v>59</v>
      </c>
      <c r="G97" s="131" t="s">
        <v>726</v>
      </c>
      <c r="H97" s="132" t="s">
        <v>727</v>
      </c>
      <c r="I97" s="133" t="s">
        <v>1153</v>
      </c>
      <c r="J97" s="133" t="s">
        <v>1154</v>
      </c>
      <c r="K97" s="133">
        <v>300</v>
      </c>
      <c r="L97" s="134" t="s">
        <v>339</v>
      </c>
      <c r="M97" s="128" t="s">
        <v>1212</v>
      </c>
      <c r="N97" s="114" t="s">
        <v>879</v>
      </c>
      <c r="O97" s="114" t="s">
        <v>728</v>
      </c>
      <c r="P97" s="114" t="s">
        <v>729</v>
      </c>
      <c r="Q97" s="128" t="s">
        <v>730</v>
      </c>
      <c r="R97" s="135" t="s">
        <v>108</v>
      </c>
      <c r="S97" s="136" t="s">
        <v>732</v>
      </c>
      <c r="T97" s="137" t="s">
        <v>731</v>
      </c>
      <c r="U97" s="137" t="s">
        <v>731</v>
      </c>
      <c r="V97" s="135" t="s">
        <v>1220</v>
      </c>
      <c r="W97" s="137" t="s">
        <v>731</v>
      </c>
      <c r="X97" s="137" t="s">
        <v>1156</v>
      </c>
      <c r="Y97" s="137" t="s">
        <v>108</v>
      </c>
      <c r="Z97" s="137" t="s">
        <v>108</v>
      </c>
      <c r="AA97" s="128" t="s">
        <v>334</v>
      </c>
    </row>
    <row r="98" spans="1:27" ht="22.5" customHeight="1" x14ac:dyDescent="0.25">
      <c r="A98" s="126" t="s">
        <v>967</v>
      </c>
      <c r="B98" s="127" t="s">
        <v>1191</v>
      </c>
      <c r="C98" s="128" t="s">
        <v>761</v>
      </c>
      <c r="D98" s="129" t="s">
        <v>734</v>
      </c>
      <c r="E98" s="144" t="s">
        <v>680</v>
      </c>
      <c r="F98" s="130">
        <v>29</v>
      </c>
      <c r="G98" s="131" t="s">
        <v>726</v>
      </c>
      <c r="H98" s="132" t="s">
        <v>727</v>
      </c>
      <c r="I98" s="133" t="s">
        <v>1153</v>
      </c>
      <c r="J98" s="133" t="s">
        <v>1154</v>
      </c>
      <c r="K98" s="133">
        <v>300</v>
      </c>
      <c r="L98" s="134" t="s">
        <v>90</v>
      </c>
      <c r="M98" s="128" t="s">
        <v>1212</v>
      </c>
      <c r="N98" s="114" t="s">
        <v>879</v>
      </c>
      <c r="O98" s="114" t="s">
        <v>744</v>
      </c>
      <c r="P98" s="114" t="s">
        <v>738</v>
      </c>
      <c r="Q98" s="128" t="s">
        <v>730</v>
      </c>
      <c r="R98" s="135" t="s">
        <v>108</v>
      </c>
      <c r="S98" s="136" t="s">
        <v>732</v>
      </c>
      <c r="T98" s="137" t="s">
        <v>731</v>
      </c>
      <c r="U98" s="137" t="s">
        <v>731</v>
      </c>
      <c r="V98" s="135" t="s">
        <v>1220</v>
      </c>
      <c r="W98" s="137" t="s">
        <v>731</v>
      </c>
      <c r="X98" s="137" t="s">
        <v>1156</v>
      </c>
      <c r="Y98" s="137" t="s">
        <v>108</v>
      </c>
      <c r="Z98" s="137" t="s">
        <v>108</v>
      </c>
      <c r="AA98" s="128" t="s">
        <v>335</v>
      </c>
    </row>
    <row r="99" spans="1:27" ht="22.5" customHeight="1" x14ac:dyDescent="0.25">
      <c r="A99" s="126" t="s">
        <v>968</v>
      </c>
      <c r="B99" s="127" t="s">
        <v>1191</v>
      </c>
      <c r="C99" s="128" t="s">
        <v>761</v>
      </c>
      <c r="D99" s="129" t="s">
        <v>734</v>
      </c>
      <c r="E99" s="144" t="s">
        <v>680</v>
      </c>
      <c r="F99" s="130" t="s">
        <v>59</v>
      </c>
      <c r="G99" s="131" t="s">
        <v>726</v>
      </c>
      <c r="H99" s="132" t="s">
        <v>727</v>
      </c>
      <c r="I99" s="133" t="s">
        <v>1153</v>
      </c>
      <c r="J99" s="133" t="s">
        <v>1154</v>
      </c>
      <c r="K99" s="133">
        <v>300</v>
      </c>
      <c r="L99" s="134" t="s">
        <v>90</v>
      </c>
      <c r="M99" s="128" t="s">
        <v>1212</v>
      </c>
      <c r="N99" s="114" t="s">
        <v>880</v>
      </c>
      <c r="O99" s="114" t="s">
        <v>744</v>
      </c>
      <c r="P99" s="114" t="s">
        <v>738</v>
      </c>
      <c r="Q99" s="128" t="s">
        <v>730</v>
      </c>
      <c r="R99" s="135" t="s">
        <v>108</v>
      </c>
      <c r="S99" s="136" t="s">
        <v>732</v>
      </c>
      <c r="T99" s="137" t="s">
        <v>731</v>
      </c>
      <c r="U99" s="137" t="s">
        <v>731</v>
      </c>
      <c r="V99" s="135" t="s">
        <v>1220</v>
      </c>
      <c r="W99" s="137" t="s">
        <v>731</v>
      </c>
      <c r="X99" s="137" t="s">
        <v>1156</v>
      </c>
      <c r="Y99" s="137" t="s">
        <v>108</v>
      </c>
      <c r="Z99" s="137" t="s">
        <v>108</v>
      </c>
      <c r="AA99" s="128" t="s">
        <v>336</v>
      </c>
    </row>
    <row r="100" spans="1:27" ht="22.5" customHeight="1" x14ac:dyDescent="0.25">
      <c r="A100" s="126" t="s">
        <v>367</v>
      </c>
      <c r="B100" s="127" t="s">
        <v>1192</v>
      </c>
      <c r="C100" s="128" t="s">
        <v>761</v>
      </c>
      <c r="D100" s="129" t="s">
        <v>734</v>
      </c>
      <c r="E100" s="143" t="s">
        <v>680</v>
      </c>
      <c r="F100" s="130">
        <v>44</v>
      </c>
      <c r="G100" s="131" t="s">
        <v>747</v>
      </c>
      <c r="H100" s="132" t="s">
        <v>727</v>
      </c>
      <c r="I100" s="133" t="s">
        <v>1153</v>
      </c>
      <c r="J100" s="133" t="s">
        <v>1158</v>
      </c>
      <c r="K100" s="133">
        <v>250</v>
      </c>
      <c r="L100" s="134" t="s">
        <v>90</v>
      </c>
      <c r="M100" s="128" t="s">
        <v>1218</v>
      </c>
      <c r="N100" s="114" t="s">
        <v>753</v>
      </c>
      <c r="O100" s="114" t="s">
        <v>728</v>
      </c>
      <c r="P100" s="114" t="s">
        <v>729</v>
      </c>
      <c r="Q100" s="128" t="s">
        <v>730</v>
      </c>
      <c r="R100" s="135" t="s">
        <v>764</v>
      </c>
      <c r="S100" s="136" t="s">
        <v>732</v>
      </c>
      <c r="T100" s="137" t="s">
        <v>731</v>
      </c>
      <c r="U100" s="137" t="s">
        <v>731</v>
      </c>
      <c r="V100" s="135" t="s">
        <v>1220</v>
      </c>
      <c r="W100" s="137" t="s">
        <v>108</v>
      </c>
      <c r="X100" s="137" t="s">
        <v>1156</v>
      </c>
      <c r="Y100" s="137" t="s">
        <v>108</v>
      </c>
      <c r="Z100" s="137" t="s">
        <v>108</v>
      </c>
      <c r="AA100" s="128" t="s">
        <v>59</v>
      </c>
    </row>
    <row r="101" spans="1:27" ht="22.5" customHeight="1" x14ac:dyDescent="0.25">
      <c r="A101" s="126" t="s">
        <v>368</v>
      </c>
      <c r="B101" s="127" t="s">
        <v>1192</v>
      </c>
      <c r="C101" s="128" t="s">
        <v>761</v>
      </c>
      <c r="D101" s="129" t="s">
        <v>734</v>
      </c>
      <c r="E101" s="143" t="s">
        <v>680</v>
      </c>
      <c r="F101" s="130">
        <v>44</v>
      </c>
      <c r="G101" s="131" t="s">
        <v>747</v>
      </c>
      <c r="H101" s="132" t="s">
        <v>727</v>
      </c>
      <c r="I101" s="133" t="s">
        <v>1153</v>
      </c>
      <c r="J101" s="133" t="s">
        <v>1158</v>
      </c>
      <c r="K101" s="133">
        <v>250</v>
      </c>
      <c r="L101" s="134" t="s">
        <v>90</v>
      </c>
      <c r="M101" s="128" t="s">
        <v>1218</v>
      </c>
      <c r="N101" s="114" t="s">
        <v>753</v>
      </c>
      <c r="O101" s="114" t="s">
        <v>728</v>
      </c>
      <c r="P101" s="114" t="s">
        <v>729</v>
      </c>
      <c r="Q101" s="128" t="s">
        <v>730</v>
      </c>
      <c r="R101" s="135" t="s">
        <v>1116</v>
      </c>
      <c r="S101" s="136" t="s">
        <v>732</v>
      </c>
      <c r="T101" s="137" t="s">
        <v>731</v>
      </c>
      <c r="U101" s="137" t="s">
        <v>731</v>
      </c>
      <c r="V101" s="135" t="s">
        <v>1220</v>
      </c>
      <c r="W101" s="137" t="s">
        <v>108</v>
      </c>
      <c r="X101" s="137" t="s">
        <v>1156</v>
      </c>
      <c r="Y101" s="137" t="s">
        <v>108</v>
      </c>
      <c r="Z101" s="137" t="s">
        <v>108</v>
      </c>
      <c r="AA101" s="128" t="s">
        <v>59</v>
      </c>
    </row>
    <row r="102" spans="1:27" ht="22.5" customHeight="1" x14ac:dyDescent="0.25">
      <c r="A102" s="126" t="s">
        <v>369</v>
      </c>
      <c r="B102" s="127" t="s">
        <v>1192</v>
      </c>
      <c r="C102" s="128" t="s">
        <v>761</v>
      </c>
      <c r="D102" s="129" t="s">
        <v>734</v>
      </c>
      <c r="E102" s="143" t="s">
        <v>680</v>
      </c>
      <c r="F102" s="130">
        <v>44</v>
      </c>
      <c r="G102" s="131" t="s">
        <v>747</v>
      </c>
      <c r="H102" s="132" t="s">
        <v>727</v>
      </c>
      <c r="I102" s="133" t="s">
        <v>1153</v>
      </c>
      <c r="J102" s="133" t="s">
        <v>1158</v>
      </c>
      <c r="K102" s="133">
        <v>250</v>
      </c>
      <c r="L102" s="134" t="s">
        <v>90</v>
      </c>
      <c r="M102" s="128" t="s">
        <v>1218</v>
      </c>
      <c r="N102" s="114" t="s">
        <v>753</v>
      </c>
      <c r="O102" s="114" t="s">
        <v>744</v>
      </c>
      <c r="P102" s="114" t="s">
        <v>738</v>
      </c>
      <c r="Q102" s="128" t="s">
        <v>730</v>
      </c>
      <c r="R102" s="135" t="s">
        <v>1116</v>
      </c>
      <c r="S102" s="136" t="s">
        <v>732</v>
      </c>
      <c r="T102" s="137" t="s">
        <v>731</v>
      </c>
      <c r="U102" s="137" t="s">
        <v>731</v>
      </c>
      <c r="V102" s="135" t="s">
        <v>1220</v>
      </c>
      <c r="W102" s="137" t="s">
        <v>108</v>
      </c>
      <c r="X102" s="137" t="s">
        <v>1156</v>
      </c>
      <c r="Y102" s="137" t="s">
        <v>108</v>
      </c>
      <c r="Z102" s="137" t="s">
        <v>108</v>
      </c>
      <c r="AA102" s="128" t="s">
        <v>59</v>
      </c>
    </row>
    <row r="103" spans="1:27" ht="22.5" customHeight="1" x14ac:dyDescent="0.25">
      <c r="A103" s="126" t="s">
        <v>370</v>
      </c>
      <c r="B103" s="127" t="s">
        <v>1192</v>
      </c>
      <c r="C103" s="128" t="s">
        <v>761</v>
      </c>
      <c r="D103" s="129" t="s">
        <v>734</v>
      </c>
      <c r="E103" s="143" t="s">
        <v>680</v>
      </c>
      <c r="F103" s="130">
        <v>29</v>
      </c>
      <c r="G103" s="131" t="s">
        <v>747</v>
      </c>
      <c r="H103" s="132" t="s">
        <v>727</v>
      </c>
      <c r="I103" s="133" t="s">
        <v>1153</v>
      </c>
      <c r="J103" s="133" t="s">
        <v>1158</v>
      </c>
      <c r="K103" s="133">
        <v>250</v>
      </c>
      <c r="L103" s="134" t="s">
        <v>90</v>
      </c>
      <c r="M103" s="128" t="s">
        <v>1218</v>
      </c>
      <c r="N103" s="114" t="s">
        <v>1137</v>
      </c>
      <c r="O103" s="114" t="s">
        <v>744</v>
      </c>
      <c r="P103" s="114" t="s">
        <v>738</v>
      </c>
      <c r="Q103" s="128" t="s">
        <v>730</v>
      </c>
      <c r="R103" s="135" t="s">
        <v>1116</v>
      </c>
      <c r="S103" s="136" t="s">
        <v>732</v>
      </c>
      <c r="T103" s="137" t="s">
        <v>731</v>
      </c>
      <c r="U103" s="137" t="s">
        <v>731</v>
      </c>
      <c r="V103" s="135" t="s">
        <v>1220</v>
      </c>
      <c r="W103" s="137" t="s">
        <v>108</v>
      </c>
      <c r="X103" s="137" t="s">
        <v>1156</v>
      </c>
      <c r="Y103" s="137" t="s">
        <v>108</v>
      </c>
      <c r="Z103" s="137" t="s">
        <v>108</v>
      </c>
      <c r="AA103" s="128" t="s">
        <v>59</v>
      </c>
    </row>
    <row r="104" spans="1:27" ht="22.5" customHeight="1" x14ac:dyDescent="0.25">
      <c r="A104" s="126" t="s">
        <v>385</v>
      </c>
      <c r="B104" s="127" t="s">
        <v>1193</v>
      </c>
      <c r="C104" s="128" t="s">
        <v>761</v>
      </c>
      <c r="D104" s="129" t="s">
        <v>734</v>
      </c>
      <c r="E104" s="143" t="s">
        <v>680</v>
      </c>
      <c r="F104" s="130">
        <v>29</v>
      </c>
      <c r="G104" s="131" t="s">
        <v>747</v>
      </c>
      <c r="H104" s="132" t="s">
        <v>727</v>
      </c>
      <c r="I104" s="133" t="s">
        <v>1153</v>
      </c>
      <c r="J104" s="133" t="s">
        <v>1158</v>
      </c>
      <c r="K104" s="133">
        <v>250</v>
      </c>
      <c r="L104" s="134" t="s">
        <v>90</v>
      </c>
      <c r="M104" s="128" t="s">
        <v>1213</v>
      </c>
      <c r="N104" s="114" t="s">
        <v>749</v>
      </c>
      <c r="O104" s="114" t="s">
        <v>728</v>
      </c>
      <c r="P104" s="114" t="s">
        <v>729</v>
      </c>
      <c r="Q104" s="128" t="s">
        <v>730</v>
      </c>
      <c r="R104" s="135" t="s">
        <v>764</v>
      </c>
      <c r="S104" s="136" t="s">
        <v>732</v>
      </c>
      <c r="T104" s="137" t="s">
        <v>731</v>
      </c>
      <c r="U104" s="137" t="s">
        <v>731</v>
      </c>
      <c r="V104" s="135" t="s">
        <v>1220</v>
      </c>
      <c r="W104" s="137" t="s">
        <v>108</v>
      </c>
      <c r="X104" s="137" t="s">
        <v>1156</v>
      </c>
      <c r="Y104" s="137" t="s">
        <v>108</v>
      </c>
      <c r="Z104" s="137" t="s">
        <v>108</v>
      </c>
      <c r="AA104" s="128" t="s">
        <v>354</v>
      </c>
    </row>
    <row r="105" spans="1:27" ht="22.5" customHeight="1" x14ac:dyDescent="0.25">
      <c r="A105" s="126" t="s">
        <v>386</v>
      </c>
      <c r="B105" s="127" t="s">
        <v>1193</v>
      </c>
      <c r="C105" s="128" t="s">
        <v>761</v>
      </c>
      <c r="D105" s="129" t="s">
        <v>734</v>
      </c>
      <c r="E105" s="143" t="s">
        <v>680</v>
      </c>
      <c r="F105" s="130">
        <v>29</v>
      </c>
      <c r="G105" s="131" t="s">
        <v>747</v>
      </c>
      <c r="H105" s="132" t="s">
        <v>727</v>
      </c>
      <c r="I105" s="133" t="s">
        <v>1153</v>
      </c>
      <c r="J105" s="133" t="s">
        <v>1158</v>
      </c>
      <c r="K105" s="133">
        <v>250</v>
      </c>
      <c r="L105" s="134" t="s">
        <v>90</v>
      </c>
      <c r="M105" s="128" t="s">
        <v>1213</v>
      </c>
      <c r="N105" s="114" t="s">
        <v>749</v>
      </c>
      <c r="O105" s="114" t="s">
        <v>728</v>
      </c>
      <c r="P105" s="114" t="s">
        <v>729</v>
      </c>
      <c r="Q105" s="128" t="s">
        <v>730</v>
      </c>
      <c r="R105" s="135" t="s">
        <v>1116</v>
      </c>
      <c r="S105" s="136" t="s">
        <v>732</v>
      </c>
      <c r="T105" s="137" t="s">
        <v>731</v>
      </c>
      <c r="U105" s="137" t="s">
        <v>731</v>
      </c>
      <c r="V105" s="135" t="s">
        <v>1220</v>
      </c>
      <c r="W105" s="137" t="s">
        <v>108</v>
      </c>
      <c r="X105" s="137" t="s">
        <v>1156</v>
      </c>
      <c r="Y105" s="137" t="s">
        <v>108</v>
      </c>
      <c r="Z105" s="137" t="s">
        <v>108</v>
      </c>
      <c r="AA105" s="128" t="s">
        <v>355</v>
      </c>
    </row>
    <row r="106" spans="1:27" ht="22.5" customHeight="1" x14ac:dyDescent="0.25">
      <c r="A106" s="126" t="s">
        <v>387</v>
      </c>
      <c r="B106" s="127" t="s">
        <v>1193</v>
      </c>
      <c r="C106" s="128" t="s">
        <v>761</v>
      </c>
      <c r="D106" s="129" t="s">
        <v>734</v>
      </c>
      <c r="E106" s="143" t="s">
        <v>680</v>
      </c>
      <c r="F106" s="130">
        <v>29</v>
      </c>
      <c r="G106" s="131" t="s">
        <v>747</v>
      </c>
      <c r="H106" s="132" t="s">
        <v>727</v>
      </c>
      <c r="I106" s="133" t="s">
        <v>1153</v>
      </c>
      <c r="J106" s="133" t="s">
        <v>1158</v>
      </c>
      <c r="K106" s="133">
        <v>250</v>
      </c>
      <c r="L106" s="134" t="s">
        <v>90</v>
      </c>
      <c r="M106" s="128" t="s">
        <v>1213</v>
      </c>
      <c r="N106" s="114" t="s">
        <v>749</v>
      </c>
      <c r="O106" s="114" t="s">
        <v>744</v>
      </c>
      <c r="P106" s="114" t="s">
        <v>738</v>
      </c>
      <c r="Q106" s="128" t="s">
        <v>730</v>
      </c>
      <c r="R106" s="135" t="s">
        <v>764</v>
      </c>
      <c r="S106" s="136" t="s">
        <v>732</v>
      </c>
      <c r="T106" s="137" t="s">
        <v>731</v>
      </c>
      <c r="U106" s="137" t="s">
        <v>731</v>
      </c>
      <c r="V106" s="135" t="s">
        <v>1220</v>
      </c>
      <c r="W106" s="137" t="s">
        <v>108</v>
      </c>
      <c r="X106" s="137" t="s">
        <v>1156</v>
      </c>
      <c r="Y106" s="137" t="s">
        <v>108</v>
      </c>
      <c r="Z106" s="137" t="s">
        <v>108</v>
      </c>
      <c r="AA106" s="128" t="s">
        <v>404</v>
      </c>
    </row>
    <row r="107" spans="1:27" ht="22.5" customHeight="1" x14ac:dyDescent="0.25">
      <c r="A107" s="126" t="s">
        <v>388</v>
      </c>
      <c r="B107" s="127" t="s">
        <v>1193</v>
      </c>
      <c r="C107" s="128" t="s">
        <v>761</v>
      </c>
      <c r="D107" s="129" t="s">
        <v>734</v>
      </c>
      <c r="E107" s="180" t="s">
        <v>680</v>
      </c>
      <c r="F107" s="130">
        <v>29</v>
      </c>
      <c r="G107" s="131" t="s">
        <v>747</v>
      </c>
      <c r="H107" s="132" t="s">
        <v>727</v>
      </c>
      <c r="I107" s="133" t="s">
        <v>1153</v>
      </c>
      <c r="J107" s="133" t="s">
        <v>1158</v>
      </c>
      <c r="K107" s="133">
        <v>250</v>
      </c>
      <c r="L107" s="134" t="s">
        <v>90</v>
      </c>
      <c r="M107" s="128" t="s">
        <v>1213</v>
      </c>
      <c r="N107" s="114" t="s">
        <v>749</v>
      </c>
      <c r="O107" s="114" t="s">
        <v>744</v>
      </c>
      <c r="P107" s="114" t="s">
        <v>738</v>
      </c>
      <c r="Q107" s="128" t="s">
        <v>730</v>
      </c>
      <c r="R107" s="135" t="s">
        <v>1116</v>
      </c>
      <c r="S107" s="136" t="s">
        <v>732</v>
      </c>
      <c r="T107" s="137" t="s">
        <v>731</v>
      </c>
      <c r="U107" s="137" t="s">
        <v>731</v>
      </c>
      <c r="V107" s="135" t="s">
        <v>1220</v>
      </c>
      <c r="W107" s="137" t="s">
        <v>108</v>
      </c>
      <c r="X107" s="137" t="s">
        <v>1156</v>
      </c>
      <c r="Y107" s="137" t="s">
        <v>108</v>
      </c>
      <c r="Z107" s="137" t="s">
        <v>108</v>
      </c>
      <c r="AA107" s="128" t="s">
        <v>356</v>
      </c>
    </row>
    <row r="108" spans="1:27" ht="22.5" customHeight="1" x14ac:dyDescent="0.25">
      <c r="A108" s="126" t="s">
        <v>389</v>
      </c>
      <c r="B108" s="127" t="s">
        <v>1193</v>
      </c>
      <c r="C108" s="128" t="s">
        <v>761</v>
      </c>
      <c r="D108" s="129" t="s">
        <v>734</v>
      </c>
      <c r="E108" s="143" t="s">
        <v>680</v>
      </c>
      <c r="F108" s="130">
        <v>29</v>
      </c>
      <c r="G108" s="131" t="s">
        <v>747</v>
      </c>
      <c r="H108" s="132" t="s">
        <v>727</v>
      </c>
      <c r="I108" s="133" t="s">
        <v>1153</v>
      </c>
      <c r="J108" s="133" t="s">
        <v>1158</v>
      </c>
      <c r="K108" s="133">
        <v>250</v>
      </c>
      <c r="L108" s="134" t="s">
        <v>90</v>
      </c>
      <c r="M108" s="128" t="s">
        <v>1213</v>
      </c>
      <c r="N108" s="114" t="s">
        <v>750</v>
      </c>
      <c r="O108" s="114" t="s">
        <v>744</v>
      </c>
      <c r="P108" s="114" t="s">
        <v>738</v>
      </c>
      <c r="Q108" s="128" t="s">
        <v>730</v>
      </c>
      <c r="R108" s="135" t="s">
        <v>1116</v>
      </c>
      <c r="S108" s="136" t="s">
        <v>732</v>
      </c>
      <c r="T108" s="137" t="s">
        <v>731</v>
      </c>
      <c r="U108" s="137" t="s">
        <v>731</v>
      </c>
      <c r="V108" s="135" t="s">
        <v>1220</v>
      </c>
      <c r="W108" s="137" t="s">
        <v>108</v>
      </c>
      <c r="X108" s="137" t="s">
        <v>1156</v>
      </c>
      <c r="Y108" s="137" t="s">
        <v>108</v>
      </c>
      <c r="Z108" s="137" t="s">
        <v>108</v>
      </c>
      <c r="AA108" s="128" t="s">
        <v>357</v>
      </c>
    </row>
    <row r="109" spans="1:27" ht="22.5" customHeight="1" x14ac:dyDescent="0.25">
      <c r="A109" s="126" t="s">
        <v>390</v>
      </c>
      <c r="B109" s="127" t="s">
        <v>1193</v>
      </c>
      <c r="C109" s="128" t="s">
        <v>761</v>
      </c>
      <c r="D109" s="129" t="s">
        <v>734</v>
      </c>
      <c r="E109" s="144" t="s">
        <v>680</v>
      </c>
      <c r="F109" s="130">
        <v>29</v>
      </c>
      <c r="G109" s="131" t="s">
        <v>747</v>
      </c>
      <c r="H109" s="132" t="s">
        <v>727</v>
      </c>
      <c r="I109" s="133" t="s">
        <v>1153</v>
      </c>
      <c r="J109" s="133" t="s">
        <v>1158</v>
      </c>
      <c r="K109" s="133">
        <v>250</v>
      </c>
      <c r="L109" s="134" t="s">
        <v>90</v>
      </c>
      <c r="M109" s="128" t="s">
        <v>1213</v>
      </c>
      <c r="N109" s="114" t="s">
        <v>750</v>
      </c>
      <c r="O109" s="114" t="s">
        <v>744</v>
      </c>
      <c r="P109" s="114" t="s">
        <v>763</v>
      </c>
      <c r="Q109" s="128" t="s">
        <v>730</v>
      </c>
      <c r="R109" s="135" t="s">
        <v>1116</v>
      </c>
      <c r="S109" s="136" t="s">
        <v>732</v>
      </c>
      <c r="T109" s="137" t="s">
        <v>731</v>
      </c>
      <c r="U109" s="137" t="s">
        <v>731</v>
      </c>
      <c r="V109" s="135" t="s">
        <v>1220</v>
      </c>
      <c r="W109" s="137" t="s">
        <v>108</v>
      </c>
      <c r="X109" s="137" t="s">
        <v>1156</v>
      </c>
      <c r="Y109" s="137" t="s">
        <v>108</v>
      </c>
      <c r="Z109" s="137" t="s">
        <v>108</v>
      </c>
      <c r="AA109" s="128" t="s">
        <v>59</v>
      </c>
    </row>
    <row r="110" spans="1:27" ht="22.5" customHeight="1" x14ac:dyDescent="0.25">
      <c r="A110" s="126" t="s">
        <v>407</v>
      </c>
      <c r="B110" s="127" t="s">
        <v>1194</v>
      </c>
      <c r="C110" s="128" t="s">
        <v>761</v>
      </c>
      <c r="D110" s="129" t="s">
        <v>734</v>
      </c>
      <c r="E110" s="143" t="s">
        <v>680</v>
      </c>
      <c r="F110" s="130">
        <v>33</v>
      </c>
      <c r="G110" s="131" t="s">
        <v>733</v>
      </c>
      <c r="H110" s="132" t="s">
        <v>727</v>
      </c>
      <c r="I110" s="133" t="s">
        <v>1153</v>
      </c>
      <c r="J110" s="133" t="s">
        <v>1158</v>
      </c>
      <c r="K110" s="133">
        <v>250</v>
      </c>
      <c r="L110" s="134" t="s">
        <v>90</v>
      </c>
      <c r="M110" s="128" t="s">
        <v>1218</v>
      </c>
      <c r="N110" s="114" t="s">
        <v>753</v>
      </c>
      <c r="O110" s="114" t="s">
        <v>728</v>
      </c>
      <c r="P110" s="114" t="s">
        <v>729</v>
      </c>
      <c r="Q110" s="128" t="s">
        <v>730</v>
      </c>
      <c r="R110" s="135" t="s">
        <v>764</v>
      </c>
      <c r="S110" s="136" t="s">
        <v>732</v>
      </c>
      <c r="T110" s="137" t="s">
        <v>731</v>
      </c>
      <c r="U110" s="137" t="s">
        <v>731</v>
      </c>
      <c r="V110" s="135" t="s">
        <v>1220</v>
      </c>
      <c r="W110" s="137" t="s">
        <v>108</v>
      </c>
      <c r="X110" s="137" t="s">
        <v>1156</v>
      </c>
      <c r="Y110" s="137" t="s">
        <v>108</v>
      </c>
      <c r="Z110" s="137" t="s">
        <v>108</v>
      </c>
      <c r="AA110" s="128" t="s">
        <v>59</v>
      </c>
    </row>
    <row r="111" spans="1:27" ht="22.5" customHeight="1" x14ac:dyDescent="0.25">
      <c r="A111" s="126" t="s">
        <v>408</v>
      </c>
      <c r="B111" s="127" t="s">
        <v>1194</v>
      </c>
      <c r="C111" s="128" t="s">
        <v>761</v>
      </c>
      <c r="D111" s="129" t="s">
        <v>734</v>
      </c>
      <c r="E111" s="143" t="s">
        <v>680</v>
      </c>
      <c r="F111" s="130">
        <v>33</v>
      </c>
      <c r="G111" s="131" t="s">
        <v>733</v>
      </c>
      <c r="H111" s="132" t="s">
        <v>727</v>
      </c>
      <c r="I111" s="133" t="s">
        <v>1153</v>
      </c>
      <c r="J111" s="133" t="s">
        <v>1158</v>
      </c>
      <c r="K111" s="133">
        <v>250</v>
      </c>
      <c r="L111" s="134" t="s">
        <v>90</v>
      </c>
      <c r="M111" s="128" t="s">
        <v>1218</v>
      </c>
      <c r="N111" s="114" t="s">
        <v>753</v>
      </c>
      <c r="O111" s="114" t="s">
        <v>728</v>
      </c>
      <c r="P111" s="114" t="s">
        <v>729</v>
      </c>
      <c r="Q111" s="128" t="s">
        <v>730</v>
      </c>
      <c r="R111" s="135" t="s">
        <v>1116</v>
      </c>
      <c r="S111" s="136" t="s">
        <v>732</v>
      </c>
      <c r="T111" s="137" t="s">
        <v>731</v>
      </c>
      <c r="U111" s="137" t="s">
        <v>731</v>
      </c>
      <c r="V111" s="135" t="s">
        <v>1220</v>
      </c>
      <c r="W111" s="137" t="s">
        <v>108</v>
      </c>
      <c r="X111" s="137" t="s">
        <v>1156</v>
      </c>
      <c r="Y111" s="137" t="s">
        <v>108</v>
      </c>
      <c r="Z111" s="137" t="s">
        <v>108</v>
      </c>
      <c r="AA111" s="128" t="s">
        <v>59</v>
      </c>
    </row>
    <row r="112" spans="1:27" ht="22.5" customHeight="1" x14ac:dyDescent="0.25">
      <c r="A112" s="126" t="s">
        <v>409</v>
      </c>
      <c r="B112" s="127" t="s">
        <v>1194</v>
      </c>
      <c r="C112" s="128" t="s">
        <v>761</v>
      </c>
      <c r="D112" s="129" t="s">
        <v>734</v>
      </c>
      <c r="E112" s="143" t="s">
        <v>680</v>
      </c>
      <c r="F112" s="130">
        <v>33</v>
      </c>
      <c r="G112" s="131" t="s">
        <v>733</v>
      </c>
      <c r="H112" s="132" t="s">
        <v>727</v>
      </c>
      <c r="I112" s="133" t="s">
        <v>1153</v>
      </c>
      <c r="J112" s="133" t="s">
        <v>1158</v>
      </c>
      <c r="K112" s="133">
        <v>250</v>
      </c>
      <c r="L112" s="134" t="s">
        <v>90</v>
      </c>
      <c r="M112" s="128" t="s">
        <v>1218</v>
      </c>
      <c r="N112" s="114" t="s">
        <v>753</v>
      </c>
      <c r="O112" s="114" t="s">
        <v>744</v>
      </c>
      <c r="P112" s="114" t="s">
        <v>738</v>
      </c>
      <c r="Q112" s="128" t="s">
        <v>730</v>
      </c>
      <c r="R112" s="135" t="s">
        <v>764</v>
      </c>
      <c r="S112" s="136" t="s">
        <v>732</v>
      </c>
      <c r="T112" s="137" t="s">
        <v>731</v>
      </c>
      <c r="U112" s="137" t="s">
        <v>731</v>
      </c>
      <c r="V112" s="135" t="s">
        <v>1220</v>
      </c>
      <c r="W112" s="137" t="s">
        <v>108</v>
      </c>
      <c r="X112" s="137" t="s">
        <v>1156</v>
      </c>
      <c r="Y112" s="137" t="s">
        <v>108</v>
      </c>
      <c r="Z112" s="137" t="s">
        <v>108</v>
      </c>
      <c r="AA112" s="128" t="s">
        <v>59</v>
      </c>
    </row>
    <row r="113" spans="1:27" ht="22.5" customHeight="1" x14ac:dyDescent="0.25">
      <c r="A113" s="126" t="s">
        <v>410</v>
      </c>
      <c r="B113" s="127" t="s">
        <v>1194</v>
      </c>
      <c r="C113" s="128" t="s">
        <v>761</v>
      </c>
      <c r="D113" s="129" t="s">
        <v>734</v>
      </c>
      <c r="E113" s="143" t="s">
        <v>680</v>
      </c>
      <c r="F113" s="130">
        <v>29</v>
      </c>
      <c r="G113" s="131" t="s">
        <v>733</v>
      </c>
      <c r="H113" s="132" t="s">
        <v>727</v>
      </c>
      <c r="I113" s="133" t="s">
        <v>1153</v>
      </c>
      <c r="J113" s="133" t="s">
        <v>1158</v>
      </c>
      <c r="K113" s="133">
        <v>250</v>
      </c>
      <c r="L113" s="134" t="s">
        <v>90</v>
      </c>
      <c r="M113" s="128" t="s">
        <v>1218</v>
      </c>
      <c r="N113" s="114" t="s">
        <v>1137</v>
      </c>
      <c r="O113" s="114" t="s">
        <v>744</v>
      </c>
      <c r="P113" s="114" t="s">
        <v>738</v>
      </c>
      <c r="Q113" s="128" t="s">
        <v>730</v>
      </c>
      <c r="R113" s="135" t="s">
        <v>1116</v>
      </c>
      <c r="S113" s="136" t="s">
        <v>732</v>
      </c>
      <c r="T113" s="137" t="s">
        <v>731</v>
      </c>
      <c r="U113" s="137" t="s">
        <v>731</v>
      </c>
      <c r="V113" s="135" t="s">
        <v>1220</v>
      </c>
      <c r="W113" s="137" t="s">
        <v>108</v>
      </c>
      <c r="X113" s="137" t="s">
        <v>1156</v>
      </c>
      <c r="Y113" s="137" t="s">
        <v>108</v>
      </c>
      <c r="Z113" s="137" t="s">
        <v>108</v>
      </c>
      <c r="AA113" s="128" t="s">
        <v>59</v>
      </c>
    </row>
    <row r="114" spans="1:27" ht="22.5" customHeight="1" x14ac:dyDescent="0.25">
      <c r="A114" s="126" t="s">
        <v>417</v>
      </c>
      <c r="B114" s="127" t="s">
        <v>1172</v>
      </c>
      <c r="C114" s="128" t="s">
        <v>761</v>
      </c>
      <c r="D114" s="129" t="s">
        <v>734</v>
      </c>
      <c r="E114" s="143" t="s">
        <v>680</v>
      </c>
      <c r="F114" s="130">
        <v>29</v>
      </c>
      <c r="G114" s="131" t="s">
        <v>733</v>
      </c>
      <c r="H114" s="132" t="s">
        <v>727</v>
      </c>
      <c r="I114" s="133" t="s">
        <v>1153</v>
      </c>
      <c r="J114" s="133" t="s">
        <v>1158</v>
      </c>
      <c r="K114" s="133">
        <v>250</v>
      </c>
      <c r="L114" s="134" t="s">
        <v>90</v>
      </c>
      <c r="M114" s="128" t="s">
        <v>1213</v>
      </c>
      <c r="N114" s="114" t="s">
        <v>749</v>
      </c>
      <c r="O114" s="114" t="s">
        <v>728</v>
      </c>
      <c r="P114" s="114" t="s">
        <v>729</v>
      </c>
      <c r="Q114" s="128" t="s">
        <v>730</v>
      </c>
      <c r="R114" s="135" t="s">
        <v>764</v>
      </c>
      <c r="S114" s="136" t="s">
        <v>732</v>
      </c>
      <c r="T114" s="137" t="s">
        <v>731</v>
      </c>
      <c r="U114" s="137" t="s">
        <v>731</v>
      </c>
      <c r="V114" s="135" t="s">
        <v>1220</v>
      </c>
      <c r="W114" s="137" t="s">
        <v>108</v>
      </c>
      <c r="X114" s="137" t="s">
        <v>1156</v>
      </c>
      <c r="Y114" s="137" t="s">
        <v>108</v>
      </c>
      <c r="Z114" s="137" t="s">
        <v>108</v>
      </c>
      <c r="AA114" s="128" t="s">
        <v>412</v>
      </c>
    </row>
    <row r="115" spans="1:27" ht="22.5" customHeight="1" x14ac:dyDescent="0.25">
      <c r="A115" s="126" t="s">
        <v>418</v>
      </c>
      <c r="B115" s="127" t="s">
        <v>1172</v>
      </c>
      <c r="C115" s="128" t="s">
        <v>761</v>
      </c>
      <c r="D115" s="129" t="s">
        <v>734</v>
      </c>
      <c r="E115" s="143" t="s">
        <v>680</v>
      </c>
      <c r="F115" s="130">
        <v>29</v>
      </c>
      <c r="G115" s="131" t="s">
        <v>733</v>
      </c>
      <c r="H115" s="132" t="s">
        <v>727</v>
      </c>
      <c r="I115" s="133" t="s">
        <v>1153</v>
      </c>
      <c r="J115" s="133" t="s">
        <v>1158</v>
      </c>
      <c r="K115" s="133">
        <v>250</v>
      </c>
      <c r="L115" s="134" t="s">
        <v>90</v>
      </c>
      <c r="M115" s="128" t="s">
        <v>1213</v>
      </c>
      <c r="N115" s="114" t="s">
        <v>749</v>
      </c>
      <c r="O115" s="114" t="s">
        <v>728</v>
      </c>
      <c r="P115" s="114" t="s">
        <v>729</v>
      </c>
      <c r="Q115" s="128" t="s">
        <v>730</v>
      </c>
      <c r="R115" s="135" t="s">
        <v>1116</v>
      </c>
      <c r="S115" s="136" t="s">
        <v>732</v>
      </c>
      <c r="T115" s="137" t="s">
        <v>731</v>
      </c>
      <c r="U115" s="137" t="s">
        <v>731</v>
      </c>
      <c r="V115" s="135" t="s">
        <v>1220</v>
      </c>
      <c r="W115" s="137" t="s">
        <v>108</v>
      </c>
      <c r="X115" s="137" t="s">
        <v>1156</v>
      </c>
      <c r="Y115" s="137" t="s">
        <v>108</v>
      </c>
      <c r="Z115" s="137" t="s">
        <v>108</v>
      </c>
      <c r="AA115" s="128" t="s">
        <v>413</v>
      </c>
    </row>
    <row r="116" spans="1:27" ht="22.5" customHeight="1" x14ac:dyDescent="0.25">
      <c r="A116" s="126" t="s">
        <v>419</v>
      </c>
      <c r="B116" s="127" t="s">
        <v>1172</v>
      </c>
      <c r="C116" s="128" t="s">
        <v>761</v>
      </c>
      <c r="D116" s="129" t="s">
        <v>734</v>
      </c>
      <c r="E116" s="143" t="s">
        <v>680</v>
      </c>
      <c r="F116" s="130">
        <v>29</v>
      </c>
      <c r="G116" s="131" t="s">
        <v>733</v>
      </c>
      <c r="H116" s="132" t="s">
        <v>727</v>
      </c>
      <c r="I116" s="133" t="s">
        <v>1153</v>
      </c>
      <c r="J116" s="133" t="s">
        <v>1158</v>
      </c>
      <c r="K116" s="133">
        <v>250</v>
      </c>
      <c r="L116" s="134" t="s">
        <v>90</v>
      </c>
      <c r="M116" s="128" t="s">
        <v>1213</v>
      </c>
      <c r="N116" s="114" t="s">
        <v>749</v>
      </c>
      <c r="O116" s="114" t="s">
        <v>744</v>
      </c>
      <c r="P116" s="114" t="s">
        <v>738</v>
      </c>
      <c r="Q116" s="128" t="s">
        <v>730</v>
      </c>
      <c r="R116" s="135" t="s">
        <v>764</v>
      </c>
      <c r="S116" s="136" t="s">
        <v>732</v>
      </c>
      <c r="T116" s="137" t="s">
        <v>731</v>
      </c>
      <c r="U116" s="137" t="s">
        <v>731</v>
      </c>
      <c r="V116" s="135" t="s">
        <v>1220</v>
      </c>
      <c r="W116" s="137" t="s">
        <v>108</v>
      </c>
      <c r="X116" s="137" t="s">
        <v>1156</v>
      </c>
      <c r="Y116" s="137" t="s">
        <v>108</v>
      </c>
      <c r="Z116" s="137" t="s">
        <v>108</v>
      </c>
      <c r="AA116" s="128" t="s">
        <v>414</v>
      </c>
    </row>
    <row r="117" spans="1:27" ht="22.5" customHeight="1" x14ac:dyDescent="0.25">
      <c r="A117" s="126" t="s">
        <v>420</v>
      </c>
      <c r="B117" s="127" t="s">
        <v>1172</v>
      </c>
      <c r="C117" s="128" t="s">
        <v>761</v>
      </c>
      <c r="D117" s="129" t="s">
        <v>734</v>
      </c>
      <c r="E117" s="143" t="s">
        <v>680</v>
      </c>
      <c r="F117" s="130">
        <v>29</v>
      </c>
      <c r="G117" s="131" t="s">
        <v>733</v>
      </c>
      <c r="H117" s="132" t="s">
        <v>727</v>
      </c>
      <c r="I117" s="133" t="s">
        <v>1153</v>
      </c>
      <c r="J117" s="133" t="s">
        <v>1158</v>
      </c>
      <c r="K117" s="133">
        <v>250</v>
      </c>
      <c r="L117" s="134" t="s">
        <v>90</v>
      </c>
      <c r="M117" s="128" t="s">
        <v>1213</v>
      </c>
      <c r="N117" s="114" t="s">
        <v>749</v>
      </c>
      <c r="O117" s="114" t="s">
        <v>744</v>
      </c>
      <c r="P117" s="114" t="s">
        <v>738</v>
      </c>
      <c r="Q117" s="128" t="s">
        <v>730</v>
      </c>
      <c r="R117" s="135" t="s">
        <v>1116</v>
      </c>
      <c r="S117" s="136" t="s">
        <v>732</v>
      </c>
      <c r="T117" s="137" t="s">
        <v>731</v>
      </c>
      <c r="U117" s="137" t="s">
        <v>731</v>
      </c>
      <c r="V117" s="135" t="s">
        <v>1220</v>
      </c>
      <c r="W117" s="137" t="s">
        <v>108</v>
      </c>
      <c r="X117" s="137" t="s">
        <v>1156</v>
      </c>
      <c r="Y117" s="137" t="s">
        <v>108</v>
      </c>
      <c r="Z117" s="137" t="s">
        <v>108</v>
      </c>
      <c r="AA117" s="128" t="s">
        <v>415</v>
      </c>
    </row>
    <row r="118" spans="1:27" ht="22.5" customHeight="1" x14ac:dyDescent="0.25">
      <c r="A118" s="126" t="s">
        <v>421</v>
      </c>
      <c r="B118" s="127" t="s">
        <v>1172</v>
      </c>
      <c r="C118" s="128" t="s">
        <v>761</v>
      </c>
      <c r="D118" s="129" t="s">
        <v>734</v>
      </c>
      <c r="E118" s="180" t="s">
        <v>680</v>
      </c>
      <c r="F118" s="130">
        <v>29</v>
      </c>
      <c r="G118" s="131" t="s">
        <v>733</v>
      </c>
      <c r="H118" s="132" t="s">
        <v>727</v>
      </c>
      <c r="I118" s="133" t="s">
        <v>1153</v>
      </c>
      <c r="J118" s="133" t="s">
        <v>1158</v>
      </c>
      <c r="K118" s="133">
        <v>250</v>
      </c>
      <c r="L118" s="134" t="s">
        <v>90</v>
      </c>
      <c r="M118" s="128" t="s">
        <v>1213</v>
      </c>
      <c r="N118" s="114" t="s">
        <v>750</v>
      </c>
      <c r="O118" s="114" t="s">
        <v>744</v>
      </c>
      <c r="P118" s="114" t="s">
        <v>738</v>
      </c>
      <c r="Q118" s="128" t="s">
        <v>730</v>
      </c>
      <c r="R118" s="135" t="s">
        <v>1116</v>
      </c>
      <c r="S118" s="136" t="s">
        <v>732</v>
      </c>
      <c r="T118" s="137" t="s">
        <v>731</v>
      </c>
      <c r="U118" s="137" t="s">
        <v>731</v>
      </c>
      <c r="V118" s="135" t="s">
        <v>1220</v>
      </c>
      <c r="W118" s="137" t="s">
        <v>108</v>
      </c>
      <c r="X118" s="137" t="s">
        <v>1156</v>
      </c>
      <c r="Y118" s="137" t="s">
        <v>108</v>
      </c>
      <c r="Z118" s="137" t="s">
        <v>108</v>
      </c>
      <c r="AA118" s="128" t="s">
        <v>489</v>
      </c>
    </row>
    <row r="119" spans="1:27" ht="22.5" customHeight="1" x14ac:dyDescent="0.25">
      <c r="A119" s="126" t="s">
        <v>422</v>
      </c>
      <c r="B119" s="127" t="s">
        <v>1172</v>
      </c>
      <c r="C119" s="128" t="s">
        <v>761</v>
      </c>
      <c r="D119" s="129" t="s">
        <v>734</v>
      </c>
      <c r="E119" s="144" t="s">
        <v>680</v>
      </c>
      <c r="F119" s="130">
        <v>29</v>
      </c>
      <c r="G119" s="131" t="s">
        <v>733</v>
      </c>
      <c r="H119" s="132" t="s">
        <v>727</v>
      </c>
      <c r="I119" s="133" t="s">
        <v>1153</v>
      </c>
      <c r="J119" s="133" t="s">
        <v>1158</v>
      </c>
      <c r="K119" s="133">
        <v>250</v>
      </c>
      <c r="L119" s="134" t="s">
        <v>90</v>
      </c>
      <c r="M119" s="128" t="s">
        <v>1213</v>
      </c>
      <c r="N119" s="114" t="s">
        <v>750</v>
      </c>
      <c r="O119" s="114" t="s">
        <v>744</v>
      </c>
      <c r="P119" s="114" t="s">
        <v>763</v>
      </c>
      <c r="Q119" s="128" t="s">
        <v>730</v>
      </c>
      <c r="R119" s="135" t="s">
        <v>1116</v>
      </c>
      <c r="S119" s="136" t="s">
        <v>732</v>
      </c>
      <c r="T119" s="137" t="s">
        <v>731</v>
      </c>
      <c r="U119" s="137" t="s">
        <v>731</v>
      </c>
      <c r="V119" s="135" t="s">
        <v>1220</v>
      </c>
      <c r="W119" s="137" t="s">
        <v>108</v>
      </c>
      <c r="X119" s="137" t="s">
        <v>1156</v>
      </c>
      <c r="Y119" s="137" t="s">
        <v>108</v>
      </c>
      <c r="Z119" s="137" t="s">
        <v>108</v>
      </c>
      <c r="AA119" s="128" t="s">
        <v>59</v>
      </c>
    </row>
    <row r="120" spans="1:27" ht="37.5" customHeight="1" x14ac:dyDescent="0.25">
      <c r="A120" s="138" t="s">
        <v>765</v>
      </c>
      <c r="B120" s="139"/>
      <c r="C120" s="139"/>
      <c r="D120" s="139"/>
      <c r="E120" s="139"/>
      <c r="F120" s="139"/>
      <c r="G120" s="141"/>
      <c r="H120" s="139"/>
      <c r="I120" s="140"/>
      <c r="J120" s="140"/>
      <c r="K120" s="140"/>
      <c r="L120" s="139"/>
      <c r="M120" s="139"/>
      <c r="N120" s="139"/>
      <c r="O120" s="139"/>
      <c r="P120" s="139"/>
      <c r="Q120" s="139"/>
      <c r="R120" s="141"/>
      <c r="S120" s="141"/>
      <c r="T120" s="141"/>
      <c r="U120" s="141"/>
      <c r="V120" s="141"/>
      <c r="W120" s="141"/>
      <c r="X120" s="139"/>
      <c r="Y120" s="141"/>
      <c r="Z120" s="141"/>
      <c r="AA120" s="139"/>
    </row>
    <row r="121" spans="1:27" ht="22.5" customHeight="1" x14ac:dyDescent="0.25">
      <c r="A121" s="126" t="s">
        <v>424</v>
      </c>
      <c r="B121" s="127" t="s">
        <v>1195</v>
      </c>
      <c r="C121" s="128" t="s">
        <v>765</v>
      </c>
      <c r="D121" s="129" t="s">
        <v>734</v>
      </c>
      <c r="E121" s="143" t="s">
        <v>680</v>
      </c>
      <c r="F121" s="130">
        <v>27</v>
      </c>
      <c r="G121" s="131" t="s">
        <v>747</v>
      </c>
      <c r="H121" s="132" t="s">
        <v>727</v>
      </c>
      <c r="I121" s="133" t="s">
        <v>1159</v>
      </c>
      <c r="J121" s="133" t="s">
        <v>1158</v>
      </c>
      <c r="K121" s="133">
        <v>400</v>
      </c>
      <c r="L121" s="134" t="s">
        <v>90</v>
      </c>
      <c r="M121" s="128" t="s">
        <v>1218</v>
      </c>
      <c r="N121" s="114" t="s">
        <v>1138</v>
      </c>
      <c r="O121" s="114" t="s">
        <v>744</v>
      </c>
      <c r="P121" s="114" t="s">
        <v>729</v>
      </c>
      <c r="Q121" s="128" t="s">
        <v>730</v>
      </c>
      <c r="R121" s="135" t="s">
        <v>764</v>
      </c>
      <c r="S121" s="136" t="s">
        <v>732</v>
      </c>
      <c r="T121" s="137" t="s">
        <v>731</v>
      </c>
      <c r="U121" s="137" t="s">
        <v>731</v>
      </c>
      <c r="V121" s="135" t="s">
        <v>1220</v>
      </c>
      <c r="W121" s="137" t="s">
        <v>108</v>
      </c>
      <c r="X121" s="137" t="s">
        <v>1160</v>
      </c>
      <c r="Y121" s="137" t="s">
        <v>108</v>
      </c>
      <c r="Z121" s="137" t="s">
        <v>108</v>
      </c>
      <c r="AA121" s="128" t="s">
        <v>423</v>
      </c>
    </row>
    <row r="122" spans="1:27" ht="22.5" customHeight="1" x14ac:dyDescent="0.25">
      <c r="A122" s="126" t="s">
        <v>425</v>
      </c>
      <c r="B122" s="127" t="s">
        <v>1195</v>
      </c>
      <c r="C122" s="128" t="s">
        <v>765</v>
      </c>
      <c r="D122" s="129" t="s">
        <v>734</v>
      </c>
      <c r="E122" s="143" t="s">
        <v>680</v>
      </c>
      <c r="F122" s="130">
        <v>27</v>
      </c>
      <c r="G122" s="131" t="s">
        <v>747</v>
      </c>
      <c r="H122" s="132" t="s">
        <v>727</v>
      </c>
      <c r="I122" s="133" t="s">
        <v>1159</v>
      </c>
      <c r="J122" s="133" t="s">
        <v>1158</v>
      </c>
      <c r="K122" s="133">
        <v>400</v>
      </c>
      <c r="L122" s="134" t="s">
        <v>90</v>
      </c>
      <c r="M122" s="128" t="s">
        <v>1218</v>
      </c>
      <c r="N122" s="114" t="s">
        <v>1137</v>
      </c>
      <c r="O122" s="114" t="s">
        <v>744</v>
      </c>
      <c r="P122" s="114" t="s">
        <v>738</v>
      </c>
      <c r="Q122" s="128" t="s">
        <v>730</v>
      </c>
      <c r="R122" s="135" t="s">
        <v>764</v>
      </c>
      <c r="S122" s="136" t="s">
        <v>732</v>
      </c>
      <c r="T122" s="137" t="s">
        <v>731</v>
      </c>
      <c r="U122" s="137" t="s">
        <v>731</v>
      </c>
      <c r="V122" s="135" t="s">
        <v>1220</v>
      </c>
      <c r="W122" s="137" t="s">
        <v>108</v>
      </c>
      <c r="X122" s="137" t="s">
        <v>1160</v>
      </c>
      <c r="Y122" s="137" t="s">
        <v>108</v>
      </c>
      <c r="Z122" s="137" t="s">
        <v>108</v>
      </c>
      <c r="AA122" s="128" t="s">
        <v>59</v>
      </c>
    </row>
    <row r="123" spans="1:27" ht="22.5" customHeight="1" x14ac:dyDescent="0.25">
      <c r="A123" s="126" t="s">
        <v>433</v>
      </c>
      <c r="B123" s="127" t="s">
        <v>1196</v>
      </c>
      <c r="C123" s="128" t="s">
        <v>765</v>
      </c>
      <c r="D123" s="129" t="s">
        <v>734</v>
      </c>
      <c r="E123" s="143" t="s">
        <v>680</v>
      </c>
      <c r="F123" s="130">
        <v>22</v>
      </c>
      <c r="G123" s="131" t="s">
        <v>747</v>
      </c>
      <c r="H123" s="132" t="s">
        <v>727</v>
      </c>
      <c r="I123" s="133" t="s">
        <v>1159</v>
      </c>
      <c r="J123" s="133" t="s">
        <v>1158</v>
      </c>
      <c r="K123" s="133">
        <v>400</v>
      </c>
      <c r="L123" s="134" t="s">
        <v>90</v>
      </c>
      <c r="M123" s="128" t="s">
        <v>1213</v>
      </c>
      <c r="N123" s="114" t="s">
        <v>749</v>
      </c>
      <c r="O123" s="114" t="s">
        <v>728</v>
      </c>
      <c r="P123" s="114" t="s">
        <v>729</v>
      </c>
      <c r="Q123" s="128" t="s">
        <v>730</v>
      </c>
      <c r="R123" s="135" t="s">
        <v>764</v>
      </c>
      <c r="S123" s="136" t="s">
        <v>732</v>
      </c>
      <c r="T123" s="137" t="s">
        <v>731</v>
      </c>
      <c r="U123" s="137" t="s">
        <v>731</v>
      </c>
      <c r="V123" s="135" t="s">
        <v>1220</v>
      </c>
      <c r="W123" s="137" t="s">
        <v>108</v>
      </c>
      <c r="X123" s="137" t="s">
        <v>1160</v>
      </c>
      <c r="Y123" s="137" t="s">
        <v>108</v>
      </c>
      <c r="Z123" s="137" t="s">
        <v>108</v>
      </c>
      <c r="AA123" s="128" t="s">
        <v>426</v>
      </c>
    </row>
    <row r="124" spans="1:27" ht="22.5" customHeight="1" x14ac:dyDescent="0.25">
      <c r="A124" s="126" t="s">
        <v>434</v>
      </c>
      <c r="B124" s="127" t="s">
        <v>1196</v>
      </c>
      <c r="C124" s="128" t="s">
        <v>765</v>
      </c>
      <c r="D124" s="129" t="s">
        <v>734</v>
      </c>
      <c r="E124" s="143" t="s">
        <v>680</v>
      </c>
      <c r="F124" s="130">
        <v>22</v>
      </c>
      <c r="G124" s="131" t="s">
        <v>747</v>
      </c>
      <c r="H124" s="132" t="s">
        <v>727</v>
      </c>
      <c r="I124" s="133" t="s">
        <v>1159</v>
      </c>
      <c r="J124" s="133" t="s">
        <v>1158</v>
      </c>
      <c r="K124" s="133">
        <v>400</v>
      </c>
      <c r="L124" s="134" t="s">
        <v>90</v>
      </c>
      <c r="M124" s="128" t="s">
        <v>1213</v>
      </c>
      <c r="N124" s="114" t="s">
        <v>749</v>
      </c>
      <c r="O124" s="114" t="s">
        <v>728</v>
      </c>
      <c r="P124" s="114" t="s">
        <v>729</v>
      </c>
      <c r="Q124" s="128" t="s">
        <v>730</v>
      </c>
      <c r="R124" s="135" t="s">
        <v>1116</v>
      </c>
      <c r="S124" s="136" t="s">
        <v>732</v>
      </c>
      <c r="T124" s="137" t="s">
        <v>731</v>
      </c>
      <c r="U124" s="137" t="s">
        <v>731</v>
      </c>
      <c r="V124" s="135" t="s">
        <v>1220</v>
      </c>
      <c r="W124" s="137" t="s">
        <v>108</v>
      </c>
      <c r="X124" s="137" t="s">
        <v>1160</v>
      </c>
      <c r="Y124" s="137" t="s">
        <v>108</v>
      </c>
      <c r="Z124" s="137" t="s">
        <v>108</v>
      </c>
      <c r="AA124" s="128" t="s">
        <v>427</v>
      </c>
    </row>
    <row r="125" spans="1:27" ht="22.5" customHeight="1" x14ac:dyDescent="0.25">
      <c r="A125" s="126" t="s">
        <v>435</v>
      </c>
      <c r="B125" s="127" t="s">
        <v>1196</v>
      </c>
      <c r="C125" s="128" t="s">
        <v>765</v>
      </c>
      <c r="D125" s="129" t="s">
        <v>734</v>
      </c>
      <c r="E125" s="143" t="s">
        <v>680</v>
      </c>
      <c r="F125" s="130">
        <v>44</v>
      </c>
      <c r="G125" s="131" t="s">
        <v>747</v>
      </c>
      <c r="H125" s="132" t="s">
        <v>727</v>
      </c>
      <c r="I125" s="133" t="s">
        <v>1161</v>
      </c>
      <c r="J125" s="133" t="s">
        <v>1158</v>
      </c>
      <c r="K125" s="133">
        <v>500</v>
      </c>
      <c r="L125" s="134" t="s">
        <v>90</v>
      </c>
      <c r="M125" s="128" t="s">
        <v>1213</v>
      </c>
      <c r="N125" s="114" t="s">
        <v>749</v>
      </c>
      <c r="O125" s="114" t="s">
        <v>744</v>
      </c>
      <c r="P125" s="114" t="s">
        <v>738</v>
      </c>
      <c r="Q125" s="128" t="s">
        <v>730</v>
      </c>
      <c r="R125" s="135" t="s">
        <v>764</v>
      </c>
      <c r="S125" s="136" t="s">
        <v>732</v>
      </c>
      <c r="T125" s="137" t="s">
        <v>731</v>
      </c>
      <c r="U125" s="137" t="s">
        <v>731</v>
      </c>
      <c r="V125" s="135" t="s">
        <v>1220</v>
      </c>
      <c r="W125" s="137" t="s">
        <v>731</v>
      </c>
      <c r="X125" s="137" t="s">
        <v>1160</v>
      </c>
      <c r="Y125" s="137" t="s">
        <v>108</v>
      </c>
      <c r="Z125" s="137" t="s">
        <v>108</v>
      </c>
      <c r="AA125" s="128" t="s">
        <v>496</v>
      </c>
    </row>
    <row r="126" spans="1:27" ht="22.5" customHeight="1" x14ac:dyDescent="0.25">
      <c r="A126" s="126" t="s">
        <v>436</v>
      </c>
      <c r="B126" s="127" t="s">
        <v>1196</v>
      </c>
      <c r="C126" s="128" t="s">
        <v>765</v>
      </c>
      <c r="D126" s="129" t="s">
        <v>734</v>
      </c>
      <c r="E126" s="143" t="s">
        <v>680</v>
      </c>
      <c r="F126" s="130">
        <v>20</v>
      </c>
      <c r="G126" s="131" t="s">
        <v>747</v>
      </c>
      <c r="H126" s="132" t="s">
        <v>727</v>
      </c>
      <c r="I126" s="133" t="s">
        <v>1159</v>
      </c>
      <c r="J126" s="133" t="s">
        <v>1158</v>
      </c>
      <c r="K126" s="133">
        <v>400</v>
      </c>
      <c r="L126" s="134" t="s">
        <v>90</v>
      </c>
      <c r="M126" s="128" t="s">
        <v>1213</v>
      </c>
      <c r="N126" s="114" t="s">
        <v>749</v>
      </c>
      <c r="O126" s="114" t="s">
        <v>744</v>
      </c>
      <c r="P126" s="114" t="s">
        <v>738</v>
      </c>
      <c r="Q126" s="128" t="s">
        <v>730</v>
      </c>
      <c r="R126" s="135" t="s">
        <v>1116</v>
      </c>
      <c r="S126" s="136" t="s">
        <v>732</v>
      </c>
      <c r="T126" s="137" t="s">
        <v>731</v>
      </c>
      <c r="U126" s="137" t="s">
        <v>731</v>
      </c>
      <c r="V126" s="135" t="s">
        <v>1220</v>
      </c>
      <c r="W126" s="137" t="s">
        <v>108</v>
      </c>
      <c r="X126" s="137" t="s">
        <v>1160</v>
      </c>
      <c r="Y126" s="137" t="s">
        <v>108</v>
      </c>
      <c r="Z126" s="137" t="s">
        <v>108</v>
      </c>
      <c r="AA126" s="128" t="s">
        <v>428</v>
      </c>
    </row>
    <row r="127" spans="1:27" ht="22.5" customHeight="1" x14ac:dyDescent="0.25">
      <c r="A127" s="126" t="s">
        <v>437</v>
      </c>
      <c r="B127" s="127" t="s">
        <v>1196</v>
      </c>
      <c r="C127" s="128" t="s">
        <v>765</v>
      </c>
      <c r="D127" s="129" t="s">
        <v>734</v>
      </c>
      <c r="E127" s="143" t="s">
        <v>680</v>
      </c>
      <c r="F127" s="130">
        <v>20</v>
      </c>
      <c r="G127" s="131" t="s">
        <v>747</v>
      </c>
      <c r="H127" s="132" t="s">
        <v>727</v>
      </c>
      <c r="I127" s="133" t="s">
        <v>1159</v>
      </c>
      <c r="J127" s="133" t="s">
        <v>1158</v>
      </c>
      <c r="K127" s="133">
        <v>400</v>
      </c>
      <c r="L127" s="134" t="s">
        <v>90</v>
      </c>
      <c r="M127" s="128" t="s">
        <v>1213</v>
      </c>
      <c r="N127" s="114" t="s">
        <v>750</v>
      </c>
      <c r="O127" s="114" t="s">
        <v>744</v>
      </c>
      <c r="P127" s="114" t="s">
        <v>738</v>
      </c>
      <c r="Q127" s="128" t="s">
        <v>730</v>
      </c>
      <c r="R127" s="135" t="s">
        <v>1116</v>
      </c>
      <c r="S127" s="136" t="s">
        <v>732</v>
      </c>
      <c r="T127" s="137" t="s">
        <v>731</v>
      </c>
      <c r="U127" s="137" t="s">
        <v>731</v>
      </c>
      <c r="V127" s="135" t="s">
        <v>1220</v>
      </c>
      <c r="W127" s="137" t="s">
        <v>108</v>
      </c>
      <c r="X127" s="137" t="s">
        <v>1160</v>
      </c>
      <c r="Y127" s="137" t="s">
        <v>108</v>
      </c>
      <c r="Z127" s="137" t="s">
        <v>108</v>
      </c>
      <c r="AA127" s="128" t="s">
        <v>429</v>
      </c>
    </row>
    <row r="128" spans="1:27" ht="22.5" customHeight="1" x14ac:dyDescent="0.25">
      <c r="A128" s="126" t="s">
        <v>438</v>
      </c>
      <c r="B128" s="127" t="s">
        <v>1196</v>
      </c>
      <c r="C128" s="128" t="s">
        <v>765</v>
      </c>
      <c r="D128" s="129" t="s">
        <v>734</v>
      </c>
      <c r="E128" s="143" t="s">
        <v>680</v>
      </c>
      <c r="F128" s="130">
        <v>44</v>
      </c>
      <c r="G128" s="131" t="s">
        <v>747</v>
      </c>
      <c r="H128" s="132" t="s">
        <v>727</v>
      </c>
      <c r="I128" s="133" t="s">
        <v>1161</v>
      </c>
      <c r="J128" s="133" t="s">
        <v>1158</v>
      </c>
      <c r="K128" s="133">
        <v>500</v>
      </c>
      <c r="L128" s="134" t="s">
        <v>90</v>
      </c>
      <c r="M128" s="128" t="s">
        <v>1213</v>
      </c>
      <c r="N128" s="114" t="s">
        <v>750</v>
      </c>
      <c r="O128" s="114" t="s">
        <v>744</v>
      </c>
      <c r="P128" s="114" t="s">
        <v>738</v>
      </c>
      <c r="Q128" s="128" t="s">
        <v>730</v>
      </c>
      <c r="R128" s="135" t="s">
        <v>764</v>
      </c>
      <c r="S128" s="136" t="s">
        <v>732</v>
      </c>
      <c r="T128" s="137" t="s">
        <v>731</v>
      </c>
      <c r="U128" s="137" t="s">
        <v>731</v>
      </c>
      <c r="V128" s="135" t="s">
        <v>1220</v>
      </c>
      <c r="W128" s="137" t="s">
        <v>731</v>
      </c>
      <c r="X128" s="137" t="s">
        <v>1160</v>
      </c>
      <c r="Y128" s="137" t="s">
        <v>108</v>
      </c>
      <c r="Z128" s="137" t="s">
        <v>108</v>
      </c>
      <c r="AA128" s="128" t="s">
        <v>430</v>
      </c>
    </row>
    <row r="129" spans="1:27" ht="22.5" customHeight="1" x14ac:dyDescent="0.25">
      <c r="A129" s="126" t="s">
        <v>439</v>
      </c>
      <c r="B129" s="127" t="s">
        <v>1196</v>
      </c>
      <c r="C129" s="128" t="s">
        <v>765</v>
      </c>
      <c r="D129" s="129" t="s">
        <v>734</v>
      </c>
      <c r="E129" s="143" t="s">
        <v>680</v>
      </c>
      <c r="F129" s="130">
        <v>20</v>
      </c>
      <c r="G129" s="131" t="s">
        <v>747</v>
      </c>
      <c r="H129" s="132" t="s">
        <v>727</v>
      </c>
      <c r="I129" s="133" t="s">
        <v>1159</v>
      </c>
      <c r="J129" s="133" t="s">
        <v>1158</v>
      </c>
      <c r="K129" s="133">
        <v>400</v>
      </c>
      <c r="L129" s="134" t="s">
        <v>90</v>
      </c>
      <c r="M129" s="128" t="s">
        <v>1213</v>
      </c>
      <c r="N129" s="114" t="s">
        <v>750</v>
      </c>
      <c r="O129" s="114" t="s">
        <v>744</v>
      </c>
      <c r="P129" s="114" t="s">
        <v>763</v>
      </c>
      <c r="Q129" s="128" t="s">
        <v>730</v>
      </c>
      <c r="R129" s="135" t="s">
        <v>1116</v>
      </c>
      <c r="S129" s="136" t="s">
        <v>732</v>
      </c>
      <c r="T129" s="137" t="s">
        <v>731</v>
      </c>
      <c r="U129" s="137" t="s">
        <v>731</v>
      </c>
      <c r="V129" s="135" t="s">
        <v>1220</v>
      </c>
      <c r="W129" s="137" t="s">
        <v>108</v>
      </c>
      <c r="X129" s="137" t="s">
        <v>1160</v>
      </c>
      <c r="Y129" s="137" t="s">
        <v>108</v>
      </c>
      <c r="Z129" s="137" t="s">
        <v>108</v>
      </c>
      <c r="AA129" s="128" t="s">
        <v>431</v>
      </c>
    </row>
    <row r="130" spans="1:27" ht="22.5" customHeight="1" x14ac:dyDescent="0.25">
      <c r="A130" s="126" t="s">
        <v>440</v>
      </c>
      <c r="B130" s="127" t="s">
        <v>1196</v>
      </c>
      <c r="C130" s="128" t="s">
        <v>765</v>
      </c>
      <c r="D130" s="129" t="s">
        <v>734</v>
      </c>
      <c r="E130" s="144" t="s">
        <v>680</v>
      </c>
      <c r="F130" s="130">
        <v>18</v>
      </c>
      <c r="G130" s="131" t="s">
        <v>747</v>
      </c>
      <c r="H130" s="132" t="s">
        <v>768</v>
      </c>
      <c r="I130" s="133" t="s">
        <v>1221</v>
      </c>
      <c r="J130" s="133" t="s">
        <v>1154</v>
      </c>
      <c r="K130" s="133">
        <v>500</v>
      </c>
      <c r="L130" s="134" t="s">
        <v>90</v>
      </c>
      <c r="M130" s="128" t="s">
        <v>1213</v>
      </c>
      <c r="N130" s="114" t="s">
        <v>750</v>
      </c>
      <c r="O130" s="114" t="s">
        <v>744</v>
      </c>
      <c r="P130" s="114" t="s">
        <v>738</v>
      </c>
      <c r="Q130" s="128" t="s">
        <v>730</v>
      </c>
      <c r="R130" s="135" t="s">
        <v>1116</v>
      </c>
      <c r="S130" s="136" t="s">
        <v>745</v>
      </c>
      <c r="T130" s="137" t="s">
        <v>731</v>
      </c>
      <c r="U130" s="137" t="s">
        <v>731</v>
      </c>
      <c r="V130" s="135" t="s">
        <v>1220</v>
      </c>
      <c r="W130" s="137" t="s">
        <v>108</v>
      </c>
      <c r="X130" s="137" t="s">
        <v>1160</v>
      </c>
      <c r="Y130" s="137" t="s">
        <v>108</v>
      </c>
      <c r="Z130" s="137" t="s">
        <v>108</v>
      </c>
      <c r="AA130" s="128" t="s">
        <v>432</v>
      </c>
    </row>
    <row r="131" spans="1:27" ht="22.5" customHeight="1" x14ac:dyDescent="0.25">
      <c r="A131" s="126" t="s">
        <v>1366</v>
      </c>
      <c r="B131" s="127" t="s">
        <v>1556</v>
      </c>
      <c r="C131" s="128" t="s">
        <v>765</v>
      </c>
      <c r="D131" s="129" t="s">
        <v>751</v>
      </c>
      <c r="E131" s="143" t="s">
        <v>680</v>
      </c>
      <c r="F131" s="130">
        <v>21</v>
      </c>
      <c r="G131" s="131" t="s">
        <v>747</v>
      </c>
      <c r="H131" s="132" t="s">
        <v>727</v>
      </c>
      <c r="I131" s="133" t="s">
        <v>1159</v>
      </c>
      <c r="J131" s="133" t="s">
        <v>1158</v>
      </c>
      <c r="K131" s="133">
        <v>400</v>
      </c>
      <c r="L131" s="134" t="s">
        <v>90</v>
      </c>
      <c r="M131" s="128" t="s">
        <v>1212</v>
      </c>
      <c r="N131" s="114" t="s">
        <v>879</v>
      </c>
      <c r="O131" s="114" t="s">
        <v>728</v>
      </c>
      <c r="P131" s="114" t="s">
        <v>729</v>
      </c>
      <c r="Q131" s="128" t="s">
        <v>730</v>
      </c>
      <c r="R131" s="135" t="s">
        <v>764</v>
      </c>
      <c r="S131" s="136" t="s">
        <v>732</v>
      </c>
      <c r="T131" s="137" t="s">
        <v>731</v>
      </c>
      <c r="U131" s="137" t="s">
        <v>731</v>
      </c>
      <c r="V131" s="135" t="s">
        <v>1220</v>
      </c>
      <c r="W131" s="137" t="s">
        <v>108</v>
      </c>
      <c r="X131" s="137" t="s">
        <v>1160</v>
      </c>
      <c r="Y131" s="137" t="s">
        <v>108</v>
      </c>
      <c r="Z131" s="137" t="s">
        <v>108</v>
      </c>
      <c r="AA131" s="128" t="s">
        <v>433</v>
      </c>
    </row>
    <row r="132" spans="1:27" ht="22.5" customHeight="1" x14ac:dyDescent="0.25">
      <c r="A132" s="126" t="s">
        <v>1367</v>
      </c>
      <c r="B132" s="127" t="s">
        <v>1556</v>
      </c>
      <c r="C132" s="128" t="s">
        <v>765</v>
      </c>
      <c r="D132" s="129" t="s">
        <v>751</v>
      </c>
      <c r="E132" s="143" t="s">
        <v>680</v>
      </c>
      <c r="F132" s="130">
        <v>26</v>
      </c>
      <c r="G132" s="131" t="s">
        <v>747</v>
      </c>
      <c r="H132" s="132" t="s">
        <v>727</v>
      </c>
      <c r="I132" s="133" t="s">
        <v>1159</v>
      </c>
      <c r="J132" s="133" t="s">
        <v>1158</v>
      </c>
      <c r="K132" s="133">
        <v>400</v>
      </c>
      <c r="L132" s="134" t="s">
        <v>90</v>
      </c>
      <c r="M132" s="128" t="s">
        <v>1212</v>
      </c>
      <c r="N132" s="114" t="s">
        <v>879</v>
      </c>
      <c r="O132" s="114" t="s">
        <v>728</v>
      </c>
      <c r="P132" s="114" t="s">
        <v>729</v>
      </c>
      <c r="Q132" s="128" t="s">
        <v>730</v>
      </c>
      <c r="R132" s="135" t="s">
        <v>1116</v>
      </c>
      <c r="S132" s="136" t="s">
        <v>732</v>
      </c>
      <c r="T132" s="137" t="s">
        <v>731</v>
      </c>
      <c r="U132" s="137" t="s">
        <v>731</v>
      </c>
      <c r="V132" s="135" t="s">
        <v>1220</v>
      </c>
      <c r="W132" s="137" t="s">
        <v>108</v>
      </c>
      <c r="X132" s="137" t="s">
        <v>1160</v>
      </c>
      <c r="Y132" s="137" t="s">
        <v>108</v>
      </c>
      <c r="Z132" s="137" t="s">
        <v>108</v>
      </c>
      <c r="AA132" s="128" t="s">
        <v>434</v>
      </c>
    </row>
    <row r="133" spans="1:27" ht="22.5" customHeight="1" x14ac:dyDescent="0.25">
      <c r="A133" s="126" t="s">
        <v>1368</v>
      </c>
      <c r="B133" s="127" t="s">
        <v>1556</v>
      </c>
      <c r="C133" s="128" t="s">
        <v>765</v>
      </c>
      <c r="D133" s="129" t="s">
        <v>751</v>
      </c>
      <c r="E133" s="143" t="s">
        <v>680</v>
      </c>
      <c r="F133" s="130">
        <v>26</v>
      </c>
      <c r="G133" s="131" t="s">
        <v>747</v>
      </c>
      <c r="H133" s="132" t="s">
        <v>727</v>
      </c>
      <c r="I133" s="133" t="s">
        <v>1159</v>
      </c>
      <c r="J133" s="133" t="s">
        <v>1158</v>
      </c>
      <c r="K133" s="133">
        <v>400</v>
      </c>
      <c r="L133" s="134" t="s">
        <v>90</v>
      </c>
      <c r="M133" s="128" t="s">
        <v>1212</v>
      </c>
      <c r="N133" s="114" t="s">
        <v>879</v>
      </c>
      <c r="O133" s="114" t="s">
        <v>744</v>
      </c>
      <c r="P133" s="114" t="s">
        <v>738</v>
      </c>
      <c r="Q133" s="128" t="s">
        <v>730</v>
      </c>
      <c r="R133" s="135" t="s">
        <v>1116</v>
      </c>
      <c r="S133" s="136" t="s">
        <v>732</v>
      </c>
      <c r="T133" s="137" t="s">
        <v>731</v>
      </c>
      <c r="U133" s="137" t="s">
        <v>731</v>
      </c>
      <c r="V133" s="135" t="s">
        <v>1220</v>
      </c>
      <c r="W133" s="137" t="s">
        <v>108</v>
      </c>
      <c r="X133" s="137" t="s">
        <v>1160</v>
      </c>
      <c r="Y133" s="137" t="s">
        <v>108</v>
      </c>
      <c r="Z133" s="137" t="s">
        <v>108</v>
      </c>
      <c r="AA133" s="128" t="s">
        <v>436</v>
      </c>
    </row>
    <row r="134" spans="1:27" ht="22.5" customHeight="1" x14ac:dyDescent="0.25">
      <c r="A134" s="126" t="s">
        <v>1369</v>
      </c>
      <c r="B134" s="127" t="s">
        <v>1556</v>
      </c>
      <c r="C134" s="128" t="s">
        <v>765</v>
      </c>
      <c r="D134" s="129" t="s">
        <v>751</v>
      </c>
      <c r="E134" s="143" t="s">
        <v>680</v>
      </c>
      <c r="F134" s="130">
        <v>26</v>
      </c>
      <c r="G134" s="131" t="s">
        <v>747</v>
      </c>
      <c r="H134" s="132" t="s">
        <v>727</v>
      </c>
      <c r="I134" s="133" t="s">
        <v>1159</v>
      </c>
      <c r="J134" s="133" t="s">
        <v>1158</v>
      </c>
      <c r="K134" s="133">
        <v>400</v>
      </c>
      <c r="L134" s="134" t="s">
        <v>90</v>
      </c>
      <c r="M134" s="128" t="s">
        <v>1212</v>
      </c>
      <c r="N134" s="114" t="s">
        <v>880</v>
      </c>
      <c r="O134" s="114" t="s">
        <v>744</v>
      </c>
      <c r="P134" s="114" t="s">
        <v>738</v>
      </c>
      <c r="Q134" s="128" t="s">
        <v>730</v>
      </c>
      <c r="R134" s="135" t="s">
        <v>1116</v>
      </c>
      <c r="S134" s="136" t="s">
        <v>732</v>
      </c>
      <c r="T134" s="137" t="s">
        <v>731</v>
      </c>
      <c r="U134" s="137" t="s">
        <v>731</v>
      </c>
      <c r="V134" s="135" t="s">
        <v>1220</v>
      </c>
      <c r="W134" s="137" t="s">
        <v>108</v>
      </c>
      <c r="X134" s="137" t="s">
        <v>1160</v>
      </c>
      <c r="Y134" s="137" t="s">
        <v>108</v>
      </c>
      <c r="Z134" s="137" t="s">
        <v>108</v>
      </c>
      <c r="AA134" s="128" t="s">
        <v>437</v>
      </c>
    </row>
    <row r="135" spans="1:27" ht="22.5" customHeight="1" x14ac:dyDescent="0.25">
      <c r="A135" s="126" t="s">
        <v>1370</v>
      </c>
      <c r="B135" s="127" t="s">
        <v>1556</v>
      </c>
      <c r="C135" s="128" t="s">
        <v>765</v>
      </c>
      <c r="D135" s="129" t="s">
        <v>751</v>
      </c>
      <c r="E135" s="143" t="s">
        <v>680</v>
      </c>
      <c r="F135" s="130">
        <v>19</v>
      </c>
      <c r="G135" s="131" t="s">
        <v>747</v>
      </c>
      <c r="H135" s="132" t="s">
        <v>727</v>
      </c>
      <c r="I135" s="133" t="s">
        <v>1161</v>
      </c>
      <c r="J135" s="133" t="s">
        <v>1158</v>
      </c>
      <c r="K135" s="133">
        <v>500</v>
      </c>
      <c r="L135" s="134" t="s">
        <v>90</v>
      </c>
      <c r="M135" s="128" t="s">
        <v>1212</v>
      </c>
      <c r="N135" s="114" t="s">
        <v>880</v>
      </c>
      <c r="O135" s="114" t="s">
        <v>744</v>
      </c>
      <c r="P135" s="114" t="s">
        <v>738</v>
      </c>
      <c r="Q135" s="128" t="s">
        <v>730</v>
      </c>
      <c r="R135" s="135" t="s">
        <v>764</v>
      </c>
      <c r="S135" s="136" t="s">
        <v>732</v>
      </c>
      <c r="T135" s="137" t="s">
        <v>731</v>
      </c>
      <c r="U135" s="137" t="s">
        <v>731</v>
      </c>
      <c r="V135" s="135" t="s">
        <v>1220</v>
      </c>
      <c r="W135" s="137" t="s">
        <v>731</v>
      </c>
      <c r="X135" s="137" t="s">
        <v>1160</v>
      </c>
      <c r="Y135" s="137" t="s">
        <v>108</v>
      </c>
      <c r="Z135" s="137" t="s">
        <v>108</v>
      </c>
      <c r="AA135" s="128" t="s">
        <v>438</v>
      </c>
    </row>
    <row r="136" spans="1:27" ht="22.5" customHeight="1" x14ac:dyDescent="0.25">
      <c r="A136" s="126" t="s">
        <v>1371</v>
      </c>
      <c r="B136" s="127" t="s">
        <v>1556</v>
      </c>
      <c r="C136" s="128" t="s">
        <v>765</v>
      </c>
      <c r="D136" s="129" t="s">
        <v>751</v>
      </c>
      <c r="E136" s="143" t="s">
        <v>680</v>
      </c>
      <c r="F136" s="130">
        <v>26</v>
      </c>
      <c r="G136" s="131" t="s">
        <v>747</v>
      </c>
      <c r="H136" s="132" t="s">
        <v>727</v>
      </c>
      <c r="I136" s="133" t="s">
        <v>1159</v>
      </c>
      <c r="J136" s="133" t="s">
        <v>1158</v>
      </c>
      <c r="K136" s="133">
        <v>400</v>
      </c>
      <c r="L136" s="134" t="s">
        <v>90</v>
      </c>
      <c r="M136" s="128" t="s">
        <v>1212</v>
      </c>
      <c r="N136" s="114" t="s">
        <v>880</v>
      </c>
      <c r="O136" s="114" t="s">
        <v>744</v>
      </c>
      <c r="P136" s="114" t="s">
        <v>763</v>
      </c>
      <c r="Q136" s="128" t="s">
        <v>730</v>
      </c>
      <c r="R136" s="135" t="s">
        <v>1116</v>
      </c>
      <c r="S136" s="136" t="s">
        <v>732</v>
      </c>
      <c r="T136" s="137" t="s">
        <v>731</v>
      </c>
      <c r="U136" s="137" t="s">
        <v>731</v>
      </c>
      <c r="V136" s="135" t="s">
        <v>1220</v>
      </c>
      <c r="W136" s="137" t="s">
        <v>108</v>
      </c>
      <c r="X136" s="137" t="s">
        <v>1160</v>
      </c>
      <c r="Y136" s="137" t="s">
        <v>108</v>
      </c>
      <c r="Z136" s="137" t="s">
        <v>108</v>
      </c>
      <c r="AA136" s="128" t="s">
        <v>439</v>
      </c>
    </row>
    <row r="137" spans="1:27" ht="22.5" customHeight="1" x14ac:dyDescent="0.25">
      <c r="A137" s="126" t="s">
        <v>1372</v>
      </c>
      <c r="B137" s="127" t="s">
        <v>1556</v>
      </c>
      <c r="C137" s="128" t="s">
        <v>765</v>
      </c>
      <c r="D137" s="129" t="s">
        <v>751</v>
      </c>
      <c r="E137" s="143" t="s">
        <v>680</v>
      </c>
      <c r="F137" s="130">
        <v>26</v>
      </c>
      <c r="G137" s="131" t="s">
        <v>747</v>
      </c>
      <c r="H137" s="132" t="s">
        <v>727</v>
      </c>
      <c r="I137" s="133" t="s">
        <v>1159</v>
      </c>
      <c r="J137" s="133" t="s">
        <v>1158</v>
      </c>
      <c r="K137" s="133">
        <v>400</v>
      </c>
      <c r="L137" s="134" t="s">
        <v>90</v>
      </c>
      <c r="M137" s="128" t="s">
        <v>1212</v>
      </c>
      <c r="N137" s="114" t="s">
        <v>880</v>
      </c>
      <c r="O137" s="114" t="s">
        <v>767</v>
      </c>
      <c r="P137" s="114" t="s">
        <v>763</v>
      </c>
      <c r="Q137" s="128" t="s">
        <v>730</v>
      </c>
      <c r="R137" s="135" t="s">
        <v>1116</v>
      </c>
      <c r="S137" s="136" t="s">
        <v>732</v>
      </c>
      <c r="T137" s="137" t="s">
        <v>731</v>
      </c>
      <c r="U137" s="137" t="s">
        <v>731</v>
      </c>
      <c r="V137" s="135" t="s">
        <v>1220</v>
      </c>
      <c r="W137" s="137" t="s">
        <v>108</v>
      </c>
      <c r="X137" s="137" t="s">
        <v>1160</v>
      </c>
      <c r="Y137" s="137" t="s">
        <v>108</v>
      </c>
      <c r="Z137" s="137" t="s">
        <v>108</v>
      </c>
      <c r="AA137" s="128" t="s">
        <v>59</v>
      </c>
    </row>
    <row r="138" spans="1:27" ht="22.5" customHeight="1" x14ac:dyDescent="0.25">
      <c r="A138" s="126" t="s">
        <v>1373</v>
      </c>
      <c r="B138" s="127" t="s">
        <v>1556</v>
      </c>
      <c r="C138" s="128" t="s">
        <v>765</v>
      </c>
      <c r="D138" s="129" t="s">
        <v>751</v>
      </c>
      <c r="E138" s="143" t="s">
        <v>680</v>
      </c>
      <c r="F138" s="130">
        <v>23</v>
      </c>
      <c r="G138" s="131" t="s">
        <v>747</v>
      </c>
      <c r="H138" s="132" t="s">
        <v>768</v>
      </c>
      <c r="I138" s="133" t="s">
        <v>1221</v>
      </c>
      <c r="J138" s="133" t="s">
        <v>1158</v>
      </c>
      <c r="K138" s="133">
        <v>500</v>
      </c>
      <c r="L138" s="134" t="s">
        <v>90</v>
      </c>
      <c r="M138" s="128" t="s">
        <v>1212</v>
      </c>
      <c r="N138" s="114" t="s">
        <v>880</v>
      </c>
      <c r="O138" s="114" t="s">
        <v>744</v>
      </c>
      <c r="P138" s="114" t="s">
        <v>738</v>
      </c>
      <c r="Q138" s="128" t="s">
        <v>730</v>
      </c>
      <c r="R138" s="135" t="s">
        <v>1116</v>
      </c>
      <c r="S138" s="136" t="s">
        <v>745</v>
      </c>
      <c r="T138" s="137" t="s">
        <v>731</v>
      </c>
      <c r="U138" s="137" t="s">
        <v>731</v>
      </c>
      <c r="V138" s="135" t="s">
        <v>1220</v>
      </c>
      <c r="W138" s="137" t="s">
        <v>108</v>
      </c>
      <c r="X138" s="137" t="s">
        <v>1160</v>
      </c>
      <c r="Y138" s="137" t="s">
        <v>108</v>
      </c>
      <c r="Z138" s="137" t="s">
        <v>108</v>
      </c>
      <c r="AA138" s="128" t="s">
        <v>440</v>
      </c>
    </row>
    <row r="139" spans="1:27" ht="22.5" customHeight="1" x14ac:dyDescent="0.25">
      <c r="A139" s="126" t="s">
        <v>1374</v>
      </c>
      <c r="B139" s="127" t="s">
        <v>1556</v>
      </c>
      <c r="C139" s="128" t="s">
        <v>765</v>
      </c>
      <c r="D139" s="129" t="s">
        <v>751</v>
      </c>
      <c r="E139" s="143" t="s">
        <v>680</v>
      </c>
      <c r="F139" s="130">
        <v>23</v>
      </c>
      <c r="G139" s="131" t="s">
        <v>747</v>
      </c>
      <c r="H139" s="132" t="s">
        <v>768</v>
      </c>
      <c r="I139" s="133" t="s">
        <v>1221</v>
      </c>
      <c r="J139" s="133" t="s">
        <v>1158</v>
      </c>
      <c r="K139" s="133">
        <v>500</v>
      </c>
      <c r="L139" s="134" t="s">
        <v>90</v>
      </c>
      <c r="M139" s="128" t="s">
        <v>1212</v>
      </c>
      <c r="N139" s="114" t="s">
        <v>880</v>
      </c>
      <c r="O139" s="114" t="s">
        <v>767</v>
      </c>
      <c r="P139" s="114" t="s">
        <v>763</v>
      </c>
      <c r="Q139" s="128" t="s">
        <v>730</v>
      </c>
      <c r="R139" s="135" t="s">
        <v>1116</v>
      </c>
      <c r="S139" s="136" t="s">
        <v>745</v>
      </c>
      <c r="T139" s="137" t="s">
        <v>731</v>
      </c>
      <c r="U139" s="137" t="s">
        <v>731</v>
      </c>
      <c r="V139" s="135" t="s">
        <v>1220</v>
      </c>
      <c r="W139" s="137" t="s">
        <v>108</v>
      </c>
      <c r="X139" s="137" t="s">
        <v>1160</v>
      </c>
      <c r="Y139" s="137" t="s">
        <v>108</v>
      </c>
      <c r="Z139" s="137" t="s">
        <v>108</v>
      </c>
      <c r="AA139" s="128" t="s">
        <v>59</v>
      </c>
    </row>
    <row r="140" spans="1:27" ht="22.5" customHeight="1" x14ac:dyDescent="0.25">
      <c r="A140" s="126" t="s">
        <v>443</v>
      </c>
      <c r="B140" s="127" t="s">
        <v>1197</v>
      </c>
      <c r="C140" s="128" t="s">
        <v>765</v>
      </c>
      <c r="D140" s="129" t="s">
        <v>734</v>
      </c>
      <c r="E140" s="180" t="s">
        <v>680</v>
      </c>
      <c r="F140" s="130">
        <v>33</v>
      </c>
      <c r="G140" s="131" t="s">
        <v>747</v>
      </c>
      <c r="H140" s="132" t="s">
        <v>727</v>
      </c>
      <c r="I140" s="133" t="s">
        <v>1159</v>
      </c>
      <c r="J140" s="133" t="s">
        <v>1158</v>
      </c>
      <c r="K140" s="133">
        <v>400</v>
      </c>
      <c r="L140" s="134" t="s">
        <v>90</v>
      </c>
      <c r="M140" s="128" t="s">
        <v>1218</v>
      </c>
      <c r="N140" s="114" t="s">
        <v>1138</v>
      </c>
      <c r="O140" s="114" t="s">
        <v>744</v>
      </c>
      <c r="P140" s="114" t="s">
        <v>738</v>
      </c>
      <c r="Q140" s="128" t="s">
        <v>730</v>
      </c>
      <c r="R140" s="135" t="s">
        <v>764</v>
      </c>
      <c r="S140" s="136" t="s">
        <v>732</v>
      </c>
      <c r="T140" s="137" t="s">
        <v>731</v>
      </c>
      <c r="U140" s="137" t="s">
        <v>731</v>
      </c>
      <c r="V140" s="135" t="s">
        <v>1220</v>
      </c>
      <c r="W140" s="137" t="s">
        <v>108</v>
      </c>
      <c r="X140" s="137" t="s">
        <v>1160</v>
      </c>
      <c r="Y140" s="137" t="s">
        <v>108</v>
      </c>
      <c r="Z140" s="137" t="s">
        <v>108</v>
      </c>
      <c r="AA140" s="128" t="s">
        <v>441</v>
      </c>
    </row>
    <row r="141" spans="1:27" ht="22.5" customHeight="1" x14ac:dyDescent="0.25">
      <c r="A141" s="126" t="s">
        <v>444</v>
      </c>
      <c r="B141" s="127" t="s">
        <v>1197</v>
      </c>
      <c r="C141" s="128" t="s">
        <v>765</v>
      </c>
      <c r="D141" s="129" t="s">
        <v>734</v>
      </c>
      <c r="E141" s="144" t="s">
        <v>680</v>
      </c>
      <c r="F141" s="130">
        <v>33</v>
      </c>
      <c r="G141" s="131" t="s">
        <v>747</v>
      </c>
      <c r="H141" s="132" t="s">
        <v>727</v>
      </c>
      <c r="I141" s="133" t="s">
        <v>1159</v>
      </c>
      <c r="J141" s="133" t="s">
        <v>1158</v>
      </c>
      <c r="K141" s="133">
        <v>400</v>
      </c>
      <c r="L141" s="134" t="s">
        <v>90</v>
      </c>
      <c r="M141" s="128" t="s">
        <v>1218</v>
      </c>
      <c r="N141" s="114" t="s">
        <v>1137</v>
      </c>
      <c r="O141" s="114" t="s">
        <v>744</v>
      </c>
      <c r="P141" s="114" t="s">
        <v>738</v>
      </c>
      <c r="Q141" s="128" t="s">
        <v>730</v>
      </c>
      <c r="R141" s="135" t="s">
        <v>764</v>
      </c>
      <c r="S141" s="136" t="s">
        <v>732</v>
      </c>
      <c r="T141" s="137" t="s">
        <v>731</v>
      </c>
      <c r="U141" s="137" t="s">
        <v>731</v>
      </c>
      <c r="V141" s="135" t="s">
        <v>1220</v>
      </c>
      <c r="W141" s="137" t="s">
        <v>108</v>
      </c>
      <c r="X141" s="137" t="s">
        <v>1160</v>
      </c>
      <c r="Y141" s="137" t="s">
        <v>108</v>
      </c>
      <c r="Z141" s="137" t="s">
        <v>108</v>
      </c>
      <c r="AA141" s="128" t="s">
        <v>442</v>
      </c>
    </row>
    <row r="142" spans="1:27" ht="22.5" customHeight="1" x14ac:dyDescent="0.25">
      <c r="A142" s="126" t="s">
        <v>71</v>
      </c>
      <c r="B142" s="127" t="s">
        <v>1197</v>
      </c>
      <c r="C142" s="128" t="s">
        <v>765</v>
      </c>
      <c r="D142" s="129" t="s">
        <v>734</v>
      </c>
      <c r="E142" s="144" t="s">
        <v>680</v>
      </c>
      <c r="F142" s="130">
        <v>33</v>
      </c>
      <c r="G142" s="131" t="s">
        <v>747</v>
      </c>
      <c r="H142" s="132" t="s">
        <v>727</v>
      </c>
      <c r="I142" s="133" t="s">
        <v>1159</v>
      </c>
      <c r="J142" s="133" t="s">
        <v>1158</v>
      </c>
      <c r="K142" s="133">
        <v>400</v>
      </c>
      <c r="L142" s="134" t="s">
        <v>90</v>
      </c>
      <c r="M142" s="128" t="s">
        <v>1218</v>
      </c>
      <c r="N142" s="114" t="s">
        <v>1137</v>
      </c>
      <c r="O142" s="114" t="s">
        <v>767</v>
      </c>
      <c r="P142" s="114" t="s">
        <v>763</v>
      </c>
      <c r="Q142" s="128" t="s">
        <v>730</v>
      </c>
      <c r="R142" s="135" t="s">
        <v>764</v>
      </c>
      <c r="S142" s="136" t="s">
        <v>732</v>
      </c>
      <c r="T142" s="137" t="s">
        <v>731</v>
      </c>
      <c r="U142" s="137" t="s">
        <v>731</v>
      </c>
      <c r="V142" s="135" t="s">
        <v>1220</v>
      </c>
      <c r="W142" s="137" t="s">
        <v>108</v>
      </c>
      <c r="X142" s="137" t="s">
        <v>1160</v>
      </c>
      <c r="Y142" s="137" t="s">
        <v>108</v>
      </c>
      <c r="Z142" s="137" t="s">
        <v>108</v>
      </c>
      <c r="AA142" s="128" t="s">
        <v>59</v>
      </c>
    </row>
    <row r="143" spans="1:27" ht="22.5" customHeight="1" x14ac:dyDescent="0.25">
      <c r="A143" s="126" t="s">
        <v>453</v>
      </c>
      <c r="B143" s="127" t="s">
        <v>1198</v>
      </c>
      <c r="C143" s="128" t="s">
        <v>765</v>
      </c>
      <c r="D143" s="129" t="s">
        <v>734</v>
      </c>
      <c r="E143" s="143" t="s">
        <v>680</v>
      </c>
      <c r="F143" s="130" t="s">
        <v>59</v>
      </c>
      <c r="G143" s="131" t="s">
        <v>747</v>
      </c>
      <c r="H143" s="132" t="s">
        <v>727</v>
      </c>
      <c r="I143" s="133" t="s">
        <v>1159</v>
      </c>
      <c r="J143" s="133" t="s">
        <v>1158</v>
      </c>
      <c r="K143" s="133">
        <v>400</v>
      </c>
      <c r="L143" s="134" t="s">
        <v>90</v>
      </c>
      <c r="M143" s="128" t="s">
        <v>1213</v>
      </c>
      <c r="N143" s="114" t="s">
        <v>749</v>
      </c>
      <c r="O143" s="114" t="s">
        <v>728</v>
      </c>
      <c r="P143" s="114" t="s">
        <v>729</v>
      </c>
      <c r="Q143" s="128" t="s">
        <v>730</v>
      </c>
      <c r="R143" s="135" t="s">
        <v>764</v>
      </c>
      <c r="S143" s="136" t="s">
        <v>732</v>
      </c>
      <c r="T143" s="137" t="s">
        <v>731</v>
      </c>
      <c r="U143" s="137" t="s">
        <v>731</v>
      </c>
      <c r="V143" s="135" t="s">
        <v>1220</v>
      </c>
      <c r="W143" s="137" t="s">
        <v>108</v>
      </c>
      <c r="X143" s="137" t="s">
        <v>1160</v>
      </c>
      <c r="Y143" s="137" t="s">
        <v>108</v>
      </c>
      <c r="Z143" s="137" t="s">
        <v>108</v>
      </c>
      <c r="AA143" s="128" t="s">
        <v>445</v>
      </c>
    </row>
    <row r="144" spans="1:27" ht="22.5" customHeight="1" x14ac:dyDescent="0.25">
      <c r="A144" s="126" t="s">
        <v>454</v>
      </c>
      <c r="B144" s="127" t="s">
        <v>1198</v>
      </c>
      <c r="C144" s="128" t="s">
        <v>765</v>
      </c>
      <c r="D144" s="129" t="s">
        <v>734</v>
      </c>
      <c r="E144" s="143" t="s">
        <v>680</v>
      </c>
      <c r="F144" s="130" t="s">
        <v>59</v>
      </c>
      <c r="G144" s="131" t="s">
        <v>747</v>
      </c>
      <c r="H144" s="132" t="s">
        <v>727</v>
      </c>
      <c r="I144" s="133" t="s">
        <v>1159</v>
      </c>
      <c r="J144" s="133" t="s">
        <v>1158</v>
      </c>
      <c r="K144" s="133">
        <v>400</v>
      </c>
      <c r="L144" s="134" t="s">
        <v>90</v>
      </c>
      <c r="M144" s="128" t="s">
        <v>1213</v>
      </c>
      <c r="N144" s="114" t="s">
        <v>749</v>
      </c>
      <c r="O144" s="114" t="s">
        <v>728</v>
      </c>
      <c r="P144" s="114" t="s">
        <v>729</v>
      </c>
      <c r="Q144" s="128" t="s">
        <v>730</v>
      </c>
      <c r="R144" s="135" t="s">
        <v>1116</v>
      </c>
      <c r="S144" s="136" t="s">
        <v>732</v>
      </c>
      <c r="T144" s="137" t="s">
        <v>731</v>
      </c>
      <c r="U144" s="137" t="s">
        <v>731</v>
      </c>
      <c r="V144" s="135" t="s">
        <v>1220</v>
      </c>
      <c r="W144" s="137" t="s">
        <v>108</v>
      </c>
      <c r="X144" s="137" t="s">
        <v>1160</v>
      </c>
      <c r="Y144" s="137" t="s">
        <v>108</v>
      </c>
      <c r="Z144" s="137" t="s">
        <v>108</v>
      </c>
      <c r="AA144" s="128" t="s">
        <v>446</v>
      </c>
    </row>
    <row r="145" spans="1:27" ht="22.5" customHeight="1" x14ac:dyDescent="0.25">
      <c r="A145" s="126" t="s">
        <v>455</v>
      </c>
      <c r="B145" s="127" t="s">
        <v>1198</v>
      </c>
      <c r="C145" s="128" t="s">
        <v>765</v>
      </c>
      <c r="D145" s="129" t="s">
        <v>734</v>
      </c>
      <c r="E145" s="180" t="s">
        <v>680</v>
      </c>
      <c r="F145" s="130" t="s">
        <v>59</v>
      </c>
      <c r="G145" s="131" t="s">
        <v>747</v>
      </c>
      <c r="H145" s="132" t="s">
        <v>727</v>
      </c>
      <c r="I145" s="133" t="s">
        <v>1159</v>
      </c>
      <c r="J145" s="133" t="s">
        <v>1158</v>
      </c>
      <c r="K145" s="133">
        <v>400</v>
      </c>
      <c r="L145" s="134" t="s">
        <v>90</v>
      </c>
      <c r="M145" s="128" t="s">
        <v>1213</v>
      </c>
      <c r="N145" s="114" t="s">
        <v>749</v>
      </c>
      <c r="O145" s="114" t="s">
        <v>744</v>
      </c>
      <c r="P145" s="114" t="s">
        <v>738</v>
      </c>
      <c r="Q145" s="128" t="s">
        <v>730</v>
      </c>
      <c r="R145" s="135" t="s">
        <v>1116</v>
      </c>
      <c r="S145" s="136" t="s">
        <v>732</v>
      </c>
      <c r="T145" s="137" t="s">
        <v>731</v>
      </c>
      <c r="U145" s="137" t="s">
        <v>731</v>
      </c>
      <c r="V145" s="135" t="s">
        <v>1220</v>
      </c>
      <c r="W145" s="137" t="s">
        <v>108</v>
      </c>
      <c r="X145" s="137" t="s">
        <v>1160</v>
      </c>
      <c r="Y145" s="137" t="s">
        <v>108</v>
      </c>
      <c r="Z145" s="137" t="s">
        <v>108</v>
      </c>
      <c r="AA145" s="128" t="s">
        <v>447</v>
      </c>
    </row>
    <row r="146" spans="1:27" ht="22.5" customHeight="1" x14ac:dyDescent="0.25">
      <c r="A146" s="126" t="s">
        <v>456</v>
      </c>
      <c r="B146" s="127" t="s">
        <v>1198</v>
      </c>
      <c r="C146" s="128" t="s">
        <v>765</v>
      </c>
      <c r="D146" s="129" t="s">
        <v>734</v>
      </c>
      <c r="E146" s="143" t="s">
        <v>680</v>
      </c>
      <c r="F146" s="130">
        <v>18</v>
      </c>
      <c r="G146" s="131" t="s">
        <v>747</v>
      </c>
      <c r="H146" s="132" t="s">
        <v>727</v>
      </c>
      <c r="I146" s="133" t="s">
        <v>1159</v>
      </c>
      <c r="J146" s="133" t="s">
        <v>1158</v>
      </c>
      <c r="K146" s="133">
        <v>400</v>
      </c>
      <c r="L146" s="134" t="s">
        <v>90</v>
      </c>
      <c r="M146" s="128" t="s">
        <v>1213</v>
      </c>
      <c r="N146" s="114" t="s">
        <v>749</v>
      </c>
      <c r="O146" s="114" t="s">
        <v>744</v>
      </c>
      <c r="P146" s="114" t="s">
        <v>738</v>
      </c>
      <c r="Q146" s="128" t="s">
        <v>730</v>
      </c>
      <c r="R146" s="135" t="s">
        <v>1116</v>
      </c>
      <c r="S146" s="136" t="s">
        <v>732</v>
      </c>
      <c r="T146" s="137" t="s">
        <v>731</v>
      </c>
      <c r="U146" s="137" t="s">
        <v>731</v>
      </c>
      <c r="V146" s="135" t="s">
        <v>1220</v>
      </c>
      <c r="W146" s="137" t="s">
        <v>108</v>
      </c>
      <c r="X146" s="137" t="s">
        <v>1160</v>
      </c>
      <c r="Y146" s="137" t="s">
        <v>1162</v>
      </c>
      <c r="Z146" s="137" t="s">
        <v>108</v>
      </c>
      <c r="AA146" s="128" t="s">
        <v>59</v>
      </c>
    </row>
    <row r="147" spans="1:27" ht="22.5" customHeight="1" x14ac:dyDescent="0.25">
      <c r="A147" s="126" t="s">
        <v>457</v>
      </c>
      <c r="B147" s="127" t="s">
        <v>1198</v>
      </c>
      <c r="C147" s="128" t="s">
        <v>765</v>
      </c>
      <c r="D147" s="129" t="s">
        <v>734</v>
      </c>
      <c r="E147" s="143" t="s">
        <v>680</v>
      </c>
      <c r="F147" s="130">
        <v>33</v>
      </c>
      <c r="G147" s="131" t="s">
        <v>747</v>
      </c>
      <c r="H147" s="132" t="s">
        <v>727</v>
      </c>
      <c r="I147" s="133" t="s">
        <v>1161</v>
      </c>
      <c r="J147" s="133" t="s">
        <v>1158</v>
      </c>
      <c r="K147" s="133">
        <v>500</v>
      </c>
      <c r="L147" s="134" t="s">
        <v>90</v>
      </c>
      <c r="M147" s="128" t="s">
        <v>1213</v>
      </c>
      <c r="N147" s="114" t="s">
        <v>749</v>
      </c>
      <c r="O147" s="114" t="s">
        <v>744</v>
      </c>
      <c r="P147" s="114" t="s">
        <v>738</v>
      </c>
      <c r="Q147" s="128" t="s">
        <v>730</v>
      </c>
      <c r="R147" s="135" t="s">
        <v>764</v>
      </c>
      <c r="S147" s="136" t="s">
        <v>732</v>
      </c>
      <c r="T147" s="137" t="s">
        <v>731</v>
      </c>
      <c r="U147" s="137" t="s">
        <v>731</v>
      </c>
      <c r="V147" s="135" t="s">
        <v>1220</v>
      </c>
      <c r="W147" s="137" t="s">
        <v>731</v>
      </c>
      <c r="X147" s="137" t="s">
        <v>1160</v>
      </c>
      <c r="Y147" s="137" t="s">
        <v>108</v>
      </c>
      <c r="Z147" s="137" t="s">
        <v>108</v>
      </c>
      <c r="AA147" s="128" t="s">
        <v>448</v>
      </c>
    </row>
    <row r="148" spans="1:27" ht="22.5" customHeight="1" x14ac:dyDescent="0.25">
      <c r="A148" s="126" t="s">
        <v>458</v>
      </c>
      <c r="B148" s="127" t="s">
        <v>1198</v>
      </c>
      <c r="C148" s="128" t="s">
        <v>765</v>
      </c>
      <c r="D148" s="129" t="s">
        <v>734</v>
      </c>
      <c r="E148" s="180" t="s">
        <v>680</v>
      </c>
      <c r="F148" s="130" t="s">
        <v>59</v>
      </c>
      <c r="G148" s="131" t="s">
        <v>747</v>
      </c>
      <c r="H148" s="132" t="s">
        <v>727</v>
      </c>
      <c r="I148" s="133" t="s">
        <v>1159</v>
      </c>
      <c r="J148" s="133" t="s">
        <v>1158</v>
      </c>
      <c r="K148" s="133">
        <v>400</v>
      </c>
      <c r="L148" s="134" t="s">
        <v>90</v>
      </c>
      <c r="M148" s="128" t="s">
        <v>1213</v>
      </c>
      <c r="N148" s="114" t="s">
        <v>750</v>
      </c>
      <c r="O148" s="114" t="s">
        <v>744</v>
      </c>
      <c r="P148" s="114" t="s">
        <v>738</v>
      </c>
      <c r="Q148" s="128" t="s">
        <v>730</v>
      </c>
      <c r="R148" s="135" t="s">
        <v>1116</v>
      </c>
      <c r="S148" s="136" t="s">
        <v>732</v>
      </c>
      <c r="T148" s="137" t="s">
        <v>731</v>
      </c>
      <c r="U148" s="137" t="s">
        <v>731</v>
      </c>
      <c r="V148" s="135" t="s">
        <v>1220</v>
      </c>
      <c r="W148" s="137" t="s">
        <v>108</v>
      </c>
      <c r="X148" s="137" t="s">
        <v>1160</v>
      </c>
      <c r="Y148" s="137" t="s">
        <v>108</v>
      </c>
      <c r="Z148" s="137" t="s">
        <v>108</v>
      </c>
      <c r="AA148" s="128" t="s">
        <v>449</v>
      </c>
    </row>
    <row r="149" spans="1:27" ht="22.5" customHeight="1" x14ac:dyDescent="0.25">
      <c r="A149" s="126" t="s">
        <v>459</v>
      </c>
      <c r="B149" s="127" t="s">
        <v>1198</v>
      </c>
      <c r="C149" s="128" t="s">
        <v>765</v>
      </c>
      <c r="D149" s="129" t="s">
        <v>734</v>
      </c>
      <c r="E149" s="143" t="s">
        <v>680</v>
      </c>
      <c r="F149" s="130">
        <v>33</v>
      </c>
      <c r="G149" s="131" t="s">
        <v>747</v>
      </c>
      <c r="H149" s="132" t="s">
        <v>727</v>
      </c>
      <c r="I149" s="133" t="s">
        <v>1161</v>
      </c>
      <c r="J149" s="133" t="s">
        <v>1158</v>
      </c>
      <c r="K149" s="133">
        <v>500</v>
      </c>
      <c r="L149" s="134" t="s">
        <v>90</v>
      </c>
      <c r="M149" s="128" t="s">
        <v>1213</v>
      </c>
      <c r="N149" s="114" t="s">
        <v>750</v>
      </c>
      <c r="O149" s="114" t="s">
        <v>744</v>
      </c>
      <c r="P149" s="114" t="s">
        <v>738</v>
      </c>
      <c r="Q149" s="128" t="s">
        <v>730</v>
      </c>
      <c r="R149" s="135" t="s">
        <v>1116</v>
      </c>
      <c r="S149" s="136" t="s">
        <v>732</v>
      </c>
      <c r="T149" s="137" t="s">
        <v>731</v>
      </c>
      <c r="U149" s="137" t="s">
        <v>731</v>
      </c>
      <c r="V149" s="135" t="s">
        <v>1220</v>
      </c>
      <c r="W149" s="137" t="s">
        <v>731</v>
      </c>
      <c r="X149" s="137" t="s">
        <v>1160</v>
      </c>
      <c r="Y149" s="137" t="s">
        <v>108</v>
      </c>
      <c r="Z149" s="137" t="s">
        <v>108</v>
      </c>
      <c r="AA149" s="128" t="s">
        <v>450</v>
      </c>
    </row>
    <row r="150" spans="1:27" ht="22.5" customHeight="1" x14ac:dyDescent="0.25">
      <c r="A150" s="126" t="s">
        <v>460</v>
      </c>
      <c r="B150" s="127" t="s">
        <v>1198</v>
      </c>
      <c r="C150" s="128" t="s">
        <v>765</v>
      </c>
      <c r="D150" s="129" t="s">
        <v>734</v>
      </c>
      <c r="E150" s="180" t="s">
        <v>680</v>
      </c>
      <c r="F150" s="130" t="s">
        <v>59</v>
      </c>
      <c r="G150" s="131" t="s">
        <v>747</v>
      </c>
      <c r="H150" s="132" t="s">
        <v>727</v>
      </c>
      <c r="I150" s="133" t="s">
        <v>1159</v>
      </c>
      <c r="J150" s="133" t="s">
        <v>1158</v>
      </c>
      <c r="K150" s="133">
        <v>400</v>
      </c>
      <c r="L150" s="134" t="s">
        <v>90</v>
      </c>
      <c r="M150" s="128" t="s">
        <v>1213</v>
      </c>
      <c r="N150" s="114" t="s">
        <v>750</v>
      </c>
      <c r="O150" s="114" t="s">
        <v>744</v>
      </c>
      <c r="P150" s="114" t="s">
        <v>763</v>
      </c>
      <c r="Q150" s="128" t="s">
        <v>730</v>
      </c>
      <c r="R150" s="135" t="s">
        <v>1116</v>
      </c>
      <c r="S150" s="136" t="s">
        <v>732</v>
      </c>
      <c r="T150" s="137" t="s">
        <v>731</v>
      </c>
      <c r="U150" s="137" t="s">
        <v>731</v>
      </c>
      <c r="V150" s="135" t="s">
        <v>1220</v>
      </c>
      <c r="W150" s="137" t="s">
        <v>108</v>
      </c>
      <c r="X150" s="137" t="s">
        <v>1160</v>
      </c>
      <c r="Y150" s="137" t="s">
        <v>108</v>
      </c>
      <c r="Z150" s="137" t="s">
        <v>108</v>
      </c>
      <c r="AA150" s="128" t="s">
        <v>451</v>
      </c>
    </row>
    <row r="151" spans="1:27" ht="22.5" customHeight="1" x14ac:dyDescent="0.25">
      <c r="A151" s="126" t="s">
        <v>461</v>
      </c>
      <c r="B151" s="127" t="s">
        <v>1198</v>
      </c>
      <c r="C151" s="128" t="s">
        <v>765</v>
      </c>
      <c r="D151" s="129" t="s">
        <v>734</v>
      </c>
      <c r="E151" s="144" t="s">
        <v>680</v>
      </c>
      <c r="F151" s="130">
        <v>44</v>
      </c>
      <c r="G151" s="131" t="s">
        <v>747</v>
      </c>
      <c r="H151" s="132" t="s">
        <v>768</v>
      </c>
      <c r="I151" s="133" t="s">
        <v>1221</v>
      </c>
      <c r="J151" s="133" t="s">
        <v>1154</v>
      </c>
      <c r="K151" s="133">
        <v>500</v>
      </c>
      <c r="L151" s="134" t="s">
        <v>90</v>
      </c>
      <c r="M151" s="128" t="s">
        <v>1213</v>
      </c>
      <c r="N151" s="114" t="s">
        <v>750</v>
      </c>
      <c r="O151" s="114" t="s">
        <v>744</v>
      </c>
      <c r="P151" s="114" t="s">
        <v>763</v>
      </c>
      <c r="Q151" s="128" t="s">
        <v>730</v>
      </c>
      <c r="R151" s="135" t="s">
        <v>1116</v>
      </c>
      <c r="S151" s="136" t="s">
        <v>732</v>
      </c>
      <c r="T151" s="137" t="s">
        <v>731</v>
      </c>
      <c r="U151" s="137" t="s">
        <v>731</v>
      </c>
      <c r="V151" s="135" t="s">
        <v>1220</v>
      </c>
      <c r="W151" s="137" t="s">
        <v>108</v>
      </c>
      <c r="X151" s="137" t="s">
        <v>1160</v>
      </c>
      <c r="Y151" s="137" t="s">
        <v>108</v>
      </c>
      <c r="Z151" s="137" t="s">
        <v>108</v>
      </c>
      <c r="AA151" s="128" t="s">
        <v>452</v>
      </c>
    </row>
    <row r="152" spans="1:27" ht="22.5" customHeight="1" x14ac:dyDescent="0.25">
      <c r="A152" s="126" t="s">
        <v>1403</v>
      </c>
      <c r="B152" s="127" t="s">
        <v>1557</v>
      </c>
      <c r="C152" s="128" t="s">
        <v>765</v>
      </c>
      <c r="D152" s="129" t="s">
        <v>751</v>
      </c>
      <c r="E152" s="143" t="s">
        <v>680</v>
      </c>
      <c r="F152" s="130">
        <v>23</v>
      </c>
      <c r="G152" s="131" t="s">
        <v>747</v>
      </c>
      <c r="H152" s="132" t="s">
        <v>727</v>
      </c>
      <c r="I152" s="133" t="s">
        <v>1159</v>
      </c>
      <c r="J152" s="133" t="s">
        <v>1158</v>
      </c>
      <c r="K152" s="133">
        <v>400</v>
      </c>
      <c r="L152" s="134" t="s">
        <v>90</v>
      </c>
      <c r="M152" s="128" t="s">
        <v>1212</v>
      </c>
      <c r="N152" s="114" t="s">
        <v>879</v>
      </c>
      <c r="O152" s="114" t="s">
        <v>728</v>
      </c>
      <c r="P152" s="114" t="s">
        <v>729</v>
      </c>
      <c r="Q152" s="128" t="s">
        <v>730</v>
      </c>
      <c r="R152" s="135" t="s">
        <v>764</v>
      </c>
      <c r="S152" s="136" t="s">
        <v>732</v>
      </c>
      <c r="T152" s="137" t="s">
        <v>731</v>
      </c>
      <c r="U152" s="137" t="s">
        <v>731</v>
      </c>
      <c r="V152" s="135" t="s">
        <v>1220</v>
      </c>
      <c r="W152" s="137" t="s">
        <v>108</v>
      </c>
      <c r="X152" s="137" t="s">
        <v>1160</v>
      </c>
      <c r="Y152" s="137" t="s">
        <v>108</v>
      </c>
      <c r="Z152" s="137" t="s">
        <v>108</v>
      </c>
      <c r="AA152" s="128" t="s">
        <v>453</v>
      </c>
    </row>
    <row r="153" spans="1:27" ht="22.5" customHeight="1" x14ac:dyDescent="0.25">
      <c r="A153" s="126" t="s">
        <v>1404</v>
      </c>
      <c r="B153" s="127" t="s">
        <v>1557</v>
      </c>
      <c r="C153" s="128" t="s">
        <v>765</v>
      </c>
      <c r="D153" s="129" t="s">
        <v>751</v>
      </c>
      <c r="E153" s="143" t="s">
        <v>680</v>
      </c>
      <c r="F153" s="130">
        <v>23</v>
      </c>
      <c r="G153" s="131" t="s">
        <v>747</v>
      </c>
      <c r="H153" s="132" t="s">
        <v>727</v>
      </c>
      <c r="I153" s="133" t="s">
        <v>1159</v>
      </c>
      <c r="J153" s="133" t="s">
        <v>1158</v>
      </c>
      <c r="K153" s="133">
        <v>400</v>
      </c>
      <c r="L153" s="134" t="s">
        <v>90</v>
      </c>
      <c r="M153" s="128" t="s">
        <v>1212</v>
      </c>
      <c r="N153" s="114" t="s">
        <v>879</v>
      </c>
      <c r="O153" s="114" t="s">
        <v>728</v>
      </c>
      <c r="P153" s="114" t="s">
        <v>729</v>
      </c>
      <c r="Q153" s="128" t="s">
        <v>730</v>
      </c>
      <c r="R153" s="135" t="s">
        <v>1116</v>
      </c>
      <c r="S153" s="136" t="s">
        <v>732</v>
      </c>
      <c r="T153" s="137" t="s">
        <v>731</v>
      </c>
      <c r="U153" s="137" t="s">
        <v>731</v>
      </c>
      <c r="V153" s="135" t="s">
        <v>1220</v>
      </c>
      <c r="W153" s="137" t="s">
        <v>108</v>
      </c>
      <c r="X153" s="137" t="s">
        <v>1160</v>
      </c>
      <c r="Y153" s="137" t="s">
        <v>108</v>
      </c>
      <c r="Z153" s="137" t="s">
        <v>108</v>
      </c>
      <c r="AA153" s="128" t="s">
        <v>454</v>
      </c>
    </row>
    <row r="154" spans="1:27" ht="22.5" customHeight="1" x14ac:dyDescent="0.25">
      <c r="A154" s="126" t="s">
        <v>1405</v>
      </c>
      <c r="B154" s="127" t="s">
        <v>1557</v>
      </c>
      <c r="C154" s="128" t="s">
        <v>765</v>
      </c>
      <c r="D154" s="129" t="s">
        <v>751</v>
      </c>
      <c r="E154" s="143" t="s">
        <v>680</v>
      </c>
      <c r="F154" s="130">
        <v>23</v>
      </c>
      <c r="G154" s="131" t="s">
        <v>747</v>
      </c>
      <c r="H154" s="132" t="s">
        <v>727</v>
      </c>
      <c r="I154" s="133" t="s">
        <v>1159</v>
      </c>
      <c r="J154" s="133" t="s">
        <v>1158</v>
      </c>
      <c r="K154" s="133">
        <v>400</v>
      </c>
      <c r="L154" s="134" t="s">
        <v>90</v>
      </c>
      <c r="M154" s="128" t="s">
        <v>1212</v>
      </c>
      <c r="N154" s="114" t="s">
        <v>879</v>
      </c>
      <c r="O154" s="114" t="s">
        <v>744</v>
      </c>
      <c r="P154" s="114" t="s">
        <v>738</v>
      </c>
      <c r="Q154" s="128" t="s">
        <v>730</v>
      </c>
      <c r="R154" s="135" t="s">
        <v>1116</v>
      </c>
      <c r="S154" s="136" t="s">
        <v>732</v>
      </c>
      <c r="T154" s="137" t="s">
        <v>731</v>
      </c>
      <c r="U154" s="137" t="s">
        <v>731</v>
      </c>
      <c r="V154" s="135" t="s">
        <v>1220</v>
      </c>
      <c r="W154" s="137" t="s">
        <v>108</v>
      </c>
      <c r="X154" s="137" t="s">
        <v>1160</v>
      </c>
      <c r="Y154" s="137" t="s">
        <v>108</v>
      </c>
      <c r="Z154" s="137" t="s">
        <v>108</v>
      </c>
      <c r="AA154" s="128" t="s">
        <v>455</v>
      </c>
    </row>
    <row r="155" spans="1:27" ht="22.5" customHeight="1" x14ac:dyDescent="0.25">
      <c r="A155" s="126" t="s">
        <v>1406</v>
      </c>
      <c r="B155" s="127" t="s">
        <v>1557</v>
      </c>
      <c r="C155" s="128" t="s">
        <v>765</v>
      </c>
      <c r="D155" s="129" t="s">
        <v>751</v>
      </c>
      <c r="E155" s="143" t="s">
        <v>680</v>
      </c>
      <c r="F155" s="130">
        <v>23</v>
      </c>
      <c r="G155" s="131" t="s">
        <v>747</v>
      </c>
      <c r="H155" s="132" t="s">
        <v>727</v>
      </c>
      <c r="I155" s="133" t="s">
        <v>1159</v>
      </c>
      <c r="J155" s="133" t="s">
        <v>1158</v>
      </c>
      <c r="K155" s="133">
        <v>400</v>
      </c>
      <c r="L155" s="134" t="s">
        <v>90</v>
      </c>
      <c r="M155" s="128" t="s">
        <v>1212</v>
      </c>
      <c r="N155" s="114" t="s">
        <v>879</v>
      </c>
      <c r="O155" s="114" t="s">
        <v>744</v>
      </c>
      <c r="P155" s="114" t="s">
        <v>738</v>
      </c>
      <c r="Q155" s="128" t="s">
        <v>730</v>
      </c>
      <c r="R155" s="135" t="s">
        <v>1033</v>
      </c>
      <c r="S155" s="136" t="s">
        <v>732</v>
      </c>
      <c r="T155" s="137" t="s">
        <v>731</v>
      </c>
      <c r="U155" s="137" t="s">
        <v>731</v>
      </c>
      <c r="V155" s="135" t="s">
        <v>1220</v>
      </c>
      <c r="W155" s="137" t="s">
        <v>108</v>
      </c>
      <c r="X155" s="137" t="s">
        <v>1160</v>
      </c>
      <c r="Y155" s="137" t="s">
        <v>108</v>
      </c>
      <c r="Z155" s="137" t="s">
        <v>108</v>
      </c>
      <c r="AA155" s="128" t="s">
        <v>59</v>
      </c>
    </row>
    <row r="156" spans="1:27" ht="22.5" customHeight="1" x14ac:dyDescent="0.25">
      <c r="A156" s="126" t="s">
        <v>1407</v>
      </c>
      <c r="B156" s="127" t="s">
        <v>1557</v>
      </c>
      <c r="C156" s="128" t="s">
        <v>765</v>
      </c>
      <c r="D156" s="129" t="s">
        <v>751</v>
      </c>
      <c r="E156" s="143" t="s">
        <v>680</v>
      </c>
      <c r="F156" s="130">
        <v>23</v>
      </c>
      <c r="G156" s="131" t="s">
        <v>747</v>
      </c>
      <c r="H156" s="132" t="s">
        <v>727</v>
      </c>
      <c r="I156" s="133" t="s">
        <v>1159</v>
      </c>
      <c r="J156" s="133" t="s">
        <v>1158</v>
      </c>
      <c r="K156" s="133">
        <v>400</v>
      </c>
      <c r="L156" s="134" t="s">
        <v>90</v>
      </c>
      <c r="M156" s="128" t="s">
        <v>1212</v>
      </c>
      <c r="N156" s="114" t="s">
        <v>880</v>
      </c>
      <c r="O156" s="114" t="s">
        <v>744</v>
      </c>
      <c r="P156" s="114" t="s">
        <v>738</v>
      </c>
      <c r="Q156" s="128" t="s">
        <v>730</v>
      </c>
      <c r="R156" s="135" t="s">
        <v>1116</v>
      </c>
      <c r="S156" s="136" t="s">
        <v>732</v>
      </c>
      <c r="T156" s="137" t="s">
        <v>731</v>
      </c>
      <c r="U156" s="137" t="s">
        <v>731</v>
      </c>
      <c r="V156" s="135" t="s">
        <v>1220</v>
      </c>
      <c r="W156" s="137" t="s">
        <v>108</v>
      </c>
      <c r="X156" s="137" t="s">
        <v>1160</v>
      </c>
      <c r="Y156" s="137" t="s">
        <v>108</v>
      </c>
      <c r="Z156" s="137" t="s">
        <v>108</v>
      </c>
      <c r="AA156" s="128" t="s">
        <v>458</v>
      </c>
    </row>
    <row r="157" spans="1:27" ht="22.5" customHeight="1" x14ac:dyDescent="0.25">
      <c r="A157" s="126" t="s">
        <v>1408</v>
      </c>
      <c r="B157" s="127" t="s">
        <v>1557</v>
      </c>
      <c r="C157" s="128" t="s">
        <v>765</v>
      </c>
      <c r="D157" s="129" t="s">
        <v>751</v>
      </c>
      <c r="E157" s="143" t="s">
        <v>680</v>
      </c>
      <c r="F157" s="130">
        <v>25</v>
      </c>
      <c r="G157" s="131" t="s">
        <v>747</v>
      </c>
      <c r="H157" s="132" t="s">
        <v>727</v>
      </c>
      <c r="I157" s="133" t="s">
        <v>1161</v>
      </c>
      <c r="J157" s="133" t="s">
        <v>1158</v>
      </c>
      <c r="K157" s="133">
        <v>500</v>
      </c>
      <c r="L157" s="134" t="s">
        <v>90</v>
      </c>
      <c r="M157" s="128" t="s">
        <v>1212</v>
      </c>
      <c r="N157" s="114" t="s">
        <v>880</v>
      </c>
      <c r="O157" s="114" t="s">
        <v>744</v>
      </c>
      <c r="P157" s="114" t="s">
        <v>738</v>
      </c>
      <c r="Q157" s="128" t="s">
        <v>730</v>
      </c>
      <c r="R157" s="135" t="s">
        <v>1116</v>
      </c>
      <c r="S157" s="136" t="s">
        <v>732</v>
      </c>
      <c r="T157" s="137" t="s">
        <v>731</v>
      </c>
      <c r="U157" s="137" t="s">
        <v>731</v>
      </c>
      <c r="V157" s="135" t="s">
        <v>1558</v>
      </c>
      <c r="W157" s="137" t="s">
        <v>731</v>
      </c>
      <c r="X157" s="137" t="s">
        <v>1160</v>
      </c>
      <c r="Y157" s="137" t="s">
        <v>108</v>
      </c>
      <c r="Z157" s="137" t="s">
        <v>108</v>
      </c>
      <c r="AA157" s="128" t="s">
        <v>459</v>
      </c>
    </row>
    <row r="158" spans="1:27" ht="22.5" customHeight="1" x14ac:dyDescent="0.25">
      <c r="A158" s="126" t="s">
        <v>1409</v>
      </c>
      <c r="B158" s="127" t="s">
        <v>1557</v>
      </c>
      <c r="C158" s="128" t="s">
        <v>765</v>
      </c>
      <c r="D158" s="129" t="s">
        <v>751</v>
      </c>
      <c r="E158" s="143" t="s">
        <v>680</v>
      </c>
      <c r="F158" s="130">
        <v>23</v>
      </c>
      <c r="G158" s="131" t="s">
        <v>747</v>
      </c>
      <c r="H158" s="132" t="s">
        <v>727</v>
      </c>
      <c r="I158" s="133" t="s">
        <v>1159</v>
      </c>
      <c r="J158" s="133" t="s">
        <v>1158</v>
      </c>
      <c r="K158" s="133">
        <v>400</v>
      </c>
      <c r="L158" s="134" t="s">
        <v>90</v>
      </c>
      <c r="M158" s="128" t="s">
        <v>1212</v>
      </c>
      <c r="N158" s="114" t="s">
        <v>880</v>
      </c>
      <c r="O158" s="114" t="s">
        <v>744</v>
      </c>
      <c r="P158" s="114" t="s">
        <v>738</v>
      </c>
      <c r="Q158" s="128" t="s">
        <v>730</v>
      </c>
      <c r="R158" s="135" t="s">
        <v>1033</v>
      </c>
      <c r="S158" s="136" t="s">
        <v>732</v>
      </c>
      <c r="T158" s="137" t="s">
        <v>731</v>
      </c>
      <c r="U158" s="137" t="s">
        <v>731</v>
      </c>
      <c r="V158" s="135" t="s">
        <v>1220</v>
      </c>
      <c r="W158" s="137" t="s">
        <v>108</v>
      </c>
      <c r="X158" s="137" t="s">
        <v>1160</v>
      </c>
      <c r="Y158" s="137" t="s">
        <v>108</v>
      </c>
      <c r="Z158" s="137" t="s">
        <v>108</v>
      </c>
      <c r="AA158" s="128" t="s">
        <v>59</v>
      </c>
    </row>
    <row r="159" spans="1:27" ht="22.5" customHeight="1" x14ac:dyDescent="0.25">
      <c r="A159" s="126" t="s">
        <v>1410</v>
      </c>
      <c r="B159" s="127" t="s">
        <v>1557</v>
      </c>
      <c r="C159" s="128" t="s">
        <v>765</v>
      </c>
      <c r="D159" s="129" t="s">
        <v>751</v>
      </c>
      <c r="E159" s="143" t="s">
        <v>680</v>
      </c>
      <c r="F159" s="130">
        <v>23</v>
      </c>
      <c r="G159" s="131" t="s">
        <v>747</v>
      </c>
      <c r="H159" s="132" t="s">
        <v>727</v>
      </c>
      <c r="I159" s="133" t="s">
        <v>1159</v>
      </c>
      <c r="J159" s="133" t="s">
        <v>1158</v>
      </c>
      <c r="K159" s="133">
        <v>400</v>
      </c>
      <c r="L159" s="134" t="s">
        <v>90</v>
      </c>
      <c r="M159" s="128" t="s">
        <v>1212</v>
      </c>
      <c r="N159" s="114" t="s">
        <v>880</v>
      </c>
      <c r="O159" s="114" t="s">
        <v>744</v>
      </c>
      <c r="P159" s="114" t="s">
        <v>763</v>
      </c>
      <c r="Q159" s="128" t="s">
        <v>730</v>
      </c>
      <c r="R159" s="135" t="s">
        <v>1116</v>
      </c>
      <c r="S159" s="136" t="s">
        <v>732</v>
      </c>
      <c r="T159" s="137" t="s">
        <v>731</v>
      </c>
      <c r="U159" s="137" t="s">
        <v>731</v>
      </c>
      <c r="V159" s="135" t="s">
        <v>1220</v>
      </c>
      <c r="W159" s="137" t="s">
        <v>108</v>
      </c>
      <c r="X159" s="137" t="s">
        <v>1160</v>
      </c>
      <c r="Y159" s="137" t="s">
        <v>108</v>
      </c>
      <c r="Z159" s="137" t="s">
        <v>108</v>
      </c>
      <c r="AA159" s="128" t="s">
        <v>460</v>
      </c>
    </row>
    <row r="160" spans="1:27" ht="22.5" customHeight="1" x14ac:dyDescent="0.25">
      <c r="A160" s="126" t="s">
        <v>1411</v>
      </c>
      <c r="B160" s="127" t="s">
        <v>1557</v>
      </c>
      <c r="C160" s="128" t="s">
        <v>765</v>
      </c>
      <c r="D160" s="129" t="s">
        <v>751</v>
      </c>
      <c r="E160" s="143" t="s">
        <v>680</v>
      </c>
      <c r="F160" s="130">
        <v>23</v>
      </c>
      <c r="G160" s="131" t="s">
        <v>747</v>
      </c>
      <c r="H160" s="132" t="s">
        <v>768</v>
      </c>
      <c r="I160" s="133" t="s">
        <v>1221</v>
      </c>
      <c r="J160" s="133" t="s">
        <v>1158</v>
      </c>
      <c r="K160" s="133">
        <v>500</v>
      </c>
      <c r="L160" s="134" t="s">
        <v>90</v>
      </c>
      <c r="M160" s="128" t="s">
        <v>1212</v>
      </c>
      <c r="N160" s="114" t="s">
        <v>880</v>
      </c>
      <c r="O160" s="114" t="s">
        <v>744</v>
      </c>
      <c r="P160" s="114" t="s">
        <v>763</v>
      </c>
      <c r="Q160" s="128" t="s">
        <v>730</v>
      </c>
      <c r="R160" s="135" t="s">
        <v>1116</v>
      </c>
      <c r="S160" s="136" t="s">
        <v>732</v>
      </c>
      <c r="T160" s="137" t="s">
        <v>731</v>
      </c>
      <c r="U160" s="137" t="s">
        <v>731</v>
      </c>
      <c r="V160" s="135" t="s">
        <v>1220</v>
      </c>
      <c r="W160" s="137" t="s">
        <v>108</v>
      </c>
      <c r="X160" s="137" t="s">
        <v>1160</v>
      </c>
      <c r="Y160" s="137" t="s">
        <v>108</v>
      </c>
      <c r="Z160" s="137" t="s">
        <v>108</v>
      </c>
      <c r="AA160" s="128" t="s">
        <v>461</v>
      </c>
    </row>
    <row r="161" spans="1:27" ht="22.5" customHeight="1" x14ac:dyDescent="0.25">
      <c r="A161" s="126" t="s">
        <v>1412</v>
      </c>
      <c r="B161" s="127" t="s">
        <v>1557</v>
      </c>
      <c r="C161" s="128" t="s">
        <v>765</v>
      </c>
      <c r="D161" s="129" t="s">
        <v>751</v>
      </c>
      <c r="E161" s="143" t="s">
        <v>680</v>
      </c>
      <c r="F161" s="130">
        <v>22</v>
      </c>
      <c r="G161" s="131" t="s">
        <v>747</v>
      </c>
      <c r="H161" s="132" t="s">
        <v>768</v>
      </c>
      <c r="I161" s="133" t="s">
        <v>1221</v>
      </c>
      <c r="J161" s="133" t="s">
        <v>1158</v>
      </c>
      <c r="K161" s="133">
        <v>500</v>
      </c>
      <c r="L161" s="134" t="s">
        <v>90</v>
      </c>
      <c r="M161" s="128" t="s">
        <v>1212</v>
      </c>
      <c r="N161" s="114" t="s">
        <v>880</v>
      </c>
      <c r="O161" s="114" t="s">
        <v>767</v>
      </c>
      <c r="P161" s="114" t="s">
        <v>763</v>
      </c>
      <c r="Q161" s="128" t="s">
        <v>730</v>
      </c>
      <c r="R161" s="135" t="s">
        <v>1033</v>
      </c>
      <c r="S161" s="136" t="s">
        <v>732</v>
      </c>
      <c r="T161" s="137" t="s">
        <v>731</v>
      </c>
      <c r="U161" s="137" t="s">
        <v>731</v>
      </c>
      <c r="V161" s="135" t="s">
        <v>1220</v>
      </c>
      <c r="W161" s="137" t="s">
        <v>108</v>
      </c>
      <c r="X161" s="137" t="s">
        <v>1160</v>
      </c>
      <c r="Y161" s="137" t="s">
        <v>108</v>
      </c>
      <c r="Z161" s="137" t="s">
        <v>108</v>
      </c>
      <c r="AA161" s="128" t="s">
        <v>59</v>
      </c>
    </row>
    <row r="162" spans="1:27" ht="22.5" customHeight="1" x14ac:dyDescent="0.25">
      <c r="A162" s="126" t="s">
        <v>468</v>
      </c>
      <c r="B162" s="127" t="s">
        <v>1199</v>
      </c>
      <c r="C162" s="128" t="s">
        <v>765</v>
      </c>
      <c r="D162" s="129" t="s">
        <v>734</v>
      </c>
      <c r="E162" s="143" t="s">
        <v>680</v>
      </c>
      <c r="F162" s="130">
        <v>22</v>
      </c>
      <c r="G162" s="131" t="s">
        <v>733</v>
      </c>
      <c r="H162" s="132" t="s">
        <v>727</v>
      </c>
      <c r="I162" s="133" t="s">
        <v>1153</v>
      </c>
      <c r="J162" s="133" t="s">
        <v>1158</v>
      </c>
      <c r="K162" s="133">
        <v>250</v>
      </c>
      <c r="L162" s="134" t="s">
        <v>90</v>
      </c>
      <c r="M162" s="128" t="s">
        <v>1213</v>
      </c>
      <c r="N162" s="114" t="s">
        <v>749</v>
      </c>
      <c r="O162" s="114" t="s">
        <v>728</v>
      </c>
      <c r="P162" s="114" t="s">
        <v>729</v>
      </c>
      <c r="Q162" s="128" t="s">
        <v>730</v>
      </c>
      <c r="R162" s="135" t="s">
        <v>764</v>
      </c>
      <c r="S162" s="136" t="s">
        <v>732</v>
      </c>
      <c r="T162" s="137" t="s">
        <v>731</v>
      </c>
      <c r="U162" s="137" t="s">
        <v>731</v>
      </c>
      <c r="V162" s="135" t="s">
        <v>1220</v>
      </c>
      <c r="W162" s="137" t="s">
        <v>108</v>
      </c>
      <c r="X162" s="137" t="s">
        <v>1160</v>
      </c>
      <c r="Y162" s="137" t="s">
        <v>108</v>
      </c>
      <c r="Z162" s="137" t="s">
        <v>108</v>
      </c>
      <c r="AA162" s="128" t="s">
        <v>462</v>
      </c>
    </row>
    <row r="163" spans="1:27" ht="22.5" customHeight="1" x14ac:dyDescent="0.25">
      <c r="A163" s="126" t="s">
        <v>469</v>
      </c>
      <c r="B163" s="127" t="s">
        <v>1199</v>
      </c>
      <c r="C163" s="128" t="s">
        <v>765</v>
      </c>
      <c r="D163" s="129" t="s">
        <v>734</v>
      </c>
      <c r="E163" s="143" t="s">
        <v>680</v>
      </c>
      <c r="F163" s="130">
        <v>44</v>
      </c>
      <c r="G163" s="131" t="s">
        <v>733</v>
      </c>
      <c r="H163" s="132" t="s">
        <v>727</v>
      </c>
      <c r="I163" s="133" t="s">
        <v>1153</v>
      </c>
      <c r="J163" s="133" t="s">
        <v>1158</v>
      </c>
      <c r="K163" s="133">
        <v>250</v>
      </c>
      <c r="L163" s="134" t="s">
        <v>90</v>
      </c>
      <c r="M163" s="128" t="s">
        <v>1213</v>
      </c>
      <c r="N163" s="114" t="s">
        <v>749</v>
      </c>
      <c r="O163" s="114" t="s">
        <v>728</v>
      </c>
      <c r="P163" s="114" t="s">
        <v>729</v>
      </c>
      <c r="Q163" s="128" t="s">
        <v>730</v>
      </c>
      <c r="R163" s="135" t="s">
        <v>1116</v>
      </c>
      <c r="S163" s="136" t="s">
        <v>732</v>
      </c>
      <c r="T163" s="137" t="s">
        <v>731</v>
      </c>
      <c r="U163" s="137" t="s">
        <v>731</v>
      </c>
      <c r="V163" s="135" t="s">
        <v>1220</v>
      </c>
      <c r="W163" s="137" t="s">
        <v>108</v>
      </c>
      <c r="X163" s="137" t="s">
        <v>1160</v>
      </c>
      <c r="Y163" s="137" t="s">
        <v>108</v>
      </c>
      <c r="Z163" s="137" t="s">
        <v>108</v>
      </c>
      <c r="AA163" s="128" t="s">
        <v>463</v>
      </c>
    </row>
    <row r="164" spans="1:27" ht="22.5" customHeight="1" x14ac:dyDescent="0.25">
      <c r="A164" s="126" t="s">
        <v>470</v>
      </c>
      <c r="B164" s="127" t="s">
        <v>1199</v>
      </c>
      <c r="C164" s="128" t="s">
        <v>765</v>
      </c>
      <c r="D164" s="129" t="s">
        <v>734</v>
      </c>
      <c r="E164" s="143" t="s">
        <v>680</v>
      </c>
      <c r="F164" s="130">
        <v>22</v>
      </c>
      <c r="G164" s="131" t="s">
        <v>733</v>
      </c>
      <c r="H164" s="132" t="s">
        <v>727</v>
      </c>
      <c r="I164" s="133" t="s">
        <v>1153</v>
      </c>
      <c r="J164" s="133" t="s">
        <v>1158</v>
      </c>
      <c r="K164" s="133">
        <v>250</v>
      </c>
      <c r="L164" s="134" t="s">
        <v>90</v>
      </c>
      <c r="M164" s="128" t="s">
        <v>1213</v>
      </c>
      <c r="N164" s="114" t="s">
        <v>749</v>
      </c>
      <c r="O164" s="114" t="s">
        <v>744</v>
      </c>
      <c r="P164" s="114" t="s">
        <v>738</v>
      </c>
      <c r="Q164" s="128" t="s">
        <v>730</v>
      </c>
      <c r="R164" s="135" t="s">
        <v>1116</v>
      </c>
      <c r="S164" s="136" t="s">
        <v>732</v>
      </c>
      <c r="T164" s="137" t="s">
        <v>731</v>
      </c>
      <c r="U164" s="137" t="s">
        <v>731</v>
      </c>
      <c r="V164" s="135" t="s">
        <v>1220</v>
      </c>
      <c r="W164" s="137" t="s">
        <v>108</v>
      </c>
      <c r="X164" s="137" t="s">
        <v>1160</v>
      </c>
      <c r="Y164" s="137" t="s">
        <v>108</v>
      </c>
      <c r="Z164" s="137" t="s">
        <v>108</v>
      </c>
      <c r="AA164" s="128" t="s">
        <v>464</v>
      </c>
    </row>
    <row r="165" spans="1:27" ht="22.5" customHeight="1" x14ac:dyDescent="0.25">
      <c r="A165" s="126" t="s">
        <v>471</v>
      </c>
      <c r="B165" s="127" t="s">
        <v>1199</v>
      </c>
      <c r="C165" s="128" t="s">
        <v>765</v>
      </c>
      <c r="D165" s="129" t="s">
        <v>734</v>
      </c>
      <c r="E165" s="143" t="s">
        <v>680</v>
      </c>
      <c r="F165" s="130">
        <v>19</v>
      </c>
      <c r="G165" s="131" t="s">
        <v>733</v>
      </c>
      <c r="H165" s="132" t="s">
        <v>727</v>
      </c>
      <c r="I165" s="133" t="s">
        <v>1153</v>
      </c>
      <c r="J165" s="133" t="s">
        <v>1158</v>
      </c>
      <c r="K165" s="133">
        <v>250</v>
      </c>
      <c r="L165" s="134" t="s">
        <v>90</v>
      </c>
      <c r="M165" s="128" t="s">
        <v>1213</v>
      </c>
      <c r="N165" s="114" t="s">
        <v>750</v>
      </c>
      <c r="O165" s="114" t="s">
        <v>744</v>
      </c>
      <c r="P165" s="114" t="s">
        <v>738</v>
      </c>
      <c r="Q165" s="128" t="s">
        <v>730</v>
      </c>
      <c r="R165" s="135" t="s">
        <v>764</v>
      </c>
      <c r="S165" s="136" t="s">
        <v>732</v>
      </c>
      <c r="T165" s="137" t="s">
        <v>731</v>
      </c>
      <c r="U165" s="137" t="s">
        <v>731</v>
      </c>
      <c r="V165" s="135" t="s">
        <v>1220</v>
      </c>
      <c r="W165" s="137" t="s">
        <v>108</v>
      </c>
      <c r="X165" s="137" t="s">
        <v>1160</v>
      </c>
      <c r="Y165" s="137" t="s">
        <v>108</v>
      </c>
      <c r="Z165" s="137" t="s">
        <v>108</v>
      </c>
      <c r="AA165" s="128" t="s">
        <v>59</v>
      </c>
    </row>
    <row r="166" spans="1:27" ht="22.5" customHeight="1" x14ac:dyDescent="0.25">
      <c r="A166" s="126" t="s">
        <v>472</v>
      </c>
      <c r="B166" s="127" t="s">
        <v>1199</v>
      </c>
      <c r="C166" s="128" t="s">
        <v>765</v>
      </c>
      <c r="D166" s="129" t="s">
        <v>734</v>
      </c>
      <c r="E166" s="143" t="s">
        <v>680</v>
      </c>
      <c r="F166" s="130">
        <v>23</v>
      </c>
      <c r="G166" s="131" t="s">
        <v>733</v>
      </c>
      <c r="H166" s="132" t="s">
        <v>727</v>
      </c>
      <c r="I166" s="133" t="s">
        <v>1153</v>
      </c>
      <c r="J166" s="133" t="s">
        <v>1158</v>
      </c>
      <c r="K166" s="133">
        <v>250</v>
      </c>
      <c r="L166" s="134" t="s">
        <v>90</v>
      </c>
      <c r="M166" s="128" t="s">
        <v>1213</v>
      </c>
      <c r="N166" s="114" t="s">
        <v>750</v>
      </c>
      <c r="O166" s="114" t="s">
        <v>744</v>
      </c>
      <c r="P166" s="114" t="s">
        <v>738</v>
      </c>
      <c r="Q166" s="128" t="s">
        <v>730</v>
      </c>
      <c r="R166" s="135" t="s">
        <v>1116</v>
      </c>
      <c r="S166" s="136" t="s">
        <v>745</v>
      </c>
      <c r="T166" s="137" t="s">
        <v>731</v>
      </c>
      <c r="U166" s="137" t="s">
        <v>731</v>
      </c>
      <c r="V166" s="135" t="s">
        <v>1220</v>
      </c>
      <c r="W166" s="137" t="s">
        <v>108</v>
      </c>
      <c r="X166" s="137" t="s">
        <v>1160</v>
      </c>
      <c r="Y166" s="137" t="s">
        <v>108</v>
      </c>
      <c r="Z166" s="137" t="s">
        <v>108</v>
      </c>
      <c r="AA166" s="128" t="s">
        <v>465</v>
      </c>
    </row>
    <row r="167" spans="1:27" ht="22.5" customHeight="1" x14ac:dyDescent="0.25">
      <c r="A167" s="126" t="s">
        <v>473</v>
      </c>
      <c r="B167" s="127" t="s">
        <v>1199</v>
      </c>
      <c r="C167" s="128" t="s">
        <v>765</v>
      </c>
      <c r="D167" s="129" t="s">
        <v>734</v>
      </c>
      <c r="E167" s="143" t="s">
        <v>680</v>
      </c>
      <c r="F167" s="130">
        <v>23</v>
      </c>
      <c r="G167" s="131" t="s">
        <v>733</v>
      </c>
      <c r="H167" s="132" t="s">
        <v>727</v>
      </c>
      <c r="I167" s="133" t="s">
        <v>1153</v>
      </c>
      <c r="J167" s="133" t="s">
        <v>1158</v>
      </c>
      <c r="K167" s="133">
        <v>250</v>
      </c>
      <c r="L167" s="134" t="s">
        <v>90</v>
      </c>
      <c r="M167" s="128" t="s">
        <v>1213</v>
      </c>
      <c r="N167" s="114" t="s">
        <v>750</v>
      </c>
      <c r="O167" s="114" t="s">
        <v>744</v>
      </c>
      <c r="P167" s="114" t="s">
        <v>763</v>
      </c>
      <c r="Q167" s="128" t="s">
        <v>730</v>
      </c>
      <c r="R167" s="135" t="s">
        <v>1116</v>
      </c>
      <c r="S167" s="136" t="s">
        <v>745</v>
      </c>
      <c r="T167" s="137" t="s">
        <v>731</v>
      </c>
      <c r="U167" s="137" t="s">
        <v>731</v>
      </c>
      <c r="V167" s="135" t="s">
        <v>1220</v>
      </c>
      <c r="W167" s="137" t="s">
        <v>108</v>
      </c>
      <c r="X167" s="137" t="s">
        <v>1160</v>
      </c>
      <c r="Y167" s="137" t="s">
        <v>108</v>
      </c>
      <c r="Z167" s="137" t="s">
        <v>108</v>
      </c>
      <c r="AA167" s="128" t="s">
        <v>466</v>
      </c>
    </row>
    <row r="168" spans="1:27" ht="22.5" customHeight="1" x14ac:dyDescent="0.25">
      <c r="A168" s="126" t="s">
        <v>474</v>
      </c>
      <c r="B168" s="127" t="s">
        <v>1199</v>
      </c>
      <c r="C168" s="128" t="s">
        <v>765</v>
      </c>
      <c r="D168" s="129" t="s">
        <v>734</v>
      </c>
      <c r="E168" s="143" t="s">
        <v>680</v>
      </c>
      <c r="F168" s="130">
        <v>27</v>
      </c>
      <c r="G168" s="131" t="s">
        <v>733</v>
      </c>
      <c r="H168" s="132" t="s">
        <v>768</v>
      </c>
      <c r="I168" s="133" t="s">
        <v>1221</v>
      </c>
      <c r="J168" s="133" t="s">
        <v>1158</v>
      </c>
      <c r="K168" s="133">
        <v>500</v>
      </c>
      <c r="L168" s="134" t="s">
        <v>90</v>
      </c>
      <c r="M168" s="128" t="s">
        <v>1213</v>
      </c>
      <c r="N168" s="114" t="s">
        <v>750</v>
      </c>
      <c r="O168" s="114" t="s">
        <v>744</v>
      </c>
      <c r="P168" s="114" t="s">
        <v>738</v>
      </c>
      <c r="Q168" s="128" t="s">
        <v>730</v>
      </c>
      <c r="R168" s="135" t="s">
        <v>1116</v>
      </c>
      <c r="S168" s="136" t="s">
        <v>745</v>
      </c>
      <c r="T168" s="137" t="s">
        <v>731</v>
      </c>
      <c r="U168" s="137" t="s">
        <v>731</v>
      </c>
      <c r="V168" s="135" t="s">
        <v>1220</v>
      </c>
      <c r="W168" s="137" t="s">
        <v>108</v>
      </c>
      <c r="X168" s="137" t="s">
        <v>1160</v>
      </c>
      <c r="Y168" s="137" t="s">
        <v>108</v>
      </c>
      <c r="Z168" s="137" t="s">
        <v>108</v>
      </c>
      <c r="AA168" s="128" t="s">
        <v>467</v>
      </c>
    </row>
    <row r="169" spans="1:27" ht="22.5" customHeight="1" x14ac:dyDescent="0.25">
      <c r="A169" s="126" t="s">
        <v>1434</v>
      </c>
      <c r="B169" s="127" t="s">
        <v>1559</v>
      </c>
      <c r="C169" s="128" t="s">
        <v>765</v>
      </c>
      <c r="D169" s="129" t="s">
        <v>751</v>
      </c>
      <c r="E169" s="143" t="s">
        <v>680</v>
      </c>
      <c r="F169" s="130">
        <v>21</v>
      </c>
      <c r="G169" s="131" t="s">
        <v>733</v>
      </c>
      <c r="H169" s="132" t="s">
        <v>727</v>
      </c>
      <c r="I169" s="133" t="s">
        <v>1153</v>
      </c>
      <c r="J169" s="133" t="s">
        <v>1158</v>
      </c>
      <c r="K169" s="133">
        <v>300</v>
      </c>
      <c r="L169" s="134" t="s">
        <v>90</v>
      </c>
      <c r="M169" s="128" t="s">
        <v>1212</v>
      </c>
      <c r="N169" s="114" t="s">
        <v>879</v>
      </c>
      <c r="O169" s="114" t="s">
        <v>728</v>
      </c>
      <c r="P169" s="114" t="s">
        <v>729</v>
      </c>
      <c r="Q169" s="128" t="s">
        <v>730</v>
      </c>
      <c r="R169" s="135" t="s">
        <v>764</v>
      </c>
      <c r="S169" s="136" t="s">
        <v>732</v>
      </c>
      <c r="T169" s="137" t="s">
        <v>731</v>
      </c>
      <c r="U169" s="137" t="s">
        <v>731</v>
      </c>
      <c r="V169" s="135" t="s">
        <v>1220</v>
      </c>
      <c r="W169" s="137" t="s">
        <v>108</v>
      </c>
      <c r="X169" s="137" t="s">
        <v>1160</v>
      </c>
      <c r="Y169" s="137" t="s">
        <v>108</v>
      </c>
      <c r="Z169" s="137" t="s">
        <v>108</v>
      </c>
      <c r="AA169" s="128" t="s">
        <v>468</v>
      </c>
    </row>
    <row r="170" spans="1:27" ht="22.5" customHeight="1" x14ac:dyDescent="0.25">
      <c r="A170" s="126" t="s">
        <v>1435</v>
      </c>
      <c r="B170" s="127" t="s">
        <v>1559</v>
      </c>
      <c r="C170" s="128" t="s">
        <v>765</v>
      </c>
      <c r="D170" s="129" t="s">
        <v>751</v>
      </c>
      <c r="E170" s="143" t="s">
        <v>680</v>
      </c>
      <c r="F170" s="130">
        <v>23</v>
      </c>
      <c r="G170" s="131" t="s">
        <v>733</v>
      </c>
      <c r="H170" s="132" t="s">
        <v>727</v>
      </c>
      <c r="I170" s="133" t="s">
        <v>1153</v>
      </c>
      <c r="J170" s="133" t="s">
        <v>1158</v>
      </c>
      <c r="K170" s="133">
        <v>300</v>
      </c>
      <c r="L170" s="134" t="s">
        <v>90</v>
      </c>
      <c r="M170" s="128" t="s">
        <v>1212</v>
      </c>
      <c r="N170" s="114" t="s">
        <v>879</v>
      </c>
      <c r="O170" s="114" t="s">
        <v>728</v>
      </c>
      <c r="P170" s="114" t="s">
        <v>729</v>
      </c>
      <c r="Q170" s="128" t="s">
        <v>730</v>
      </c>
      <c r="R170" s="135" t="s">
        <v>1116</v>
      </c>
      <c r="S170" s="136" t="s">
        <v>732</v>
      </c>
      <c r="T170" s="137" t="s">
        <v>731</v>
      </c>
      <c r="U170" s="137" t="s">
        <v>731</v>
      </c>
      <c r="V170" s="135" t="s">
        <v>1220</v>
      </c>
      <c r="W170" s="137" t="s">
        <v>108</v>
      </c>
      <c r="X170" s="137" t="s">
        <v>1160</v>
      </c>
      <c r="Y170" s="137" t="s">
        <v>108</v>
      </c>
      <c r="Z170" s="137" t="s">
        <v>108</v>
      </c>
      <c r="AA170" s="128" t="s">
        <v>469</v>
      </c>
    </row>
    <row r="171" spans="1:27" ht="22.5" customHeight="1" x14ac:dyDescent="0.25">
      <c r="A171" s="126" t="s">
        <v>1436</v>
      </c>
      <c r="B171" s="127" t="s">
        <v>1559</v>
      </c>
      <c r="C171" s="128" t="s">
        <v>765</v>
      </c>
      <c r="D171" s="129" t="s">
        <v>751</v>
      </c>
      <c r="E171" s="143" t="s">
        <v>680</v>
      </c>
      <c r="F171" s="130">
        <v>23</v>
      </c>
      <c r="G171" s="131" t="s">
        <v>733</v>
      </c>
      <c r="H171" s="132" t="s">
        <v>727</v>
      </c>
      <c r="I171" s="133" t="s">
        <v>1153</v>
      </c>
      <c r="J171" s="133" t="s">
        <v>1158</v>
      </c>
      <c r="K171" s="133">
        <v>300</v>
      </c>
      <c r="L171" s="134" t="s">
        <v>90</v>
      </c>
      <c r="M171" s="128" t="s">
        <v>1212</v>
      </c>
      <c r="N171" s="114" t="s">
        <v>879</v>
      </c>
      <c r="O171" s="114" t="s">
        <v>744</v>
      </c>
      <c r="P171" s="114" t="s">
        <v>738</v>
      </c>
      <c r="Q171" s="128" t="s">
        <v>730</v>
      </c>
      <c r="R171" s="135" t="s">
        <v>1116</v>
      </c>
      <c r="S171" s="136" t="s">
        <v>732</v>
      </c>
      <c r="T171" s="137" t="s">
        <v>731</v>
      </c>
      <c r="U171" s="137" t="s">
        <v>731</v>
      </c>
      <c r="V171" s="135" t="s">
        <v>1220</v>
      </c>
      <c r="W171" s="137" t="s">
        <v>108</v>
      </c>
      <c r="X171" s="137" t="s">
        <v>1160</v>
      </c>
      <c r="Y171" s="137" t="s">
        <v>108</v>
      </c>
      <c r="Z171" s="137" t="s">
        <v>108</v>
      </c>
      <c r="AA171" s="128" t="s">
        <v>470</v>
      </c>
    </row>
    <row r="172" spans="1:27" ht="22.5" customHeight="1" x14ac:dyDescent="0.25">
      <c r="A172" s="126" t="s">
        <v>1437</v>
      </c>
      <c r="B172" s="127" t="s">
        <v>1559</v>
      </c>
      <c r="C172" s="128" t="s">
        <v>765</v>
      </c>
      <c r="D172" s="129" t="s">
        <v>751</v>
      </c>
      <c r="E172" s="143" t="s">
        <v>680</v>
      </c>
      <c r="F172" s="130">
        <v>22</v>
      </c>
      <c r="G172" s="131" t="s">
        <v>733</v>
      </c>
      <c r="H172" s="132" t="s">
        <v>727</v>
      </c>
      <c r="I172" s="133" t="s">
        <v>1153</v>
      </c>
      <c r="J172" s="133" t="s">
        <v>1158</v>
      </c>
      <c r="K172" s="133">
        <v>300</v>
      </c>
      <c r="L172" s="134" t="s">
        <v>90</v>
      </c>
      <c r="M172" s="128" t="s">
        <v>1212</v>
      </c>
      <c r="N172" s="114" t="s">
        <v>880</v>
      </c>
      <c r="O172" s="114" t="s">
        <v>744</v>
      </c>
      <c r="P172" s="114" t="s">
        <v>738</v>
      </c>
      <c r="Q172" s="128" t="s">
        <v>730</v>
      </c>
      <c r="R172" s="135" t="s">
        <v>764</v>
      </c>
      <c r="S172" s="136" t="s">
        <v>732</v>
      </c>
      <c r="T172" s="137" t="s">
        <v>731</v>
      </c>
      <c r="U172" s="137" t="s">
        <v>731</v>
      </c>
      <c r="V172" s="135" t="s">
        <v>1220</v>
      </c>
      <c r="W172" s="137" t="s">
        <v>108</v>
      </c>
      <c r="X172" s="137" t="s">
        <v>1160</v>
      </c>
      <c r="Y172" s="137" t="s">
        <v>108</v>
      </c>
      <c r="Z172" s="137" t="s">
        <v>108</v>
      </c>
      <c r="AA172" s="128" t="s">
        <v>471</v>
      </c>
    </row>
    <row r="173" spans="1:27" ht="22.5" customHeight="1" x14ac:dyDescent="0.25">
      <c r="A173" s="126" t="s">
        <v>1438</v>
      </c>
      <c r="B173" s="127" t="s">
        <v>1559</v>
      </c>
      <c r="C173" s="128" t="s">
        <v>765</v>
      </c>
      <c r="D173" s="129" t="s">
        <v>751</v>
      </c>
      <c r="E173" s="143" t="s">
        <v>680</v>
      </c>
      <c r="F173" s="130">
        <v>23</v>
      </c>
      <c r="G173" s="131" t="s">
        <v>733</v>
      </c>
      <c r="H173" s="132" t="s">
        <v>727</v>
      </c>
      <c r="I173" s="133" t="s">
        <v>1153</v>
      </c>
      <c r="J173" s="133" t="s">
        <v>1158</v>
      </c>
      <c r="K173" s="133">
        <v>300</v>
      </c>
      <c r="L173" s="134" t="s">
        <v>90</v>
      </c>
      <c r="M173" s="128" t="s">
        <v>1212</v>
      </c>
      <c r="N173" s="114" t="s">
        <v>880</v>
      </c>
      <c r="O173" s="114" t="s">
        <v>744</v>
      </c>
      <c r="P173" s="114" t="s">
        <v>738</v>
      </c>
      <c r="Q173" s="128" t="s">
        <v>730</v>
      </c>
      <c r="R173" s="135" t="s">
        <v>1116</v>
      </c>
      <c r="S173" s="136" t="s">
        <v>745</v>
      </c>
      <c r="T173" s="137" t="s">
        <v>731</v>
      </c>
      <c r="U173" s="137" t="s">
        <v>731</v>
      </c>
      <c r="V173" s="135" t="s">
        <v>1220</v>
      </c>
      <c r="W173" s="137" t="s">
        <v>108</v>
      </c>
      <c r="X173" s="137" t="s">
        <v>1160</v>
      </c>
      <c r="Y173" s="137" t="s">
        <v>108</v>
      </c>
      <c r="Z173" s="137" t="s">
        <v>108</v>
      </c>
      <c r="AA173" s="128" t="s">
        <v>472</v>
      </c>
    </row>
    <row r="174" spans="1:27" ht="22.5" customHeight="1" x14ac:dyDescent="0.25">
      <c r="A174" s="126" t="s">
        <v>1439</v>
      </c>
      <c r="B174" s="127" t="s">
        <v>1559</v>
      </c>
      <c r="C174" s="128" t="s">
        <v>765</v>
      </c>
      <c r="D174" s="129" t="s">
        <v>751</v>
      </c>
      <c r="E174" s="143" t="s">
        <v>680</v>
      </c>
      <c r="F174" s="130">
        <v>23</v>
      </c>
      <c r="G174" s="131" t="s">
        <v>733</v>
      </c>
      <c r="H174" s="132" t="s">
        <v>727</v>
      </c>
      <c r="I174" s="133" t="s">
        <v>1153</v>
      </c>
      <c r="J174" s="133" t="s">
        <v>1158</v>
      </c>
      <c r="K174" s="133">
        <v>300</v>
      </c>
      <c r="L174" s="134" t="s">
        <v>90</v>
      </c>
      <c r="M174" s="128" t="s">
        <v>1212</v>
      </c>
      <c r="N174" s="114" t="s">
        <v>880</v>
      </c>
      <c r="O174" s="114" t="s">
        <v>744</v>
      </c>
      <c r="P174" s="114" t="s">
        <v>763</v>
      </c>
      <c r="Q174" s="128" t="s">
        <v>730</v>
      </c>
      <c r="R174" s="135" t="s">
        <v>1116</v>
      </c>
      <c r="S174" s="136" t="s">
        <v>745</v>
      </c>
      <c r="T174" s="137" t="s">
        <v>731</v>
      </c>
      <c r="U174" s="137" t="s">
        <v>731</v>
      </c>
      <c r="V174" s="135" t="s">
        <v>1220</v>
      </c>
      <c r="W174" s="137" t="s">
        <v>108</v>
      </c>
      <c r="X174" s="137" t="s">
        <v>1160</v>
      </c>
      <c r="Y174" s="137" t="s">
        <v>108</v>
      </c>
      <c r="Z174" s="137" t="s">
        <v>108</v>
      </c>
      <c r="AA174" s="128" t="s">
        <v>473</v>
      </c>
    </row>
    <row r="175" spans="1:27" ht="22.5" customHeight="1" x14ac:dyDescent="0.25">
      <c r="A175" s="126" t="s">
        <v>1440</v>
      </c>
      <c r="B175" s="127" t="s">
        <v>1559</v>
      </c>
      <c r="C175" s="128" t="s">
        <v>765</v>
      </c>
      <c r="D175" s="129" t="s">
        <v>751</v>
      </c>
      <c r="E175" s="143" t="s">
        <v>680</v>
      </c>
      <c r="F175" s="130">
        <v>24</v>
      </c>
      <c r="G175" s="131" t="s">
        <v>733</v>
      </c>
      <c r="H175" s="132" t="s">
        <v>768</v>
      </c>
      <c r="I175" s="133" t="s">
        <v>1221</v>
      </c>
      <c r="J175" s="133" t="s">
        <v>1158</v>
      </c>
      <c r="K175" s="133">
        <v>600</v>
      </c>
      <c r="L175" s="134" t="s">
        <v>90</v>
      </c>
      <c r="M175" s="128" t="s">
        <v>1212</v>
      </c>
      <c r="N175" s="114" t="s">
        <v>880</v>
      </c>
      <c r="O175" s="114" t="s">
        <v>744</v>
      </c>
      <c r="P175" s="114" t="s">
        <v>738</v>
      </c>
      <c r="Q175" s="128" t="s">
        <v>730</v>
      </c>
      <c r="R175" s="135" t="s">
        <v>1116</v>
      </c>
      <c r="S175" s="136" t="s">
        <v>745</v>
      </c>
      <c r="T175" s="137" t="s">
        <v>731</v>
      </c>
      <c r="U175" s="137" t="s">
        <v>731</v>
      </c>
      <c r="V175" s="135" t="s">
        <v>1220</v>
      </c>
      <c r="W175" s="137" t="s">
        <v>108</v>
      </c>
      <c r="X175" s="137" t="s">
        <v>1160</v>
      </c>
      <c r="Y175" s="137" t="s">
        <v>108</v>
      </c>
      <c r="Z175" s="137" t="s">
        <v>108</v>
      </c>
      <c r="AA175" s="128" t="s">
        <v>474</v>
      </c>
    </row>
    <row r="176" spans="1:27" ht="22.5" customHeight="1" x14ac:dyDescent="0.25">
      <c r="A176" s="126" t="s">
        <v>1441</v>
      </c>
      <c r="B176" s="127" t="s">
        <v>1559</v>
      </c>
      <c r="C176" s="128" t="s">
        <v>765</v>
      </c>
      <c r="D176" s="129" t="s">
        <v>751</v>
      </c>
      <c r="E176" s="143" t="s">
        <v>680</v>
      </c>
      <c r="F176" s="130">
        <v>24</v>
      </c>
      <c r="G176" s="131" t="s">
        <v>733</v>
      </c>
      <c r="H176" s="132" t="s">
        <v>768</v>
      </c>
      <c r="I176" s="133" t="s">
        <v>1221</v>
      </c>
      <c r="J176" s="133" t="s">
        <v>1158</v>
      </c>
      <c r="K176" s="133">
        <v>600</v>
      </c>
      <c r="L176" s="134" t="s">
        <v>90</v>
      </c>
      <c r="M176" s="128" t="s">
        <v>1212</v>
      </c>
      <c r="N176" s="114" t="s">
        <v>880</v>
      </c>
      <c r="O176" s="114" t="s">
        <v>767</v>
      </c>
      <c r="P176" s="114" t="s">
        <v>763</v>
      </c>
      <c r="Q176" s="128" t="s">
        <v>730</v>
      </c>
      <c r="R176" s="135" t="s">
        <v>1116</v>
      </c>
      <c r="S176" s="136" t="s">
        <v>745</v>
      </c>
      <c r="T176" s="137" t="s">
        <v>731</v>
      </c>
      <c r="U176" s="137" t="s">
        <v>731</v>
      </c>
      <c r="V176" s="135" t="s">
        <v>1220</v>
      </c>
      <c r="W176" s="137" t="s">
        <v>108</v>
      </c>
      <c r="X176" s="137" t="s">
        <v>1160</v>
      </c>
      <c r="Y176" s="137" t="s">
        <v>108</v>
      </c>
      <c r="Z176" s="137" t="s">
        <v>108</v>
      </c>
      <c r="AA176" s="128" t="s">
        <v>59</v>
      </c>
    </row>
    <row r="177" spans="1:27" ht="22.5" customHeight="1" x14ac:dyDescent="0.25">
      <c r="A177" s="126" t="s">
        <v>72</v>
      </c>
      <c r="B177" s="127" t="s">
        <v>1200</v>
      </c>
      <c r="C177" s="128" t="s">
        <v>765</v>
      </c>
      <c r="D177" s="129" t="s">
        <v>734</v>
      </c>
      <c r="E177" s="180" t="s">
        <v>680</v>
      </c>
      <c r="F177" s="130">
        <v>22</v>
      </c>
      <c r="G177" s="131" t="s">
        <v>733</v>
      </c>
      <c r="H177" s="132" t="s">
        <v>768</v>
      </c>
      <c r="I177" s="133" t="s">
        <v>1221</v>
      </c>
      <c r="J177" s="133" t="s">
        <v>1158</v>
      </c>
      <c r="K177" s="133">
        <v>600</v>
      </c>
      <c r="L177" s="134" t="s">
        <v>90</v>
      </c>
      <c r="M177" s="128" t="s">
        <v>1219</v>
      </c>
      <c r="N177" s="114" t="s">
        <v>772</v>
      </c>
      <c r="O177" s="114" t="s">
        <v>744</v>
      </c>
      <c r="P177" s="114" t="s">
        <v>738</v>
      </c>
      <c r="Q177" s="128" t="s">
        <v>730</v>
      </c>
      <c r="R177" s="135" t="s">
        <v>1116</v>
      </c>
      <c r="S177" s="136" t="s">
        <v>745</v>
      </c>
      <c r="T177" s="137" t="s">
        <v>731</v>
      </c>
      <c r="U177" s="137" t="s">
        <v>731</v>
      </c>
      <c r="V177" s="135" t="s">
        <v>1220</v>
      </c>
      <c r="W177" s="137" t="s">
        <v>108</v>
      </c>
      <c r="X177" s="137" t="s">
        <v>1160</v>
      </c>
      <c r="Y177" s="137" t="s">
        <v>108</v>
      </c>
      <c r="Z177" s="137" t="s">
        <v>108</v>
      </c>
      <c r="AA177" s="128" t="s">
        <v>59</v>
      </c>
    </row>
    <row r="178" spans="1:27" ht="22.5" customHeight="1" x14ac:dyDescent="0.25">
      <c r="A178" s="126" t="s">
        <v>73</v>
      </c>
      <c r="B178" s="127" t="s">
        <v>1200</v>
      </c>
      <c r="C178" s="128" t="s">
        <v>765</v>
      </c>
      <c r="D178" s="129" t="s">
        <v>734</v>
      </c>
      <c r="E178" s="143" t="s">
        <v>680</v>
      </c>
      <c r="F178" s="130">
        <v>20</v>
      </c>
      <c r="G178" s="131" t="s">
        <v>733</v>
      </c>
      <c r="H178" s="132" t="s">
        <v>768</v>
      </c>
      <c r="I178" s="133" t="s">
        <v>1221</v>
      </c>
      <c r="J178" s="133" t="s">
        <v>1158</v>
      </c>
      <c r="K178" s="133">
        <v>600</v>
      </c>
      <c r="L178" s="134" t="s">
        <v>90</v>
      </c>
      <c r="M178" s="128" t="s">
        <v>1219</v>
      </c>
      <c r="N178" s="114" t="s">
        <v>772</v>
      </c>
      <c r="O178" s="114" t="s">
        <v>767</v>
      </c>
      <c r="P178" s="114" t="s">
        <v>763</v>
      </c>
      <c r="Q178" s="128" t="s">
        <v>730</v>
      </c>
      <c r="R178" s="135" t="s">
        <v>1116</v>
      </c>
      <c r="S178" s="136" t="s">
        <v>745</v>
      </c>
      <c r="T178" s="137" t="s">
        <v>731</v>
      </c>
      <c r="U178" s="137" t="s">
        <v>731</v>
      </c>
      <c r="V178" s="135" t="s">
        <v>1220</v>
      </c>
      <c r="W178" s="137" t="s">
        <v>108</v>
      </c>
      <c r="X178" s="137" t="s">
        <v>1160</v>
      </c>
      <c r="Y178" s="137" t="s">
        <v>108</v>
      </c>
      <c r="Z178" s="137" t="s">
        <v>108</v>
      </c>
      <c r="AA178" s="128" t="s">
        <v>59</v>
      </c>
    </row>
    <row r="179" spans="1:27" ht="37.5" customHeight="1" x14ac:dyDescent="0.25">
      <c r="A179" s="138" t="s">
        <v>724</v>
      </c>
      <c r="B179" s="139"/>
      <c r="C179" s="139"/>
      <c r="D179" s="139"/>
      <c r="E179" s="139"/>
      <c r="F179" s="139"/>
      <c r="G179" s="141"/>
      <c r="H179" s="139"/>
      <c r="I179" s="140"/>
      <c r="J179" s="140"/>
      <c r="K179" s="140"/>
      <c r="L179" s="139"/>
      <c r="M179" s="139"/>
      <c r="N179" s="139"/>
      <c r="O179" s="139"/>
      <c r="P179" s="139"/>
      <c r="Q179" s="139"/>
      <c r="R179" s="141"/>
      <c r="S179" s="141"/>
      <c r="T179" s="141"/>
      <c r="U179" s="141"/>
      <c r="V179" s="141"/>
      <c r="W179" s="141"/>
      <c r="X179" s="139"/>
      <c r="Y179" s="141"/>
      <c r="Z179" s="141"/>
      <c r="AA179" s="139"/>
    </row>
    <row r="180" spans="1:27" ht="22.5" customHeight="1" x14ac:dyDescent="0.25">
      <c r="A180" s="126" t="s">
        <v>565</v>
      </c>
      <c r="B180" s="127" t="s">
        <v>1201</v>
      </c>
      <c r="C180" s="128" t="s">
        <v>724</v>
      </c>
      <c r="D180" s="129" t="s">
        <v>734</v>
      </c>
      <c r="E180" s="180" t="s">
        <v>680</v>
      </c>
      <c r="F180" s="130">
        <v>44</v>
      </c>
      <c r="G180" s="131" t="s">
        <v>726</v>
      </c>
      <c r="H180" s="132" t="s">
        <v>727</v>
      </c>
      <c r="I180" s="133" t="s">
        <v>1153</v>
      </c>
      <c r="J180" s="133" t="s">
        <v>1158</v>
      </c>
      <c r="K180" s="133">
        <v>300</v>
      </c>
      <c r="L180" s="134" t="s">
        <v>90</v>
      </c>
      <c r="M180" s="128" t="s">
        <v>1218</v>
      </c>
      <c r="N180" s="114" t="s">
        <v>1138</v>
      </c>
      <c r="O180" s="114" t="s">
        <v>744</v>
      </c>
      <c r="P180" s="114" t="s">
        <v>729</v>
      </c>
      <c r="Q180" s="128" t="s">
        <v>730</v>
      </c>
      <c r="R180" s="135" t="s">
        <v>764</v>
      </c>
      <c r="S180" s="136" t="s">
        <v>732</v>
      </c>
      <c r="T180" s="137" t="s">
        <v>731</v>
      </c>
      <c r="U180" s="137" t="s">
        <v>731</v>
      </c>
      <c r="V180" s="135" t="s">
        <v>1220</v>
      </c>
      <c r="W180" s="137" t="s">
        <v>108</v>
      </c>
      <c r="X180" s="137" t="s">
        <v>1160</v>
      </c>
      <c r="Y180" s="137" t="s">
        <v>108</v>
      </c>
      <c r="Z180" s="137" t="s">
        <v>108</v>
      </c>
      <c r="AA180" s="128" t="s">
        <v>59</v>
      </c>
    </row>
    <row r="181" spans="1:27" ht="22.5" customHeight="1" x14ac:dyDescent="0.25">
      <c r="A181" s="126" t="s">
        <v>569</v>
      </c>
      <c r="B181" s="127" t="s">
        <v>1202</v>
      </c>
      <c r="C181" s="128" t="s">
        <v>724</v>
      </c>
      <c r="D181" s="129" t="s">
        <v>734</v>
      </c>
      <c r="E181" s="143" t="s">
        <v>680</v>
      </c>
      <c r="F181" s="130">
        <v>44</v>
      </c>
      <c r="G181" s="131" t="s">
        <v>726</v>
      </c>
      <c r="H181" s="132" t="s">
        <v>727</v>
      </c>
      <c r="I181" s="133" t="s">
        <v>1153</v>
      </c>
      <c r="J181" s="133" t="s">
        <v>1158</v>
      </c>
      <c r="K181" s="133">
        <v>300</v>
      </c>
      <c r="L181" s="134" t="s">
        <v>90</v>
      </c>
      <c r="M181" s="128" t="s">
        <v>1213</v>
      </c>
      <c r="N181" s="114" t="s">
        <v>749</v>
      </c>
      <c r="O181" s="114" t="s">
        <v>728</v>
      </c>
      <c r="P181" s="114" t="s">
        <v>729</v>
      </c>
      <c r="Q181" s="128" t="s">
        <v>730</v>
      </c>
      <c r="R181" s="135" t="s">
        <v>764</v>
      </c>
      <c r="S181" s="136" t="s">
        <v>732</v>
      </c>
      <c r="T181" s="137" t="s">
        <v>731</v>
      </c>
      <c r="U181" s="137" t="s">
        <v>731</v>
      </c>
      <c r="V181" s="135" t="s">
        <v>1220</v>
      </c>
      <c r="W181" s="137" t="s">
        <v>108</v>
      </c>
      <c r="X181" s="137" t="s">
        <v>1160</v>
      </c>
      <c r="Y181" s="137" t="s">
        <v>108</v>
      </c>
      <c r="Z181" s="137" t="s">
        <v>108</v>
      </c>
      <c r="AA181" s="128" t="s">
        <v>566</v>
      </c>
    </row>
    <row r="182" spans="1:27" ht="22.5" customHeight="1" x14ac:dyDescent="0.25">
      <c r="A182" s="126" t="s">
        <v>570</v>
      </c>
      <c r="B182" s="127" t="s">
        <v>1202</v>
      </c>
      <c r="C182" s="128" t="s">
        <v>724</v>
      </c>
      <c r="D182" s="129" t="s">
        <v>734</v>
      </c>
      <c r="E182" s="143" t="s">
        <v>680</v>
      </c>
      <c r="F182" s="130">
        <v>44</v>
      </c>
      <c r="G182" s="131" t="s">
        <v>726</v>
      </c>
      <c r="H182" s="132" t="s">
        <v>727</v>
      </c>
      <c r="I182" s="133" t="s">
        <v>1153</v>
      </c>
      <c r="J182" s="133" t="s">
        <v>1158</v>
      </c>
      <c r="K182" s="133">
        <v>300</v>
      </c>
      <c r="L182" s="134" t="s">
        <v>90</v>
      </c>
      <c r="M182" s="128" t="s">
        <v>1213</v>
      </c>
      <c r="N182" s="114" t="s">
        <v>749</v>
      </c>
      <c r="O182" s="114" t="s">
        <v>744</v>
      </c>
      <c r="P182" s="114" t="s">
        <v>738</v>
      </c>
      <c r="Q182" s="128" t="s">
        <v>730</v>
      </c>
      <c r="R182" s="135" t="s">
        <v>1116</v>
      </c>
      <c r="S182" s="136" t="s">
        <v>732</v>
      </c>
      <c r="T182" s="137" t="s">
        <v>731</v>
      </c>
      <c r="U182" s="137" t="s">
        <v>731</v>
      </c>
      <c r="V182" s="135" t="s">
        <v>1220</v>
      </c>
      <c r="W182" s="137" t="s">
        <v>108</v>
      </c>
      <c r="X182" s="137" t="s">
        <v>1160</v>
      </c>
      <c r="Y182" s="137" t="s">
        <v>108</v>
      </c>
      <c r="Z182" s="137" t="s">
        <v>108</v>
      </c>
      <c r="AA182" s="128" t="s">
        <v>567</v>
      </c>
    </row>
    <row r="183" spans="1:27" ht="22.5" customHeight="1" x14ac:dyDescent="0.25">
      <c r="A183" s="126" t="s">
        <v>571</v>
      </c>
      <c r="B183" s="127" t="s">
        <v>1202</v>
      </c>
      <c r="C183" s="128" t="s">
        <v>724</v>
      </c>
      <c r="D183" s="129" t="s">
        <v>734</v>
      </c>
      <c r="E183" s="143" t="s">
        <v>680</v>
      </c>
      <c r="F183" s="130">
        <v>44</v>
      </c>
      <c r="G183" s="131" t="s">
        <v>726</v>
      </c>
      <c r="H183" s="132" t="s">
        <v>727</v>
      </c>
      <c r="I183" s="133" t="s">
        <v>1153</v>
      </c>
      <c r="J183" s="133" t="s">
        <v>1158</v>
      </c>
      <c r="K183" s="133">
        <v>300</v>
      </c>
      <c r="L183" s="134" t="s">
        <v>90</v>
      </c>
      <c r="M183" s="128" t="s">
        <v>1213</v>
      </c>
      <c r="N183" s="114" t="s">
        <v>750</v>
      </c>
      <c r="O183" s="114" t="s">
        <v>744</v>
      </c>
      <c r="P183" s="114" t="s">
        <v>738</v>
      </c>
      <c r="Q183" s="128" t="s">
        <v>730</v>
      </c>
      <c r="R183" s="135" t="s">
        <v>1116</v>
      </c>
      <c r="S183" s="136" t="s">
        <v>732</v>
      </c>
      <c r="T183" s="137" t="s">
        <v>731</v>
      </c>
      <c r="U183" s="137" t="s">
        <v>731</v>
      </c>
      <c r="V183" s="135" t="s">
        <v>1220</v>
      </c>
      <c r="W183" s="137" t="s">
        <v>108</v>
      </c>
      <c r="X183" s="137" t="s">
        <v>1160</v>
      </c>
      <c r="Y183" s="137" t="s">
        <v>108</v>
      </c>
      <c r="Z183" s="137" t="s">
        <v>108</v>
      </c>
      <c r="AA183" s="128" t="s">
        <v>568</v>
      </c>
    </row>
    <row r="184" spans="1:27" ht="22.5" customHeight="1" x14ac:dyDescent="0.25">
      <c r="A184" s="126" t="s">
        <v>1456</v>
      </c>
      <c r="B184" s="127" t="s">
        <v>1560</v>
      </c>
      <c r="C184" s="128" t="s">
        <v>724</v>
      </c>
      <c r="D184" s="129" t="s">
        <v>751</v>
      </c>
      <c r="E184" s="143" t="s">
        <v>680</v>
      </c>
      <c r="F184" s="130">
        <v>20</v>
      </c>
      <c r="G184" s="131" t="s">
        <v>726</v>
      </c>
      <c r="H184" s="132" t="s">
        <v>878</v>
      </c>
      <c r="I184" s="133" t="s">
        <v>1153</v>
      </c>
      <c r="J184" s="133" t="s">
        <v>1158</v>
      </c>
      <c r="K184" s="133">
        <v>300</v>
      </c>
      <c r="L184" s="134" t="s">
        <v>90</v>
      </c>
      <c r="M184" s="128" t="s">
        <v>1212</v>
      </c>
      <c r="N184" s="114" t="s">
        <v>879</v>
      </c>
      <c r="O184" s="114" t="s">
        <v>728</v>
      </c>
      <c r="P184" s="114" t="s">
        <v>729</v>
      </c>
      <c r="Q184" s="128" t="s">
        <v>730</v>
      </c>
      <c r="R184" s="135" t="s">
        <v>764</v>
      </c>
      <c r="S184" s="136" t="s">
        <v>732</v>
      </c>
      <c r="T184" s="137" t="s">
        <v>731</v>
      </c>
      <c r="U184" s="137" t="s">
        <v>731</v>
      </c>
      <c r="V184" s="135" t="s">
        <v>1558</v>
      </c>
      <c r="W184" s="137" t="s">
        <v>108</v>
      </c>
      <c r="X184" s="137" t="s">
        <v>1160</v>
      </c>
      <c r="Y184" s="137" t="s">
        <v>108</v>
      </c>
      <c r="Z184" s="137" t="s">
        <v>108</v>
      </c>
      <c r="AA184" s="128" t="s">
        <v>569</v>
      </c>
    </row>
    <row r="185" spans="1:27" ht="22.5" customHeight="1" x14ac:dyDescent="0.25">
      <c r="A185" s="126" t="s">
        <v>1457</v>
      </c>
      <c r="B185" s="127" t="s">
        <v>1560</v>
      </c>
      <c r="C185" s="128" t="s">
        <v>724</v>
      </c>
      <c r="D185" s="129" t="s">
        <v>751</v>
      </c>
      <c r="E185" s="143" t="s">
        <v>680</v>
      </c>
      <c r="F185" s="130">
        <v>21</v>
      </c>
      <c r="G185" s="131" t="s">
        <v>726</v>
      </c>
      <c r="H185" s="132" t="s">
        <v>878</v>
      </c>
      <c r="I185" s="133" t="s">
        <v>1153</v>
      </c>
      <c r="J185" s="133" t="s">
        <v>1158</v>
      </c>
      <c r="K185" s="133">
        <v>300</v>
      </c>
      <c r="L185" s="134" t="s">
        <v>90</v>
      </c>
      <c r="M185" s="128" t="s">
        <v>1212</v>
      </c>
      <c r="N185" s="114" t="s">
        <v>879</v>
      </c>
      <c r="O185" s="114" t="s">
        <v>744</v>
      </c>
      <c r="P185" s="114" t="s">
        <v>738</v>
      </c>
      <c r="Q185" s="128" t="s">
        <v>730</v>
      </c>
      <c r="R185" s="135" t="s">
        <v>1116</v>
      </c>
      <c r="S185" s="136" t="s">
        <v>732</v>
      </c>
      <c r="T185" s="137" t="s">
        <v>731</v>
      </c>
      <c r="U185" s="137" t="s">
        <v>731</v>
      </c>
      <c r="V185" s="135" t="s">
        <v>1558</v>
      </c>
      <c r="W185" s="137" t="s">
        <v>108</v>
      </c>
      <c r="X185" s="137" t="s">
        <v>1160</v>
      </c>
      <c r="Y185" s="137" t="s">
        <v>108</v>
      </c>
      <c r="Z185" s="137" t="s">
        <v>108</v>
      </c>
      <c r="AA185" s="128" t="s">
        <v>570</v>
      </c>
    </row>
    <row r="186" spans="1:27" ht="22.5" customHeight="1" x14ac:dyDescent="0.25">
      <c r="A186" s="126" t="s">
        <v>1458</v>
      </c>
      <c r="B186" s="127" t="s">
        <v>1560</v>
      </c>
      <c r="C186" s="128" t="s">
        <v>724</v>
      </c>
      <c r="D186" s="129" t="s">
        <v>751</v>
      </c>
      <c r="E186" s="143" t="s">
        <v>680</v>
      </c>
      <c r="F186" s="130">
        <v>21</v>
      </c>
      <c r="G186" s="131" t="s">
        <v>726</v>
      </c>
      <c r="H186" s="132" t="s">
        <v>878</v>
      </c>
      <c r="I186" s="133" t="s">
        <v>1153</v>
      </c>
      <c r="J186" s="133" t="s">
        <v>1158</v>
      </c>
      <c r="K186" s="133">
        <v>300</v>
      </c>
      <c r="L186" s="134" t="s">
        <v>90</v>
      </c>
      <c r="M186" s="128" t="s">
        <v>1212</v>
      </c>
      <c r="N186" s="114" t="s">
        <v>880</v>
      </c>
      <c r="O186" s="114" t="s">
        <v>744</v>
      </c>
      <c r="P186" s="114" t="s">
        <v>738</v>
      </c>
      <c r="Q186" s="128" t="s">
        <v>730</v>
      </c>
      <c r="R186" s="135" t="s">
        <v>1116</v>
      </c>
      <c r="S186" s="136" t="s">
        <v>732</v>
      </c>
      <c r="T186" s="137" t="s">
        <v>731</v>
      </c>
      <c r="U186" s="137" t="s">
        <v>731</v>
      </c>
      <c r="V186" s="135" t="s">
        <v>1558</v>
      </c>
      <c r="W186" s="137" t="s">
        <v>108</v>
      </c>
      <c r="X186" s="137" t="s">
        <v>1160</v>
      </c>
      <c r="Y186" s="137" t="s">
        <v>108</v>
      </c>
      <c r="Z186" s="137" t="s">
        <v>108</v>
      </c>
      <c r="AA186" s="128" t="s">
        <v>571</v>
      </c>
    </row>
    <row r="187" spans="1:27" ht="22.5" customHeight="1" x14ac:dyDescent="0.25">
      <c r="A187" s="126" t="s">
        <v>1459</v>
      </c>
      <c r="B187" s="127" t="s">
        <v>1560</v>
      </c>
      <c r="C187" s="128" t="s">
        <v>724</v>
      </c>
      <c r="D187" s="129" t="s">
        <v>751</v>
      </c>
      <c r="E187" s="143" t="s">
        <v>680</v>
      </c>
      <c r="F187" s="130">
        <v>20</v>
      </c>
      <c r="G187" s="131" t="s">
        <v>726</v>
      </c>
      <c r="H187" s="132" t="s">
        <v>878</v>
      </c>
      <c r="I187" s="133" t="s">
        <v>1153</v>
      </c>
      <c r="J187" s="133" t="s">
        <v>1158</v>
      </c>
      <c r="K187" s="133">
        <v>300</v>
      </c>
      <c r="L187" s="134" t="s">
        <v>90</v>
      </c>
      <c r="M187" s="128" t="s">
        <v>1212</v>
      </c>
      <c r="N187" s="114" t="s">
        <v>880</v>
      </c>
      <c r="O187" s="114" t="s">
        <v>744</v>
      </c>
      <c r="P187" s="114" t="s">
        <v>738</v>
      </c>
      <c r="Q187" s="128" t="s">
        <v>730</v>
      </c>
      <c r="R187" s="135" t="s">
        <v>1033</v>
      </c>
      <c r="S187" s="136" t="s">
        <v>732</v>
      </c>
      <c r="T187" s="137" t="s">
        <v>731</v>
      </c>
      <c r="U187" s="137" t="s">
        <v>731</v>
      </c>
      <c r="V187" s="135" t="s">
        <v>1558</v>
      </c>
      <c r="W187" s="137" t="s">
        <v>108</v>
      </c>
      <c r="X187" s="137" t="s">
        <v>1160</v>
      </c>
      <c r="Y187" s="137" t="s">
        <v>108</v>
      </c>
      <c r="Z187" s="137" t="s">
        <v>108</v>
      </c>
      <c r="AA187" s="128" t="s">
        <v>59</v>
      </c>
    </row>
    <row r="188" spans="1:27" ht="22.5" customHeight="1" x14ac:dyDescent="0.25">
      <c r="A188" s="126" t="s">
        <v>1460</v>
      </c>
      <c r="B188" s="127" t="s">
        <v>1560</v>
      </c>
      <c r="C188" s="128" t="s">
        <v>724</v>
      </c>
      <c r="D188" s="129" t="s">
        <v>751</v>
      </c>
      <c r="E188" s="143" t="s">
        <v>680</v>
      </c>
      <c r="F188" s="130">
        <v>24</v>
      </c>
      <c r="G188" s="131" t="s">
        <v>726</v>
      </c>
      <c r="H188" s="132" t="s">
        <v>878</v>
      </c>
      <c r="I188" s="133" t="s">
        <v>1153</v>
      </c>
      <c r="J188" s="133" t="s">
        <v>1158</v>
      </c>
      <c r="K188" s="133">
        <v>300</v>
      </c>
      <c r="L188" s="134" t="s">
        <v>1465</v>
      </c>
      <c r="M188" s="128" t="s">
        <v>1212</v>
      </c>
      <c r="N188" s="114" t="s">
        <v>879</v>
      </c>
      <c r="O188" s="114" t="s">
        <v>744</v>
      </c>
      <c r="P188" s="114" t="s">
        <v>738</v>
      </c>
      <c r="Q188" s="128" t="s">
        <v>730</v>
      </c>
      <c r="R188" s="135" t="s">
        <v>1116</v>
      </c>
      <c r="S188" s="136" t="s">
        <v>732</v>
      </c>
      <c r="T188" s="137" t="s">
        <v>731</v>
      </c>
      <c r="U188" s="137" t="s">
        <v>731</v>
      </c>
      <c r="V188" s="135" t="s">
        <v>1558</v>
      </c>
      <c r="W188" s="137" t="s">
        <v>108</v>
      </c>
      <c r="X188" s="137" t="s">
        <v>1160</v>
      </c>
      <c r="Y188" s="137" t="s">
        <v>108</v>
      </c>
      <c r="Z188" s="137" t="s">
        <v>108</v>
      </c>
      <c r="AA188" s="128" t="s">
        <v>59</v>
      </c>
    </row>
    <row r="189" spans="1:27" ht="22.5" customHeight="1" x14ac:dyDescent="0.25">
      <c r="A189" s="126" t="s">
        <v>1461</v>
      </c>
      <c r="B189" s="127" t="s">
        <v>1560</v>
      </c>
      <c r="C189" s="128" t="s">
        <v>724</v>
      </c>
      <c r="D189" s="129" t="s">
        <v>751</v>
      </c>
      <c r="E189" s="143" t="s">
        <v>680</v>
      </c>
      <c r="F189" s="130">
        <v>24</v>
      </c>
      <c r="G189" s="131" t="s">
        <v>726</v>
      </c>
      <c r="H189" s="132" t="s">
        <v>878</v>
      </c>
      <c r="I189" s="133" t="s">
        <v>1153</v>
      </c>
      <c r="J189" s="133" t="s">
        <v>1158</v>
      </c>
      <c r="K189" s="133">
        <v>300</v>
      </c>
      <c r="L189" s="134" t="s">
        <v>1465</v>
      </c>
      <c r="M189" s="128" t="s">
        <v>1212</v>
      </c>
      <c r="N189" s="114" t="s">
        <v>880</v>
      </c>
      <c r="O189" s="114" t="s">
        <v>744</v>
      </c>
      <c r="P189" s="114" t="s">
        <v>738</v>
      </c>
      <c r="Q189" s="128" t="s">
        <v>730</v>
      </c>
      <c r="R189" s="135" t="s">
        <v>1116</v>
      </c>
      <c r="S189" s="136" t="s">
        <v>732</v>
      </c>
      <c r="T189" s="137" t="s">
        <v>731</v>
      </c>
      <c r="U189" s="137" t="s">
        <v>731</v>
      </c>
      <c r="V189" s="135" t="s">
        <v>1558</v>
      </c>
      <c r="W189" s="137" t="s">
        <v>108</v>
      </c>
      <c r="X189" s="137" t="s">
        <v>1160</v>
      </c>
      <c r="Y189" s="137" t="s">
        <v>108</v>
      </c>
      <c r="Z189" s="137" t="s">
        <v>108</v>
      </c>
      <c r="AA189" s="128" t="s">
        <v>59</v>
      </c>
    </row>
    <row r="190" spans="1:27" ht="22.5" customHeight="1" x14ac:dyDescent="0.25">
      <c r="A190" s="126" t="s">
        <v>576</v>
      </c>
      <c r="B190" s="127" t="s">
        <v>1203</v>
      </c>
      <c r="C190" s="128" t="s">
        <v>724</v>
      </c>
      <c r="D190" s="129" t="s">
        <v>734</v>
      </c>
      <c r="E190" s="144" t="s">
        <v>680</v>
      </c>
      <c r="F190" s="130" t="s">
        <v>59</v>
      </c>
      <c r="G190" s="131" t="s">
        <v>726</v>
      </c>
      <c r="H190" s="132" t="s">
        <v>727</v>
      </c>
      <c r="I190" s="133" t="s">
        <v>1159</v>
      </c>
      <c r="J190" s="133" t="s">
        <v>1163</v>
      </c>
      <c r="K190" s="133">
        <v>400</v>
      </c>
      <c r="L190" s="134" t="s">
        <v>90</v>
      </c>
      <c r="M190" s="128" t="s">
        <v>1213</v>
      </c>
      <c r="N190" s="114" t="s">
        <v>749</v>
      </c>
      <c r="O190" s="114" t="s">
        <v>728</v>
      </c>
      <c r="P190" s="114" t="s">
        <v>729</v>
      </c>
      <c r="Q190" s="128" t="s">
        <v>730</v>
      </c>
      <c r="R190" s="135" t="s">
        <v>108</v>
      </c>
      <c r="S190" s="136" t="s">
        <v>732</v>
      </c>
      <c r="T190" s="137" t="s">
        <v>731</v>
      </c>
      <c r="U190" s="137" t="s">
        <v>731</v>
      </c>
      <c r="V190" s="135" t="s">
        <v>1220</v>
      </c>
      <c r="W190" s="137" t="s">
        <v>731</v>
      </c>
      <c r="X190" s="137" t="s">
        <v>1160</v>
      </c>
      <c r="Y190" s="137" t="s">
        <v>108</v>
      </c>
      <c r="Z190" s="137" t="s">
        <v>108</v>
      </c>
      <c r="AA190" s="128" t="s">
        <v>769</v>
      </c>
    </row>
    <row r="191" spans="1:27" ht="22.5" customHeight="1" x14ac:dyDescent="0.25">
      <c r="A191" s="126" t="s">
        <v>577</v>
      </c>
      <c r="B191" s="127" t="s">
        <v>1203</v>
      </c>
      <c r="C191" s="128" t="s">
        <v>724</v>
      </c>
      <c r="D191" s="129" t="s">
        <v>734</v>
      </c>
      <c r="E191" s="143" t="s">
        <v>680</v>
      </c>
      <c r="F191" s="130">
        <v>19</v>
      </c>
      <c r="G191" s="131" t="s">
        <v>726</v>
      </c>
      <c r="H191" s="132" t="s">
        <v>727</v>
      </c>
      <c r="I191" s="133" t="s">
        <v>1159</v>
      </c>
      <c r="J191" s="133" t="s">
        <v>1163</v>
      </c>
      <c r="K191" s="133">
        <v>400</v>
      </c>
      <c r="L191" s="134" t="s">
        <v>90</v>
      </c>
      <c r="M191" s="128" t="s">
        <v>1213</v>
      </c>
      <c r="N191" s="114" t="s">
        <v>749</v>
      </c>
      <c r="O191" s="114" t="s">
        <v>728</v>
      </c>
      <c r="P191" s="114" t="s">
        <v>729</v>
      </c>
      <c r="Q191" s="128" t="s">
        <v>730</v>
      </c>
      <c r="R191" s="135" t="s">
        <v>1116</v>
      </c>
      <c r="S191" s="136" t="s">
        <v>732</v>
      </c>
      <c r="T191" s="137" t="s">
        <v>731</v>
      </c>
      <c r="U191" s="137" t="s">
        <v>731</v>
      </c>
      <c r="V191" s="135" t="s">
        <v>1220</v>
      </c>
      <c r="W191" s="137" t="s">
        <v>731</v>
      </c>
      <c r="X191" s="137" t="s">
        <v>1160</v>
      </c>
      <c r="Y191" s="137" t="s">
        <v>108</v>
      </c>
      <c r="Z191" s="137" t="s">
        <v>108</v>
      </c>
      <c r="AA191" s="128" t="s">
        <v>572</v>
      </c>
    </row>
    <row r="192" spans="1:27" ht="22.5" customHeight="1" x14ac:dyDescent="0.25">
      <c r="A192" s="126" t="s">
        <v>578</v>
      </c>
      <c r="B192" s="127" t="s">
        <v>1203</v>
      </c>
      <c r="C192" s="128" t="s">
        <v>724</v>
      </c>
      <c r="D192" s="129" t="s">
        <v>734</v>
      </c>
      <c r="E192" s="143" t="s">
        <v>680</v>
      </c>
      <c r="F192" s="130" t="s">
        <v>59</v>
      </c>
      <c r="G192" s="131" t="s">
        <v>726</v>
      </c>
      <c r="H192" s="132" t="s">
        <v>727</v>
      </c>
      <c r="I192" s="133" t="s">
        <v>1159</v>
      </c>
      <c r="J192" s="133" t="s">
        <v>1163</v>
      </c>
      <c r="K192" s="133">
        <v>400</v>
      </c>
      <c r="L192" s="134" t="s">
        <v>90</v>
      </c>
      <c r="M192" s="128" t="s">
        <v>1213</v>
      </c>
      <c r="N192" s="114" t="s">
        <v>749</v>
      </c>
      <c r="O192" s="114" t="s">
        <v>744</v>
      </c>
      <c r="P192" s="114" t="s">
        <v>738</v>
      </c>
      <c r="Q192" s="128" t="s">
        <v>730</v>
      </c>
      <c r="R192" s="135" t="s">
        <v>108</v>
      </c>
      <c r="S192" s="136" t="s">
        <v>732</v>
      </c>
      <c r="T192" s="137" t="s">
        <v>731</v>
      </c>
      <c r="U192" s="137" t="s">
        <v>731</v>
      </c>
      <c r="V192" s="135" t="s">
        <v>1220</v>
      </c>
      <c r="W192" s="137" t="s">
        <v>731</v>
      </c>
      <c r="X192" s="137" t="s">
        <v>1160</v>
      </c>
      <c r="Y192" s="137" t="s">
        <v>108</v>
      </c>
      <c r="Z192" s="137" t="s">
        <v>108</v>
      </c>
      <c r="AA192" s="128" t="s">
        <v>573</v>
      </c>
    </row>
    <row r="193" spans="1:27" ht="22.5" customHeight="1" x14ac:dyDescent="0.25">
      <c r="A193" s="126" t="s">
        <v>579</v>
      </c>
      <c r="B193" s="127" t="s">
        <v>1203</v>
      </c>
      <c r="C193" s="128" t="s">
        <v>724</v>
      </c>
      <c r="D193" s="129" t="s">
        <v>734</v>
      </c>
      <c r="E193" s="143" t="s">
        <v>680</v>
      </c>
      <c r="F193" s="130">
        <v>20</v>
      </c>
      <c r="G193" s="131" t="s">
        <v>726</v>
      </c>
      <c r="H193" s="132" t="s">
        <v>727</v>
      </c>
      <c r="I193" s="133" t="s">
        <v>1159</v>
      </c>
      <c r="J193" s="133" t="s">
        <v>1163</v>
      </c>
      <c r="K193" s="133">
        <v>400</v>
      </c>
      <c r="L193" s="134" t="s">
        <v>90</v>
      </c>
      <c r="M193" s="128" t="s">
        <v>1213</v>
      </c>
      <c r="N193" s="114" t="s">
        <v>749</v>
      </c>
      <c r="O193" s="114" t="s">
        <v>744</v>
      </c>
      <c r="P193" s="114" t="s">
        <v>738</v>
      </c>
      <c r="Q193" s="128" t="s">
        <v>730</v>
      </c>
      <c r="R193" s="135" t="s">
        <v>1116</v>
      </c>
      <c r="S193" s="136" t="s">
        <v>732</v>
      </c>
      <c r="T193" s="137" t="s">
        <v>731</v>
      </c>
      <c r="U193" s="137" t="s">
        <v>731</v>
      </c>
      <c r="V193" s="135" t="s">
        <v>1220</v>
      </c>
      <c r="W193" s="137" t="s">
        <v>731</v>
      </c>
      <c r="X193" s="137" t="s">
        <v>1160</v>
      </c>
      <c r="Y193" s="137" t="s">
        <v>108</v>
      </c>
      <c r="Z193" s="137" t="s">
        <v>108</v>
      </c>
      <c r="AA193" s="128" t="s">
        <v>574</v>
      </c>
    </row>
    <row r="194" spans="1:27" ht="22.5" customHeight="1" x14ac:dyDescent="0.25">
      <c r="A194" s="126" t="s">
        <v>580</v>
      </c>
      <c r="B194" s="127" t="s">
        <v>1203</v>
      </c>
      <c r="C194" s="128" t="s">
        <v>724</v>
      </c>
      <c r="D194" s="129" t="s">
        <v>734</v>
      </c>
      <c r="E194" s="180" t="s">
        <v>680</v>
      </c>
      <c r="F194" s="130" t="s">
        <v>59</v>
      </c>
      <c r="G194" s="131" t="s">
        <v>726</v>
      </c>
      <c r="H194" s="132" t="s">
        <v>727</v>
      </c>
      <c r="I194" s="133" t="s">
        <v>1159</v>
      </c>
      <c r="J194" s="133" t="s">
        <v>1163</v>
      </c>
      <c r="K194" s="133">
        <v>400</v>
      </c>
      <c r="L194" s="134" t="s">
        <v>90</v>
      </c>
      <c r="M194" s="128" t="s">
        <v>1213</v>
      </c>
      <c r="N194" s="114" t="s">
        <v>750</v>
      </c>
      <c r="O194" s="114" t="s">
        <v>744</v>
      </c>
      <c r="P194" s="114" t="s">
        <v>738</v>
      </c>
      <c r="Q194" s="128" t="s">
        <v>730</v>
      </c>
      <c r="R194" s="135" t="s">
        <v>1116</v>
      </c>
      <c r="S194" s="136" t="s">
        <v>732</v>
      </c>
      <c r="T194" s="137" t="s">
        <v>731</v>
      </c>
      <c r="U194" s="137" t="s">
        <v>731</v>
      </c>
      <c r="V194" s="135" t="s">
        <v>1220</v>
      </c>
      <c r="W194" s="137" t="s">
        <v>731</v>
      </c>
      <c r="X194" s="137" t="s">
        <v>1160</v>
      </c>
      <c r="Y194" s="137" t="s">
        <v>108</v>
      </c>
      <c r="Z194" s="137" t="s">
        <v>108</v>
      </c>
      <c r="AA194" s="128" t="s">
        <v>575</v>
      </c>
    </row>
    <row r="195" spans="1:27" ht="22.5" customHeight="1" x14ac:dyDescent="0.25">
      <c r="A195" s="126" t="s">
        <v>581</v>
      </c>
      <c r="B195" s="127" t="s">
        <v>1203</v>
      </c>
      <c r="C195" s="128" t="s">
        <v>724</v>
      </c>
      <c r="D195" s="129" t="s">
        <v>734</v>
      </c>
      <c r="E195" s="144" t="s">
        <v>680</v>
      </c>
      <c r="F195" s="130" t="s">
        <v>59</v>
      </c>
      <c r="G195" s="131" t="s">
        <v>726</v>
      </c>
      <c r="H195" s="132" t="s">
        <v>768</v>
      </c>
      <c r="I195" s="133" t="s">
        <v>1164</v>
      </c>
      <c r="J195" s="133" t="s">
        <v>1163</v>
      </c>
      <c r="K195" s="133">
        <v>400</v>
      </c>
      <c r="L195" s="134" t="s">
        <v>90</v>
      </c>
      <c r="M195" s="128" t="s">
        <v>1213</v>
      </c>
      <c r="N195" s="114" t="s">
        <v>750</v>
      </c>
      <c r="O195" s="114" t="s">
        <v>744</v>
      </c>
      <c r="P195" s="114" t="s">
        <v>738</v>
      </c>
      <c r="Q195" s="128" t="s">
        <v>730</v>
      </c>
      <c r="R195" s="135" t="s">
        <v>1116</v>
      </c>
      <c r="S195" s="136" t="s">
        <v>732</v>
      </c>
      <c r="T195" s="137" t="s">
        <v>731</v>
      </c>
      <c r="U195" s="137" t="s">
        <v>731</v>
      </c>
      <c r="V195" s="135" t="s">
        <v>1220</v>
      </c>
      <c r="W195" s="137" t="s">
        <v>731</v>
      </c>
      <c r="X195" s="137" t="s">
        <v>1160</v>
      </c>
      <c r="Y195" s="137" t="s">
        <v>108</v>
      </c>
      <c r="Z195" s="137" t="s">
        <v>108</v>
      </c>
      <c r="AA195" s="128" t="s">
        <v>59</v>
      </c>
    </row>
    <row r="196" spans="1:27" ht="22.5" customHeight="1" x14ac:dyDescent="0.25">
      <c r="A196" s="126" t="s">
        <v>1567</v>
      </c>
      <c r="B196" s="127" t="s">
        <v>1674</v>
      </c>
      <c r="C196" s="128" t="s">
        <v>724</v>
      </c>
      <c r="D196" s="129" t="s">
        <v>751</v>
      </c>
      <c r="E196" s="143" t="s">
        <v>680</v>
      </c>
      <c r="F196" s="130">
        <v>29</v>
      </c>
      <c r="G196" s="131" t="s">
        <v>726</v>
      </c>
      <c r="H196" s="132" t="s">
        <v>878</v>
      </c>
      <c r="I196" s="133" t="s">
        <v>1153</v>
      </c>
      <c r="J196" s="133" t="s">
        <v>1158</v>
      </c>
      <c r="K196" s="133">
        <v>300</v>
      </c>
      <c r="L196" s="134" t="s">
        <v>90</v>
      </c>
      <c r="M196" s="128" t="s">
        <v>1212</v>
      </c>
      <c r="N196" s="114" t="s">
        <v>879</v>
      </c>
      <c r="O196" s="114" t="s">
        <v>728</v>
      </c>
      <c r="P196" s="114" t="s">
        <v>729</v>
      </c>
      <c r="Q196" s="128" t="s">
        <v>730</v>
      </c>
      <c r="R196" s="135" t="s">
        <v>764</v>
      </c>
      <c r="S196" s="136" t="s">
        <v>732</v>
      </c>
      <c r="T196" s="137" t="s">
        <v>731</v>
      </c>
      <c r="U196" s="137" t="s">
        <v>731</v>
      </c>
      <c r="V196" s="135" t="s">
        <v>1220</v>
      </c>
      <c r="W196" s="137" t="s">
        <v>731</v>
      </c>
      <c r="X196" s="137" t="s">
        <v>1160</v>
      </c>
      <c r="Y196" s="137" t="s">
        <v>108</v>
      </c>
      <c r="Z196" s="137" t="s">
        <v>108</v>
      </c>
      <c r="AA196" s="128" t="s">
        <v>576</v>
      </c>
    </row>
    <row r="197" spans="1:27" ht="22.5" customHeight="1" x14ac:dyDescent="0.25">
      <c r="A197" s="126" t="s">
        <v>1568</v>
      </c>
      <c r="B197" s="127" t="s">
        <v>1674</v>
      </c>
      <c r="C197" s="128" t="s">
        <v>724</v>
      </c>
      <c r="D197" s="129" t="s">
        <v>751</v>
      </c>
      <c r="E197" s="143" t="s">
        <v>680</v>
      </c>
      <c r="F197" s="130">
        <v>29</v>
      </c>
      <c r="G197" s="131" t="s">
        <v>726</v>
      </c>
      <c r="H197" s="132" t="s">
        <v>878</v>
      </c>
      <c r="I197" s="133" t="s">
        <v>1153</v>
      </c>
      <c r="J197" s="133" t="s">
        <v>1158</v>
      </c>
      <c r="K197" s="133">
        <v>300</v>
      </c>
      <c r="L197" s="134" t="s">
        <v>90</v>
      </c>
      <c r="M197" s="128" t="s">
        <v>1212</v>
      </c>
      <c r="N197" s="114" t="s">
        <v>879</v>
      </c>
      <c r="O197" s="114" t="s">
        <v>728</v>
      </c>
      <c r="P197" s="114" t="s">
        <v>729</v>
      </c>
      <c r="Q197" s="128" t="s">
        <v>730</v>
      </c>
      <c r="R197" s="135" t="s">
        <v>1116</v>
      </c>
      <c r="S197" s="136" t="s">
        <v>732</v>
      </c>
      <c r="T197" s="137" t="s">
        <v>731</v>
      </c>
      <c r="U197" s="137" t="s">
        <v>731</v>
      </c>
      <c r="V197" s="135" t="s">
        <v>1220</v>
      </c>
      <c r="W197" s="137" t="s">
        <v>731</v>
      </c>
      <c r="X197" s="137" t="s">
        <v>1160</v>
      </c>
      <c r="Y197" s="137" t="s">
        <v>108</v>
      </c>
      <c r="Z197" s="137" t="s">
        <v>108</v>
      </c>
      <c r="AA197" s="128" t="s">
        <v>577</v>
      </c>
    </row>
    <row r="198" spans="1:27" ht="22.5" customHeight="1" x14ac:dyDescent="0.25">
      <c r="A198" s="126" t="s">
        <v>1569</v>
      </c>
      <c r="B198" s="127" t="s">
        <v>1674</v>
      </c>
      <c r="C198" s="128" t="s">
        <v>724</v>
      </c>
      <c r="D198" s="129" t="s">
        <v>751</v>
      </c>
      <c r="E198" s="143" t="s">
        <v>680</v>
      </c>
      <c r="F198" s="130">
        <v>29</v>
      </c>
      <c r="G198" s="131" t="s">
        <v>726</v>
      </c>
      <c r="H198" s="132" t="s">
        <v>878</v>
      </c>
      <c r="I198" s="133" t="s">
        <v>1153</v>
      </c>
      <c r="J198" s="133" t="s">
        <v>1158</v>
      </c>
      <c r="K198" s="133">
        <v>300</v>
      </c>
      <c r="L198" s="134" t="s">
        <v>90</v>
      </c>
      <c r="M198" s="128" t="s">
        <v>1212</v>
      </c>
      <c r="N198" s="114" t="s">
        <v>879</v>
      </c>
      <c r="O198" s="114" t="s">
        <v>744</v>
      </c>
      <c r="P198" s="114" t="s">
        <v>738</v>
      </c>
      <c r="Q198" s="128" t="s">
        <v>730</v>
      </c>
      <c r="R198" s="135" t="s">
        <v>764</v>
      </c>
      <c r="S198" s="136" t="s">
        <v>732</v>
      </c>
      <c r="T198" s="137" t="s">
        <v>731</v>
      </c>
      <c r="U198" s="137" t="s">
        <v>731</v>
      </c>
      <c r="V198" s="135" t="s">
        <v>1220</v>
      </c>
      <c r="W198" s="137" t="s">
        <v>731</v>
      </c>
      <c r="X198" s="137" t="s">
        <v>1160</v>
      </c>
      <c r="Y198" s="137" t="s">
        <v>108</v>
      </c>
      <c r="Z198" s="137" t="s">
        <v>108</v>
      </c>
      <c r="AA198" s="128" t="s">
        <v>578</v>
      </c>
    </row>
    <row r="199" spans="1:27" ht="22.5" customHeight="1" x14ac:dyDescent="0.25">
      <c r="A199" s="126" t="s">
        <v>1570</v>
      </c>
      <c r="B199" s="127" t="s">
        <v>1674</v>
      </c>
      <c r="C199" s="128" t="s">
        <v>724</v>
      </c>
      <c r="D199" s="129" t="s">
        <v>751</v>
      </c>
      <c r="E199" s="143" t="s">
        <v>680</v>
      </c>
      <c r="F199" s="130">
        <v>29</v>
      </c>
      <c r="G199" s="131" t="s">
        <v>726</v>
      </c>
      <c r="H199" s="132" t="s">
        <v>878</v>
      </c>
      <c r="I199" s="133" t="s">
        <v>1153</v>
      </c>
      <c r="J199" s="133" t="s">
        <v>1158</v>
      </c>
      <c r="K199" s="133">
        <v>300</v>
      </c>
      <c r="L199" s="134" t="s">
        <v>90</v>
      </c>
      <c r="M199" s="128" t="s">
        <v>1212</v>
      </c>
      <c r="N199" s="114" t="s">
        <v>879</v>
      </c>
      <c r="O199" s="114" t="s">
        <v>744</v>
      </c>
      <c r="P199" s="114" t="s">
        <v>738</v>
      </c>
      <c r="Q199" s="128" t="s">
        <v>730</v>
      </c>
      <c r="R199" s="135" t="s">
        <v>1116</v>
      </c>
      <c r="S199" s="136" t="s">
        <v>732</v>
      </c>
      <c r="T199" s="137" t="s">
        <v>731</v>
      </c>
      <c r="U199" s="137" t="s">
        <v>731</v>
      </c>
      <c r="V199" s="135" t="s">
        <v>1220</v>
      </c>
      <c r="W199" s="137" t="s">
        <v>731</v>
      </c>
      <c r="X199" s="137" t="s">
        <v>1160</v>
      </c>
      <c r="Y199" s="137" t="s">
        <v>108</v>
      </c>
      <c r="Z199" s="137" t="s">
        <v>108</v>
      </c>
      <c r="AA199" s="128" t="s">
        <v>579</v>
      </c>
    </row>
    <row r="200" spans="1:27" ht="22.5" customHeight="1" x14ac:dyDescent="0.25">
      <c r="A200" s="126" t="s">
        <v>1571</v>
      </c>
      <c r="B200" s="127" t="s">
        <v>1674</v>
      </c>
      <c r="C200" s="128" t="s">
        <v>724</v>
      </c>
      <c r="D200" s="129" t="s">
        <v>751</v>
      </c>
      <c r="E200" s="143" t="s">
        <v>680</v>
      </c>
      <c r="F200" s="130">
        <v>29</v>
      </c>
      <c r="G200" s="131" t="s">
        <v>726</v>
      </c>
      <c r="H200" s="132" t="s">
        <v>878</v>
      </c>
      <c r="I200" s="133" t="s">
        <v>1153</v>
      </c>
      <c r="J200" s="133" t="s">
        <v>1158</v>
      </c>
      <c r="K200" s="133">
        <v>300</v>
      </c>
      <c r="L200" s="134" t="s">
        <v>90</v>
      </c>
      <c r="M200" s="128" t="s">
        <v>1212</v>
      </c>
      <c r="N200" s="114" t="s">
        <v>880</v>
      </c>
      <c r="O200" s="114" t="s">
        <v>744</v>
      </c>
      <c r="P200" s="114" t="s">
        <v>738</v>
      </c>
      <c r="Q200" s="128" t="s">
        <v>730</v>
      </c>
      <c r="R200" s="135" t="s">
        <v>1116</v>
      </c>
      <c r="S200" s="136" t="s">
        <v>732</v>
      </c>
      <c r="T200" s="137" t="s">
        <v>731</v>
      </c>
      <c r="U200" s="137" t="s">
        <v>731</v>
      </c>
      <c r="V200" s="135" t="s">
        <v>1220</v>
      </c>
      <c r="W200" s="137" t="s">
        <v>731</v>
      </c>
      <c r="X200" s="137" t="s">
        <v>1160</v>
      </c>
      <c r="Y200" s="137" t="s">
        <v>108</v>
      </c>
      <c r="Z200" s="137" t="s">
        <v>108</v>
      </c>
      <c r="AA200" s="128" t="s">
        <v>580</v>
      </c>
    </row>
    <row r="201" spans="1:27" ht="22.5" customHeight="1" x14ac:dyDescent="0.25">
      <c r="A201" s="126" t="s">
        <v>1572</v>
      </c>
      <c r="B201" s="127" t="s">
        <v>1674</v>
      </c>
      <c r="C201" s="128" t="s">
        <v>724</v>
      </c>
      <c r="D201" s="129" t="s">
        <v>751</v>
      </c>
      <c r="E201" s="143" t="s">
        <v>680</v>
      </c>
      <c r="F201" s="130">
        <v>18</v>
      </c>
      <c r="G201" s="131" t="s">
        <v>726</v>
      </c>
      <c r="H201" s="132" t="s">
        <v>1675</v>
      </c>
      <c r="I201" s="133" t="s">
        <v>1159</v>
      </c>
      <c r="J201" s="133" t="s">
        <v>1163</v>
      </c>
      <c r="K201" s="133">
        <v>400</v>
      </c>
      <c r="L201" s="134" t="s">
        <v>90</v>
      </c>
      <c r="M201" s="128" t="s">
        <v>1212</v>
      </c>
      <c r="N201" s="114" t="s">
        <v>880</v>
      </c>
      <c r="O201" s="114" t="s">
        <v>744</v>
      </c>
      <c r="P201" s="114" t="s">
        <v>763</v>
      </c>
      <c r="Q201" s="128" t="s">
        <v>730</v>
      </c>
      <c r="R201" s="135" t="s">
        <v>1116</v>
      </c>
      <c r="S201" s="136" t="s">
        <v>732</v>
      </c>
      <c r="T201" s="137" t="s">
        <v>731</v>
      </c>
      <c r="U201" s="137" t="s">
        <v>731</v>
      </c>
      <c r="V201" s="135" t="s">
        <v>1220</v>
      </c>
      <c r="W201" s="137" t="s">
        <v>731</v>
      </c>
      <c r="X201" s="137" t="s">
        <v>1160</v>
      </c>
      <c r="Y201" s="137" t="s">
        <v>108</v>
      </c>
      <c r="Z201" s="137" t="s">
        <v>108</v>
      </c>
      <c r="AA201" s="128" t="s">
        <v>581</v>
      </c>
    </row>
    <row r="202" spans="1:27" ht="22.5" customHeight="1" x14ac:dyDescent="0.25">
      <c r="A202" s="126" t="s">
        <v>590</v>
      </c>
      <c r="B202" s="127" t="s">
        <v>1204</v>
      </c>
      <c r="C202" s="128" t="s">
        <v>724</v>
      </c>
      <c r="D202" s="129" t="s">
        <v>734</v>
      </c>
      <c r="E202" s="144" t="s">
        <v>680</v>
      </c>
      <c r="F202" s="130">
        <v>26</v>
      </c>
      <c r="G202" s="131" t="s">
        <v>747</v>
      </c>
      <c r="H202" s="132" t="s">
        <v>727</v>
      </c>
      <c r="I202" s="133" t="s">
        <v>1153</v>
      </c>
      <c r="J202" s="133" t="s">
        <v>1158</v>
      </c>
      <c r="K202" s="133">
        <v>400</v>
      </c>
      <c r="L202" s="134" t="s">
        <v>90</v>
      </c>
      <c r="M202" s="128" t="s">
        <v>1213</v>
      </c>
      <c r="N202" s="114" t="s">
        <v>749</v>
      </c>
      <c r="O202" s="114" t="s">
        <v>728</v>
      </c>
      <c r="P202" s="114" t="s">
        <v>729</v>
      </c>
      <c r="Q202" s="128" t="s">
        <v>730</v>
      </c>
      <c r="R202" s="135" t="s">
        <v>764</v>
      </c>
      <c r="S202" s="136" t="s">
        <v>732</v>
      </c>
      <c r="T202" s="137" t="s">
        <v>731</v>
      </c>
      <c r="U202" s="137" t="s">
        <v>731</v>
      </c>
      <c r="V202" s="135" t="s">
        <v>1220</v>
      </c>
      <c r="W202" s="137" t="s">
        <v>108</v>
      </c>
      <c r="X202" s="137" t="s">
        <v>1160</v>
      </c>
      <c r="Y202" s="137" t="s">
        <v>108</v>
      </c>
      <c r="Z202" s="137" t="s">
        <v>108</v>
      </c>
      <c r="AA202" s="128" t="s">
        <v>582</v>
      </c>
    </row>
    <row r="203" spans="1:27" ht="22.5" customHeight="1" x14ac:dyDescent="0.25">
      <c r="A203" s="126" t="s">
        <v>591</v>
      </c>
      <c r="B203" s="127" t="s">
        <v>1204</v>
      </c>
      <c r="C203" s="128" t="s">
        <v>724</v>
      </c>
      <c r="D203" s="129" t="s">
        <v>734</v>
      </c>
      <c r="E203" s="143" t="s">
        <v>680</v>
      </c>
      <c r="F203" s="130">
        <v>26</v>
      </c>
      <c r="G203" s="131" t="s">
        <v>747</v>
      </c>
      <c r="H203" s="132" t="s">
        <v>727</v>
      </c>
      <c r="I203" s="133" t="s">
        <v>1153</v>
      </c>
      <c r="J203" s="133" t="s">
        <v>1158</v>
      </c>
      <c r="K203" s="133">
        <v>400</v>
      </c>
      <c r="L203" s="134" t="s">
        <v>90</v>
      </c>
      <c r="M203" s="128" t="s">
        <v>1213</v>
      </c>
      <c r="N203" s="114" t="s">
        <v>749</v>
      </c>
      <c r="O203" s="114" t="s">
        <v>728</v>
      </c>
      <c r="P203" s="114" t="s">
        <v>729</v>
      </c>
      <c r="Q203" s="128" t="s">
        <v>730</v>
      </c>
      <c r="R203" s="135" t="s">
        <v>1116</v>
      </c>
      <c r="S203" s="136" t="s">
        <v>732</v>
      </c>
      <c r="T203" s="137" t="s">
        <v>731</v>
      </c>
      <c r="U203" s="137" t="s">
        <v>731</v>
      </c>
      <c r="V203" s="135" t="s">
        <v>1220</v>
      </c>
      <c r="W203" s="137" t="s">
        <v>108</v>
      </c>
      <c r="X203" s="137" t="s">
        <v>1160</v>
      </c>
      <c r="Y203" s="137" t="s">
        <v>108</v>
      </c>
      <c r="Z203" s="137" t="s">
        <v>108</v>
      </c>
      <c r="AA203" s="128" t="s">
        <v>583</v>
      </c>
    </row>
    <row r="204" spans="1:27" ht="22.5" customHeight="1" x14ac:dyDescent="0.25">
      <c r="A204" s="126" t="s">
        <v>592</v>
      </c>
      <c r="B204" s="127" t="s">
        <v>1204</v>
      </c>
      <c r="C204" s="128" t="s">
        <v>724</v>
      </c>
      <c r="D204" s="129" t="s">
        <v>734</v>
      </c>
      <c r="E204" s="143" t="s">
        <v>680</v>
      </c>
      <c r="F204" s="130">
        <v>27</v>
      </c>
      <c r="G204" s="131" t="s">
        <v>747</v>
      </c>
      <c r="H204" s="132" t="s">
        <v>727</v>
      </c>
      <c r="I204" s="133" t="s">
        <v>1153</v>
      </c>
      <c r="J204" s="133" t="s">
        <v>1158</v>
      </c>
      <c r="K204" s="133">
        <v>400</v>
      </c>
      <c r="L204" s="134" t="s">
        <v>90</v>
      </c>
      <c r="M204" s="128" t="s">
        <v>1213</v>
      </c>
      <c r="N204" s="114" t="s">
        <v>749</v>
      </c>
      <c r="O204" s="114" t="s">
        <v>744</v>
      </c>
      <c r="P204" s="114" t="s">
        <v>738</v>
      </c>
      <c r="Q204" s="128" t="s">
        <v>730</v>
      </c>
      <c r="R204" s="135" t="s">
        <v>1116</v>
      </c>
      <c r="S204" s="136" t="s">
        <v>732</v>
      </c>
      <c r="T204" s="137" t="s">
        <v>731</v>
      </c>
      <c r="U204" s="137" t="s">
        <v>731</v>
      </c>
      <c r="V204" s="135" t="s">
        <v>1220</v>
      </c>
      <c r="W204" s="137" t="s">
        <v>108</v>
      </c>
      <c r="X204" s="137" t="s">
        <v>1160</v>
      </c>
      <c r="Y204" s="137" t="s">
        <v>108</v>
      </c>
      <c r="Z204" s="137" t="s">
        <v>108</v>
      </c>
      <c r="AA204" s="128" t="s">
        <v>584</v>
      </c>
    </row>
    <row r="205" spans="1:27" ht="22.5" customHeight="1" x14ac:dyDescent="0.25">
      <c r="A205" s="126" t="s">
        <v>74</v>
      </c>
      <c r="B205" s="127" t="s">
        <v>1204</v>
      </c>
      <c r="C205" s="128" t="s">
        <v>724</v>
      </c>
      <c r="D205" s="129" t="s">
        <v>734</v>
      </c>
      <c r="E205" s="180" t="s">
        <v>680</v>
      </c>
      <c r="F205" s="130">
        <v>44</v>
      </c>
      <c r="G205" s="131" t="s">
        <v>747</v>
      </c>
      <c r="H205" s="132" t="s">
        <v>727</v>
      </c>
      <c r="I205" s="133" t="s">
        <v>1161</v>
      </c>
      <c r="J205" s="133" t="s">
        <v>1158</v>
      </c>
      <c r="K205" s="133">
        <v>500</v>
      </c>
      <c r="L205" s="134" t="s">
        <v>90</v>
      </c>
      <c r="M205" s="128" t="s">
        <v>1213</v>
      </c>
      <c r="N205" s="114" t="s">
        <v>749</v>
      </c>
      <c r="O205" s="114" t="s">
        <v>744</v>
      </c>
      <c r="P205" s="114" t="s">
        <v>738</v>
      </c>
      <c r="Q205" s="128" t="s">
        <v>730</v>
      </c>
      <c r="R205" s="135" t="s">
        <v>1116</v>
      </c>
      <c r="S205" s="136" t="s">
        <v>732</v>
      </c>
      <c r="T205" s="137" t="s">
        <v>731</v>
      </c>
      <c r="U205" s="137" t="s">
        <v>731</v>
      </c>
      <c r="V205" s="135" t="s">
        <v>1220</v>
      </c>
      <c r="W205" s="137" t="s">
        <v>731</v>
      </c>
      <c r="X205" s="137" t="s">
        <v>1160</v>
      </c>
      <c r="Y205" s="137" t="s">
        <v>108</v>
      </c>
      <c r="Z205" s="137" t="s">
        <v>108</v>
      </c>
      <c r="AA205" s="128" t="s">
        <v>150</v>
      </c>
    </row>
    <row r="206" spans="1:27" ht="22.5" customHeight="1" x14ac:dyDescent="0.25">
      <c r="A206" s="126" t="s">
        <v>593</v>
      </c>
      <c r="B206" s="127" t="s">
        <v>1204</v>
      </c>
      <c r="C206" s="128" t="s">
        <v>724</v>
      </c>
      <c r="D206" s="129" t="s">
        <v>734</v>
      </c>
      <c r="E206" s="143" t="s">
        <v>680</v>
      </c>
      <c r="F206" s="130">
        <v>27</v>
      </c>
      <c r="G206" s="131" t="s">
        <v>747</v>
      </c>
      <c r="H206" s="132" t="s">
        <v>727</v>
      </c>
      <c r="I206" s="133" t="s">
        <v>1153</v>
      </c>
      <c r="J206" s="133" t="s">
        <v>1158</v>
      </c>
      <c r="K206" s="133">
        <v>400</v>
      </c>
      <c r="L206" s="134" t="s">
        <v>90</v>
      </c>
      <c r="M206" s="128" t="s">
        <v>1213</v>
      </c>
      <c r="N206" s="114" t="s">
        <v>750</v>
      </c>
      <c r="O206" s="114" t="s">
        <v>744</v>
      </c>
      <c r="P206" s="114" t="s">
        <v>738</v>
      </c>
      <c r="Q206" s="128" t="s">
        <v>730</v>
      </c>
      <c r="R206" s="135" t="s">
        <v>764</v>
      </c>
      <c r="S206" s="136" t="s">
        <v>732</v>
      </c>
      <c r="T206" s="137" t="s">
        <v>731</v>
      </c>
      <c r="U206" s="137" t="s">
        <v>731</v>
      </c>
      <c r="V206" s="135" t="s">
        <v>1220</v>
      </c>
      <c r="W206" s="137" t="s">
        <v>108</v>
      </c>
      <c r="X206" s="137" t="s">
        <v>1160</v>
      </c>
      <c r="Y206" s="137" t="s">
        <v>108</v>
      </c>
      <c r="Z206" s="137" t="s">
        <v>108</v>
      </c>
      <c r="AA206" s="128" t="s">
        <v>585</v>
      </c>
    </row>
    <row r="207" spans="1:27" ht="22.5" customHeight="1" x14ac:dyDescent="0.25">
      <c r="A207" s="126" t="s">
        <v>594</v>
      </c>
      <c r="B207" s="127" t="s">
        <v>1204</v>
      </c>
      <c r="C207" s="128" t="s">
        <v>724</v>
      </c>
      <c r="D207" s="129" t="s">
        <v>734</v>
      </c>
      <c r="E207" s="143" t="s">
        <v>680</v>
      </c>
      <c r="F207" s="130">
        <v>28</v>
      </c>
      <c r="G207" s="131" t="s">
        <v>747</v>
      </c>
      <c r="H207" s="132" t="s">
        <v>727</v>
      </c>
      <c r="I207" s="133" t="s">
        <v>1153</v>
      </c>
      <c r="J207" s="133" t="s">
        <v>1158</v>
      </c>
      <c r="K207" s="133">
        <v>400</v>
      </c>
      <c r="L207" s="134" t="s">
        <v>90</v>
      </c>
      <c r="M207" s="128" t="s">
        <v>1213</v>
      </c>
      <c r="N207" s="114" t="s">
        <v>750</v>
      </c>
      <c r="O207" s="114" t="s">
        <v>744</v>
      </c>
      <c r="P207" s="114" t="s">
        <v>738</v>
      </c>
      <c r="Q207" s="128" t="s">
        <v>730</v>
      </c>
      <c r="R207" s="135" t="s">
        <v>1116</v>
      </c>
      <c r="S207" s="136" t="s">
        <v>732</v>
      </c>
      <c r="T207" s="137" t="s">
        <v>731</v>
      </c>
      <c r="U207" s="137" t="s">
        <v>731</v>
      </c>
      <c r="V207" s="135" t="s">
        <v>1220</v>
      </c>
      <c r="W207" s="137" t="s">
        <v>108</v>
      </c>
      <c r="X207" s="137" t="s">
        <v>1160</v>
      </c>
      <c r="Y207" s="137" t="s">
        <v>108</v>
      </c>
      <c r="Z207" s="137" t="s">
        <v>108</v>
      </c>
      <c r="AA207" s="128" t="s">
        <v>586</v>
      </c>
    </row>
    <row r="208" spans="1:27" ht="22.5" customHeight="1" x14ac:dyDescent="0.25">
      <c r="A208" s="126" t="s">
        <v>595</v>
      </c>
      <c r="B208" s="127" t="s">
        <v>1204</v>
      </c>
      <c r="C208" s="128" t="s">
        <v>724</v>
      </c>
      <c r="D208" s="129" t="s">
        <v>734</v>
      </c>
      <c r="E208" s="143" t="s">
        <v>680</v>
      </c>
      <c r="F208" s="130">
        <v>28</v>
      </c>
      <c r="G208" s="131" t="s">
        <v>747</v>
      </c>
      <c r="H208" s="132" t="s">
        <v>727</v>
      </c>
      <c r="I208" s="133" t="s">
        <v>1153</v>
      </c>
      <c r="J208" s="133" t="s">
        <v>1158</v>
      </c>
      <c r="K208" s="133">
        <v>400</v>
      </c>
      <c r="L208" s="134" t="s">
        <v>90</v>
      </c>
      <c r="M208" s="128" t="s">
        <v>1213</v>
      </c>
      <c r="N208" s="114" t="s">
        <v>750</v>
      </c>
      <c r="O208" s="114" t="s">
        <v>744</v>
      </c>
      <c r="P208" s="114" t="s">
        <v>738</v>
      </c>
      <c r="Q208" s="128" t="s">
        <v>730</v>
      </c>
      <c r="R208" s="135" t="s">
        <v>1116</v>
      </c>
      <c r="S208" s="136" t="s">
        <v>732</v>
      </c>
      <c r="T208" s="137" t="s">
        <v>731</v>
      </c>
      <c r="U208" s="137" t="s">
        <v>731</v>
      </c>
      <c r="V208" s="135" t="s">
        <v>1220</v>
      </c>
      <c r="W208" s="137" t="s">
        <v>108</v>
      </c>
      <c r="X208" s="137" t="s">
        <v>1160</v>
      </c>
      <c r="Y208" s="137" t="s">
        <v>1162</v>
      </c>
      <c r="Z208" s="137" t="s">
        <v>108</v>
      </c>
      <c r="AA208" s="128" t="s">
        <v>59</v>
      </c>
    </row>
    <row r="209" spans="1:27" ht="22.5" customHeight="1" x14ac:dyDescent="0.25">
      <c r="A209" s="126" t="s">
        <v>596</v>
      </c>
      <c r="B209" s="127" t="s">
        <v>1204</v>
      </c>
      <c r="C209" s="128" t="s">
        <v>724</v>
      </c>
      <c r="D209" s="129" t="s">
        <v>734</v>
      </c>
      <c r="E209" s="143" t="s">
        <v>680</v>
      </c>
      <c r="F209" s="130">
        <v>44</v>
      </c>
      <c r="G209" s="131" t="s">
        <v>747</v>
      </c>
      <c r="H209" s="132" t="s">
        <v>727</v>
      </c>
      <c r="I209" s="133" t="s">
        <v>1161</v>
      </c>
      <c r="J209" s="133" t="s">
        <v>1158</v>
      </c>
      <c r="K209" s="133">
        <v>500</v>
      </c>
      <c r="L209" s="134" t="s">
        <v>90</v>
      </c>
      <c r="M209" s="128" t="s">
        <v>1213</v>
      </c>
      <c r="N209" s="114" t="s">
        <v>750</v>
      </c>
      <c r="O209" s="114" t="s">
        <v>744</v>
      </c>
      <c r="P209" s="114" t="s">
        <v>738</v>
      </c>
      <c r="Q209" s="128" t="s">
        <v>730</v>
      </c>
      <c r="R209" s="135" t="s">
        <v>1116</v>
      </c>
      <c r="S209" s="136" t="s">
        <v>732</v>
      </c>
      <c r="T209" s="137" t="s">
        <v>731</v>
      </c>
      <c r="U209" s="137" t="s">
        <v>731</v>
      </c>
      <c r="V209" s="135" t="s">
        <v>1220</v>
      </c>
      <c r="W209" s="137" t="s">
        <v>731</v>
      </c>
      <c r="X209" s="137" t="s">
        <v>1160</v>
      </c>
      <c r="Y209" s="137" t="s">
        <v>108</v>
      </c>
      <c r="Z209" s="137" t="s">
        <v>108</v>
      </c>
      <c r="AA209" s="128" t="s">
        <v>587</v>
      </c>
    </row>
    <row r="210" spans="1:27" ht="22.5" customHeight="1" x14ac:dyDescent="0.25">
      <c r="A210" s="126" t="s">
        <v>597</v>
      </c>
      <c r="B210" s="127" t="s">
        <v>1204</v>
      </c>
      <c r="C210" s="128" t="s">
        <v>724</v>
      </c>
      <c r="D210" s="129" t="s">
        <v>734</v>
      </c>
      <c r="E210" s="143" t="s">
        <v>680</v>
      </c>
      <c r="F210" s="130">
        <v>27</v>
      </c>
      <c r="G210" s="131" t="s">
        <v>747</v>
      </c>
      <c r="H210" s="132" t="s">
        <v>768</v>
      </c>
      <c r="I210" s="133" t="s">
        <v>1221</v>
      </c>
      <c r="J210" s="133" t="s">
        <v>1154</v>
      </c>
      <c r="K210" s="133">
        <v>500</v>
      </c>
      <c r="L210" s="134" t="s">
        <v>90</v>
      </c>
      <c r="M210" s="128" t="s">
        <v>1213</v>
      </c>
      <c r="N210" s="114" t="s">
        <v>750</v>
      </c>
      <c r="O210" s="114" t="s">
        <v>744</v>
      </c>
      <c r="P210" s="114" t="s">
        <v>738</v>
      </c>
      <c r="Q210" s="128" t="s">
        <v>730</v>
      </c>
      <c r="R210" s="135" t="s">
        <v>1116</v>
      </c>
      <c r="S210" s="136" t="s">
        <v>732</v>
      </c>
      <c r="T210" s="137" t="s">
        <v>731</v>
      </c>
      <c r="U210" s="137" t="s">
        <v>731</v>
      </c>
      <c r="V210" s="135" t="s">
        <v>1220</v>
      </c>
      <c r="W210" s="137" t="s">
        <v>108</v>
      </c>
      <c r="X210" s="137" t="s">
        <v>1160</v>
      </c>
      <c r="Y210" s="137" t="s">
        <v>108</v>
      </c>
      <c r="Z210" s="137" t="s">
        <v>108</v>
      </c>
      <c r="AA210" s="128" t="s">
        <v>588</v>
      </c>
    </row>
    <row r="211" spans="1:27" ht="22.5" customHeight="1" x14ac:dyDescent="0.25">
      <c r="A211" s="126" t="s">
        <v>598</v>
      </c>
      <c r="B211" s="127" t="s">
        <v>1204</v>
      </c>
      <c r="C211" s="128" t="s">
        <v>724</v>
      </c>
      <c r="D211" s="129" t="s">
        <v>734</v>
      </c>
      <c r="E211" s="143" t="s">
        <v>680</v>
      </c>
      <c r="F211" s="130">
        <v>27</v>
      </c>
      <c r="G211" s="131" t="s">
        <v>747</v>
      </c>
      <c r="H211" s="132" t="s">
        <v>768</v>
      </c>
      <c r="I211" s="133" t="s">
        <v>1221</v>
      </c>
      <c r="J211" s="133" t="s">
        <v>1154</v>
      </c>
      <c r="K211" s="133">
        <v>500</v>
      </c>
      <c r="L211" s="134" t="s">
        <v>90</v>
      </c>
      <c r="M211" s="128" t="s">
        <v>1213</v>
      </c>
      <c r="N211" s="114" t="s">
        <v>750</v>
      </c>
      <c r="O211" s="114" t="s">
        <v>744</v>
      </c>
      <c r="P211" s="114" t="s">
        <v>763</v>
      </c>
      <c r="Q211" s="128" t="s">
        <v>730</v>
      </c>
      <c r="R211" s="135" t="s">
        <v>1116</v>
      </c>
      <c r="S211" s="136" t="s">
        <v>732</v>
      </c>
      <c r="T211" s="137" t="s">
        <v>731</v>
      </c>
      <c r="U211" s="137" t="s">
        <v>731</v>
      </c>
      <c r="V211" s="135" t="s">
        <v>1220</v>
      </c>
      <c r="W211" s="137" t="s">
        <v>108</v>
      </c>
      <c r="X211" s="137" t="s">
        <v>1160</v>
      </c>
      <c r="Y211" s="137" t="s">
        <v>108</v>
      </c>
      <c r="Z211" s="137" t="s">
        <v>108</v>
      </c>
      <c r="AA211" s="128" t="s">
        <v>589</v>
      </c>
    </row>
    <row r="212" spans="1:27" ht="22.5" customHeight="1" x14ac:dyDescent="0.25">
      <c r="A212" s="126" t="s">
        <v>1479</v>
      </c>
      <c r="B212" s="127" t="s">
        <v>1561</v>
      </c>
      <c r="C212" s="128" t="s">
        <v>724</v>
      </c>
      <c r="D212" s="129" t="s">
        <v>751</v>
      </c>
      <c r="E212" s="143" t="s">
        <v>680</v>
      </c>
      <c r="F212" s="130">
        <v>25</v>
      </c>
      <c r="G212" s="131" t="s">
        <v>747</v>
      </c>
      <c r="H212" s="132" t="s">
        <v>878</v>
      </c>
      <c r="I212" s="133" t="s">
        <v>1159</v>
      </c>
      <c r="J212" s="133" t="s">
        <v>1158</v>
      </c>
      <c r="K212" s="133">
        <v>400</v>
      </c>
      <c r="L212" s="134" t="s">
        <v>90</v>
      </c>
      <c r="M212" s="128" t="s">
        <v>1212</v>
      </c>
      <c r="N212" s="114" t="s">
        <v>879</v>
      </c>
      <c r="O212" s="114" t="s">
        <v>728</v>
      </c>
      <c r="P212" s="114" t="s">
        <v>729</v>
      </c>
      <c r="Q212" s="128" t="s">
        <v>730</v>
      </c>
      <c r="R212" s="135" t="s">
        <v>764</v>
      </c>
      <c r="S212" s="136" t="s">
        <v>732</v>
      </c>
      <c r="T212" s="137" t="s">
        <v>731</v>
      </c>
      <c r="U212" s="137" t="s">
        <v>731</v>
      </c>
      <c r="V212" s="135" t="s">
        <v>1220</v>
      </c>
      <c r="W212" s="137" t="s">
        <v>108</v>
      </c>
      <c r="X212" s="137" t="s">
        <v>1160</v>
      </c>
      <c r="Y212" s="137" t="s">
        <v>108</v>
      </c>
      <c r="Z212" s="137" t="s">
        <v>108</v>
      </c>
      <c r="AA212" s="128" t="s">
        <v>590</v>
      </c>
    </row>
    <row r="213" spans="1:27" ht="22.5" customHeight="1" x14ac:dyDescent="0.25">
      <c r="A213" s="126" t="s">
        <v>1480</v>
      </c>
      <c r="B213" s="127" t="s">
        <v>1561</v>
      </c>
      <c r="C213" s="128" t="s">
        <v>724</v>
      </c>
      <c r="D213" s="129" t="s">
        <v>751</v>
      </c>
      <c r="E213" s="143" t="s">
        <v>680</v>
      </c>
      <c r="F213" s="130">
        <v>27</v>
      </c>
      <c r="G213" s="131" t="s">
        <v>747</v>
      </c>
      <c r="H213" s="132" t="s">
        <v>878</v>
      </c>
      <c r="I213" s="133" t="s">
        <v>1159</v>
      </c>
      <c r="J213" s="133" t="s">
        <v>1158</v>
      </c>
      <c r="K213" s="133">
        <v>400</v>
      </c>
      <c r="L213" s="134" t="s">
        <v>90</v>
      </c>
      <c r="M213" s="128" t="s">
        <v>1212</v>
      </c>
      <c r="N213" s="114" t="s">
        <v>879</v>
      </c>
      <c r="O213" s="114" t="s">
        <v>728</v>
      </c>
      <c r="P213" s="114" t="s">
        <v>729</v>
      </c>
      <c r="Q213" s="128" t="s">
        <v>730</v>
      </c>
      <c r="R213" s="135" t="s">
        <v>1116</v>
      </c>
      <c r="S213" s="136" t="s">
        <v>732</v>
      </c>
      <c r="T213" s="137" t="s">
        <v>731</v>
      </c>
      <c r="U213" s="137" t="s">
        <v>731</v>
      </c>
      <c r="V213" s="135" t="s">
        <v>1220</v>
      </c>
      <c r="W213" s="137" t="s">
        <v>108</v>
      </c>
      <c r="X213" s="137" t="s">
        <v>1160</v>
      </c>
      <c r="Y213" s="137" t="s">
        <v>108</v>
      </c>
      <c r="Z213" s="137" t="s">
        <v>108</v>
      </c>
      <c r="AA213" s="128" t="s">
        <v>591</v>
      </c>
    </row>
    <row r="214" spans="1:27" ht="22.5" customHeight="1" x14ac:dyDescent="0.25">
      <c r="A214" s="126" t="s">
        <v>1481</v>
      </c>
      <c r="B214" s="127" t="s">
        <v>1561</v>
      </c>
      <c r="C214" s="128" t="s">
        <v>724</v>
      </c>
      <c r="D214" s="129" t="s">
        <v>751</v>
      </c>
      <c r="E214" s="143" t="s">
        <v>680</v>
      </c>
      <c r="F214" s="130">
        <v>28</v>
      </c>
      <c r="G214" s="131" t="s">
        <v>747</v>
      </c>
      <c r="H214" s="132" t="s">
        <v>878</v>
      </c>
      <c r="I214" s="133" t="s">
        <v>1159</v>
      </c>
      <c r="J214" s="133" t="s">
        <v>1158</v>
      </c>
      <c r="K214" s="133">
        <v>400</v>
      </c>
      <c r="L214" s="134" t="s">
        <v>90</v>
      </c>
      <c r="M214" s="128" t="s">
        <v>1212</v>
      </c>
      <c r="N214" s="114" t="s">
        <v>879</v>
      </c>
      <c r="O214" s="114" t="s">
        <v>744</v>
      </c>
      <c r="P214" s="114" t="s">
        <v>738</v>
      </c>
      <c r="Q214" s="128" t="s">
        <v>730</v>
      </c>
      <c r="R214" s="135" t="s">
        <v>1116</v>
      </c>
      <c r="S214" s="136" t="s">
        <v>732</v>
      </c>
      <c r="T214" s="137" t="s">
        <v>731</v>
      </c>
      <c r="U214" s="137" t="s">
        <v>731</v>
      </c>
      <c r="V214" s="135" t="s">
        <v>1220</v>
      </c>
      <c r="W214" s="137" t="s">
        <v>108</v>
      </c>
      <c r="X214" s="137" t="s">
        <v>1160</v>
      </c>
      <c r="Y214" s="137" t="s">
        <v>108</v>
      </c>
      <c r="Z214" s="137" t="s">
        <v>108</v>
      </c>
      <c r="AA214" s="128" t="s">
        <v>592</v>
      </c>
    </row>
    <row r="215" spans="1:27" ht="22.5" customHeight="1" x14ac:dyDescent="0.25">
      <c r="A215" s="126" t="s">
        <v>1482</v>
      </c>
      <c r="B215" s="127" t="s">
        <v>1561</v>
      </c>
      <c r="C215" s="128" t="s">
        <v>724</v>
      </c>
      <c r="D215" s="129" t="s">
        <v>751</v>
      </c>
      <c r="E215" s="143" t="s">
        <v>680</v>
      </c>
      <c r="F215" s="130">
        <v>28</v>
      </c>
      <c r="G215" s="131" t="s">
        <v>747</v>
      </c>
      <c r="H215" s="132" t="s">
        <v>878</v>
      </c>
      <c r="I215" s="133" t="s">
        <v>1159</v>
      </c>
      <c r="J215" s="133" t="s">
        <v>1158</v>
      </c>
      <c r="K215" s="133">
        <v>400</v>
      </c>
      <c r="L215" s="134" t="s">
        <v>90</v>
      </c>
      <c r="M215" s="128" t="s">
        <v>1212</v>
      </c>
      <c r="N215" s="114" t="s">
        <v>879</v>
      </c>
      <c r="O215" s="114" t="s">
        <v>744</v>
      </c>
      <c r="P215" s="114" t="s">
        <v>738</v>
      </c>
      <c r="Q215" s="128" t="s">
        <v>730</v>
      </c>
      <c r="R215" s="135" t="s">
        <v>1033</v>
      </c>
      <c r="S215" s="136" t="s">
        <v>732</v>
      </c>
      <c r="T215" s="137" t="s">
        <v>731</v>
      </c>
      <c r="U215" s="137" t="s">
        <v>731</v>
      </c>
      <c r="V215" s="135" t="s">
        <v>1220</v>
      </c>
      <c r="W215" s="137" t="s">
        <v>108</v>
      </c>
      <c r="X215" s="137" t="s">
        <v>1160</v>
      </c>
      <c r="Y215" s="137" t="s">
        <v>108</v>
      </c>
      <c r="Z215" s="137" t="s">
        <v>108</v>
      </c>
      <c r="AA215" s="128" t="s">
        <v>59</v>
      </c>
    </row>
    <row r="216" spans="1:27" ht="22.5" customHeight="1" x14ac:dyDescent="0.25">
      <c r="A216" s="126" t="s">
        <v>1483</v>
      </c>
      <c r="B216" s="127" t="s">
        <v>1561</v>
      </c>
      <c r="C216" s="128" t="s">
        <v>724</v>
      </c>
      <c r="D216" s="129" t="s">
        <v>751</v>
      </c>
      <c r="E216" s="143" t="s">
        <v>680</v>
      </c>
      <c r="F216" s="130">
        <v>33</v>
      </c>
      <c r="G216" s="131" t="s">
        <v>747</v>
      </c>
      <c r="H216" s="132" t="s">
        <v>878</v>
      </c>
      <c r="I216" s="133" t="s">
        <v>1161</v>
      </c>
      <c r="J216" s="133" t="s">
        <v>1158</v>
      </c>
      <c r="K216" s="133">
        <v>500</v>
      </c>
      <c r="L216" s="134" t="s">
        <v>90</v>
      </c>
      <c r="M216" s="128" t="s">
        <v>1212</v>
      </c>
      <c r="N216" s="114" t="s">
        <v>879</v>
      </c>
      <c r="O216" s="114" t="s">
        <v>744</v>
      </c>
      <c r="P216" s="114" t="s">
        <v>738</v>
      </c>
      <c r="Q216" s="128" t="s">
        <v>730</v>
      </c>
      <c r="R216" s="135" t="s">
        <v>1116</v>
      </c>
      <c r="S216" s="136" t="s">
        <v>732</v>
      </c>
      <c r="T216" s="137" t="s">
        <v>731</v>
      </c>
      <c r="U216" s="137" t="s">
        <v>731</v>
      </c>
      <c r="V216" s="135" t="s">
        <v>1220</v>
      </c>
      <c r="W216" s="137" t="s">
        <v>731</v>
      </c>
      <c r="X216" s="137" t="s">
        <v>1160</v>
      </c>
      <c r="Y216" s="137" t="s">
        <v>108</v>
      </c>
      <c r="Z216" s="137" t="s">
        <v>108</v>
      </c>
      <c r="AA216" s="128" t="s">
        <v>74</v>
      </c>
    </row>
    <row r="217" spans="1:27" ht="22.5" customHeight="1" x14ac:dyDescent="0.25">
      <c r="A217" s="126" t="s">
        <v>1484</v>
      </c>
      <c r="B217" s="127" t="s">
        <v>1561</v>
      </c>
      <c r="C217" s="128" t="s">
        <v>724</v>
      </c>
      <c r="D217" s="129" t="s">
        <v>751</v>
      </c>
      <c r="E217" s="143" t="s">
        <v>680</v>
      </c>
      <c r="F217" s="130">
        <v>28</v>
      </c>
      <c r="G217" s="131" t="s">
        <v>747</v>
      </c>
      <c r="H217" s="132" t="s">
        <v>878</v>
      </c>
      <c r="I217" s="133" t="s">
        <v>1159</v>
      </c>
      <c r="J217" s="133" t="s">
        <v>1158</v>
      </c>
      <c r="K217" s="133">
        <v>400</v>
      </c>
      <c r="L217" s="134" t="s">
        <v>90</v>
      </c>
      <c r="M217" s="128" t="s">
        <v>1212</v>
      </c>
      <c r="N217" s="114" t="s">
        <v>880</v>
      </c>
      <c r="O217" s="114" t="s">
        <v>744</v>
      </c>
      <c r="P217" s="114" t="s">
        <v>738</v>
      </c>
      <c r="Q217" s="128" t="s">
        <v>730</v>
      </c>
      <c r="R217" s="135" t="s">
        <v>764</v>
      </c>
      <c r="S217" s="136" t="s">
        <v>732</v>
      </c>
      <c r="T217" s="137" t="s">
        <v>731</v>
      </c>
      <c r="U217" s="137" t="s">
        <v>731</v>
      </c>
      <c r="V217" s="135" t="s">
        <v>1220</v>
      </c>
      <c r="W217" s="137" t="s">
        <v>108</v>
      </c>
      <c r="X217" s="137" t="s">
        <v>1160</v>
      </c>
      <c r="Y217" s="137" t="s">
        <v>108</v>
      </c>
      <c r="Z217" s="137" t="s">
        <v>108</v>
      </c>
      <c r="AA217" s="128" t="s">
        <v>593</v>
      </c>
    </row>
    <row r="218" spans="1:27" ht="22.5" customHeight="1" x14ac:dyDescent="0.25">
      <c r="A218" s="126" t="s">
        <v>1485</v>
      </c>
      <c r="B218" s="127" t="s">
        <v>1561</v>
      </c>
      <c r="C218" s="128" t="s">
        <v>724</v>
      </c>
      <c r="D218" s="129" t="s">
        <v>751</v>
      </c>
      <c r="E218" s="143" t="s">
        <v>680</v>
      </c>
      <c r="F218" s="130">
        <v>28</v>
      </c>
      <c r="G218" s="131" t="s">
        <v>747</v>
      </c>
      <c r="H218" s="132" t="s">
        <v>878</v>
      </c>
      <c r="I218" s="133" t="s">
        <v>1159</v>
      </c>
      <c r="J218" s="133" t="s">
        <v>1158</v>
      </c>
      <c r="K218" s="133">
        <v>400</v>
      </c>
      <c r="L218" s="134" t="s">
        <v>90</v>
      </c>
      <c r="M218" s="128" t="s">
        <v>1212</v>
      </c>
      <c r="N218" s="114" t="s">
        <v>880</v>
      </c>
      <c r="O218" s="114" t="s">
        <v>744</v>
      </c>
      <c r="P218" s="114" t="s">
        <v>738</v>
      </c>
      <c r="Q218" s="128" t="s">
        <v>730</v>
      </c>
      <c r="R218" s="135" t="s">
        <v>1116</v>
      </c>
      <c r="S218" s="136" t="s">
        <v>732</v>
      </c>
      <c r="T218" s="137" t="s">
        <v>731</v>
      </c>
      <c r="U218" s="137" t="s">
        <v>731</v>
      </c>
      <c r="V218" s="135" t="s">
        <v>1220</v>
      </c>
      <c r="W218" s="137" t="s">
        <v>108</v>
      </c>
      <c r="X218" s="137" t="s">
        <v>1160</v>
      </c>
      <c r="Y218" s="137" t="s">
        <v>108</v>
      </c>
      <c r="Z218" s="137" t="s">
        <v>108</v>
      </c>
      <c r="AA218" s="128" t="s">
        <v>594</v>
      </c>
    </row>
    <row r="219" spans="1:27" ht="22.5" customHeight="1" x14ac:dyDescent="0.25">
      <c r="A219" s="126" t="s">
        <v>1486</v>
      </c>
      <c r="B219" s="127" t="s">
        <v>1561</v>
      </c>
      <c r="C219" s="128" t="s">
        <v>724</v>
      </c>
      <c r="D219" s="129" t="s">
        <v>751</v>
      </c>
      <c r="E219" s="143" t="s">
        <v>680</v>
      </c>
      <c r="F219" s="130">
        <v>33</v>
      </c>
      <c r="G219" s="131" t="s">
        <v>747</v>
      </c>
      <c r="H219" s="132" t="s">
        <v>878</v>
      </c>
      <c r="I219" s="133" t="s">
        <v>1161</v>
      </c>
      <c r="J219" s="133" t="s">
        <v>1158</v>
      </c>
      <c r="K219" s="133">
        <v>500</v>
      </c>
      <c r="L219" s="134" t="s">
        <v>90</v>
      </c>
      <c r="M219" s="128" t="s">
        <v>1212</v>
      </c>
      <c r="N219" s="114" t="s">
        <v>880</v>
      </c>
      <c r="O219" s="114" t="s">
        <v>744</v>
      </c>
      <c r="P219" s="114" t="s">
        <v>738</v>
      </c>
      <c r="Q219" s="128" t="s">
        <v>730</v>
      </c>
      <c r="R219" s="135" t="s">
        <v>1116</v>
      </c>
      <c r="S219" s="136" t="s">
        <v>732</v>
      </c>
      <c r="T219" s="137" t="s">
        <v>731</v>
      </c>
      <c r="U219" s="137" t="s">
        <v>731</v>
      </c>
      <c r="V219" s="135" t="s">
        <v>1220</v>
      </c>
      <c r="W219" s="137" t="s">
        <v>731</v>
      </c>
      <c r="X219" s="137" t="s">
        <v>1160</v>
      </c>
      <c r="Y219" s="137" t="s">
        <v>108</v>
      </c>
      <c r="Z219" s="137" t="s">
        <v>108</v>
      </c>
      <c r="AA219" s="128" t="s">
        <v>596</v>
      </c>
    </row>
    <row r="220" spans="1:27" ht="22.5" customHeight="1" x14ac:dyDescent="0.25">
      <c r="A220" s="126" t="s">
        <v>1487</v>
      </c>
      <c r="B220" s="127" t="s">
        <v>1561</v>
      </c>
      <c r="C220" s="128" t="s">
        <v>724</v>
      </c>
      <c r="D220" s="129" t="s">
        <v>751</v>
      </c>
      <c r="E220" s="143" t="s">
        <v>680</v>
      </c>
      <c r="F220" s="130">
        <v>28</v>
      </c>
      <c r="G220" s="131" t="s">
        <v>747</v>
      </c>
      <c r="H220" s="132" t="s">
        <v>1562</v>
      </c>
      <c r="I220" s="133" t="s">
        <v>1221</v>
      </c>
      <c r="J220" s="133" t="s">
        <v>1154</v>
      </c>
      <c r="K220" s="133">
        <v>500</v>
      </c>
      <c r="L220" s="134" t="s">
        <v>90</v>
      </c>
      <c r="M220" s="128" t="s">
        <v>1212</v>
      </c>
      <c r="N220" s="114" t="s">
        <v>880</v>
      </c>
      <c r="O220" s="114" t="s">
        <v>744</v>
      </c>
      <c r="P220" s="114" t="s">
        <v>738</v>
      </c>
      <c r="Q220" s="128" t="s">
        <v>730</v>
      </c>
      <c r="R220" s="135" t="s">
        <v>1116</v>
      </c>
      <c r="S220" s="136" t="s">
        <v>732</v>
      </c>
      <c r="T220" s="137" t="s">
        <v>731</v>
      </c>
      <c r="U220" s="137" t="s">
        <v>731</v>
      </c>
      <c r="V220" s="135" t="s">
        <v>1220</v>
      </c>
      <c r="W220" s="137" t="s">
        <v>108</v>
      </c>
      <c r="X220" s="137" t="s">
        <v>1160</v>
      </c>
      <c r="Y220" s="137" t="s">
        <v>108</v>
      </c>
      <c r="Z220" s="137" t="s">
        <v>108</v>
      </c>
      <c r="AA220" s="128" t="s">
        <v>597</v>
      </c>
    </row>
    <row r="221" spans="1:27" ht="22.5" customHeight="1" x14ac:dyDescent="0.25">
      <c r="A221" s="126" t="s">
        <v>1488</v>
      </c>
      <c r="B221" s="127" t="s">
        <v>1561</v>
      </c>
      <c r="C221" s="128" t="s">
        <v>724</v>
      </c>
      <c r="D221" s="129" t="s">
        <v>751</v>
      </c>
      <c r="E221" s="143" t="s">
        <v>680</v>
      </c>
      <c r="F221" s="130">
        <v>28</v>
      </c>
      <c r="G221" s="131" t="s">
        <v>747</v>
      </c>
      <c r="H221" s="132" t="s">
        <v>1562</v>
      </c>
      <c r="I221" s="133" t="s">
        <v>1221</v>
      </c>
      <c r="J221" s="133" t="s">
        <v>1154</v>
      </c>
      <c r="K221" s="133">
        <v>500</v>
      </c>
      <c r="L221" s="134" t="s">
        <v>90</v>
      </c>
      <c r="M221" s="128" t="s">
        <v>1212</v>
      </c>
      <c r="N221" s="114" t="s">
        <v>880</v>
      </c>
      <c r="O221" s="114" t="s">
        <v>744</v>
      </c>
      <c r="P221" s="114" t="s">
        <v>763</v>
      </c>
      <c r="Q221" s="128" t="s">
        <v>730</v>
      </c>
      <c r="R221" s="135" t="s">
        <v>1116</v>
      </c>
      <c r="S221" s="136" t="s">
        <v>732</v>
      </c>
      <c r="T221" s="137" t="s">
        <v>731</v>
      </c>
      <c r="U221" s="137" t="s">
        <v>731</v>
      </c>
      <c r="V221" s="135" t="s">
        <v>1220</v>
      </c>
      <c r="W221" s="137" t="s">
        <v>108</v>
      </c>
      <c r="X221" s="137" t="s">
        <v>1160</v>
      </c>
      <c r="Y221" s="137" t="s">
        <v>108</v>
      </c>
      <c r="Z221" s="137" t="s">
        <v>108</v>
      </c>
      <c r="AA221" s="128" t="s">
        <v>598</v>
      </c>
    </row>
    <row r="222" spans="1:27" ht="22.5" customHeight="1" x14ac:dyDescent="0.25">
      <c r="A222" s="126" t="s">
        <v>1489</v>
      </c>
      <c r="B222" s="127" t="s">
        <v>1561</v>
      </c>
      <c r="C222" s="128" t="s">
        <v>724</v>
      </c>
      <c r="D222" s="129" t="s">
        <v>751</v>
      </c>
      <c r="E222" s="143" t="s">
        <v>680</v>
      </c>
      <c r="F222" s="130">
        <v>28</v>
      </c>
      <c r="G222" s="131" t="s">
        <v>747</v>
      </c>
      <c r="H222" s="132" t="s">
        <v>1562</v>
      </c>
      <c r="I222" s="133" t="s">
        <v>1221</v>
      </c>
      <c r="J222" s="133" t="s">
        <v>1154</v>
      </c>
      <c r="K222" s="133">
        <v>500</v>
      </c>
      <c r="L222" s="134" t="s">
        <v>90</v>
      </c>
      <c r="M222" s="128" t="s">
        <v>1212</v>
      </c>
      <c r="N222" s="114" t="s">
        <v>880</v>
      </c>
      <c r="O222" s="114" t="s">
        <v>767</v>
      </c>
      <c r="P222" s="114" t="s">
        <v>763</v>
      </c>
      <c r="Q222" s="128" t="s">
        <v>730</v>
      </c>
      <c r="R222" s="135" t="s">
        <v>1116</v>
      </c>
      <c r="S222" s="136" t="s">
        <v>732</v>
      </c>
      <c r="T222" s="137" t="s">
        <v>731</v>
      </c>
      <c r="U222" s="137" t="s">
        <v>731</v>
      </c>
      <c r="V222" s="135" t="s">
        <v>1220</v>
      </c>
      <c r="W222" s="137" t="s">
        <v>108</v>
      </c>
      <c r="X222" s="137" t="s">
        <v>1160</v>
      </c>
      <c r="Y222" s="137" t="s">
        <v>108</v>
      </c>
      <c r="Z222" s="137" t="s">
        <v>108</v>
      </c>
      <c r="AA222" s="128" t="s">
        <v>59</v>
      </c>
    </row>
    <row r="223" spans="1:27" ht="22.5" customHeight="1" x14ac:dyDescent="0.25">
      <c r="A223" s="126" t="s">
        <v>605</v>
      </c>
      <c r="B223" s="127" t="s">
        <v>1205</v>
      </c>
      <c r="C223" s="128" t="s">
        <v>724</v>
      </c>
      <c r="D223" s="129" t="s">
        <v>734</v>
      </c>
      <c r="E223" s="143" t="s">
        <v>680</v>
      </c>
      <c r="F223" s="130">
        <v>33</v>
      </c>
      <c r="G223" s="131" t="s">
        <v>747</v>
      </c>
      <c r="H223" s="132" t="s">
        <v>727</v>
      </c>
      <c r="I223" s="133" t="s">
        <v>1159</v>
      </c>
      <c r="J223" s="133" t="s">
        <v>1165</v>
      </c>
      <c r="K223" s="133">
        <v>400</v>
      </c>
      <c r="L223" s="134" t="s">
        <v>21</v>
      </c>
      <c r="M223" s="128" t="s">
        <v>1213</v>
      </c>
      <c r="N223" s="114" t="s">
        <v>749</v>
      </c>
      <c r="O223" s="114" t="s">
        <v>728</v>
      </c>
      <c r="P223" s="114" t="s">
        <v>729</v>
      </c>
      <c r="Q223" s="128" t="s">
        <v>730</v>
      </c>
      <c r="R223" s="135" t="s">
        <v>1116</v>
      </c>
      <c r="S223" s="136" t="s">
        <v>732</v>
      </c>
      <c r="T223" s="137" t="s">
        <v>731</v>
      </c>
      <c r="U223" s="137" t="s">
        <v>731</v>
      </c>
      <c r="V223" s="135" t="s">
        <v>1220</v>
      </c>
      <c r="W223" s="137" t="s">
        <v>731</v>
      </c>
      <c r="X223" s="137" t="s">
        <v>1160</v>
      </c>
      <c r="Y223" s="137" t="s">
        <v>108</v>
      </c>
      <c r="Z223" s="137" t="s">
        <v>108</v>
      </c>
      <c r="AA223" s="128" t="s">
        <v>599</v>
      </c>
    </row>
    <row r="224" spans="1:27" ht="22.5" customHeight="1" x14ac:dyDescent="0.25">
      <c r="A224" s="126" t="s">
        <v>606</v>
      </c>
      <c r="B224" s="127" t="s">
        <v>1205</v>
      </c>
      <c r="C224" s="128" t="s">
        <v>724</v>
      </c>
      <c r="D224" s="129" t="s">
        <v>734</v>
      </c>
      <c r="E224" s="180" t="s">
        <v>680</v>
      </c>
      <c r="F224" s="130">
        <v>23</v>
      </c>
      <c r="G224" s="131" t="s">
        <v>747</v>
      </c>
      <c r="H224" s="132" t="s">
        <v>727</v>
      </c>
      <c r="I224" s="133" t="s">
        <v>1159</v>
      </c>
      <c r="J224" s="133" t="s">
        <v>1165</v>
      </c>
      <c r="K224" s="133">
        <v>400</v>
      </c>
      <c r="L224" s="134" t="s">
        <v>21</v>
      </c>
      <c r="M224" s="128" t="s">
        <v>1213</v>
      </c>
      <c r="N224" s="114" t="s">
        <v>749</v>
      </c>
      <c r="O224" s="114" t="s">
        <v>744</v>
      </c>
      <c r="P224" s="114" t="s">
        <v>738</v>
      </c>
      <c r="Q224" s="128" t="s">
        <v>730</v>
      </c>
      <c r="R224" s="135" t="s">
        <v>1116</v>
      </c>
      <c r="S224" s="136" t="s">
        <v>732</v>
      </c>
      <c r="T224" s="137" t="s">
        <v>731</v>
      </c>
      <c r="U224" s="137" t="s">
        <v>731</v>
      </c>
      <c r="V224" s="135" t="s">
        <v>1220</v>
      </c>
      <c r="W224" s="137" t="s">
        <v>731</v>
      </c>
      <c r="X224" s="137" t="s">
        <v>1160</v>
      </c>
      <c r="Y224" s="137" t="s">
        <v>108</v>
      </c>
      <c r="Z224" s="137" t="s">
        <v>108</v>
      </c>
      <c r="AA224" s="128" t="s">
        <v>600</v>
      </c>
    </row>
    <row r="225" spans="1:27" ht="22.5" customHeight="1" x14ac:dyDescent="0.25">
      <c r="A225" s="126" t="s">
        <v>607</v>
      </c>
      <c r="B225" s="127" t="s">
        <v>1205</v>
      </c>
      <c r="C225" s="128" t="s">
        <v>724</v>
      </c>
      <c r="D225" s="129" t="s">
        <v>734</v>
      </c>
      <c r="E225" s="144" t="s">
        <v>680</v>
      </c>
      <c r="F225" s="130">
        <v>18</v>
      </c>
      <c r="G225" s="131" t="s">
        <v>747</v>
      </c>
      <c r="H225" s="132" t="s">
        <v>768</v>
      </c>
      <c r="I225" s="133" t="s">
        <v>1221</v>
      </c>
      <c r="J225" s="133" t="s">
        <v>1165</v>
      </c>
      <c r="K225" s="133">
        <v>500</v>
      </c>
      <c r="L225" s="134" t="s">
        <v>21</v>
      </c>
      <c r="M225" s="128" t="s">
        <v>1213</v>
      </c>
      <c r="N225" s="114" t="s">
        <v>749</v>
      </c>
      <c r="O225" s="114" t="s">
        <v>744</v>
      </c>
      <c r="P225" s="114" t="s">
        <v>738</v>
      </c>
      <c r="Q225" s="128" t="s">
        <v>730</v>
      </c>
      <c r="R225" s="135" t="s">
        <v>1116</v>
      </c>
      <c r="S225" s="136" t="s">
        <v>732</v>
      </c>
      <c r="T225" s="137" t="s">
        <v>731</v>
      </c>
      <c r="U225" s="137" t="s">
        <v>731</v>
      </c>
      <c r="V225" s="135" t="s">
        <v>1220</v>
      </c>
      <c r="W225" s="137" t="s">
        <v>731</v>
      </c>
      <c r="X225" s="137" t="s">
        <v>1160</v>
      </c>
      <c r="Y225" s="137" t="s">
        <v>108</v>
      </c>
      <c r="Z225" s="137" t="s">
        <v>108</v>
      </c>
      <c r="AA225" s="128" t="s">
        <v>59</v>
      </c>
    </row>
    <row r="226" spans="1:27" ht="22.5" customHeight="1" x14ac:dyDescent="0.25">
      <c r="A226" s="126" t="s">
        <v>75</v>
      </c>
      <c r="B226" s="127" t="s">
        <v>1205</v>
      </c>
      <c r="C226" s="128" t="s">
        <v>724</v>
      </c>
      <c r="D226" s="129" t="s">
        <v>734</v>
      </c>
      <c r="E226" s="144" t="s">
        <v>680</v>
      </c>
      <c r="F226" s="130">
        <v>33</v>
      </c>
      <c r="G226" s="131" t="s">
        <v>747</v>
      </c>
      <c r="H226" s="132" t="s">
        <v>727</v>
      </c>
      <c r="I226" s="133" t="s">
        <v>1161</v>
      </c>
      <c r="J226" s="133" t="s">
        <v>1165</v>
      </c>
      <c r="K226" s="133">
        <v>500</v>
      </c>
      <c r="L226" s="134" t="s">
        <v>21</v>
      </c>
      <c r="M226" s="128" t="s">
        <v>1213</v>
      </c>
      <c r="N226" s="114" t="s">
        <v>749</v>
      </c>
      <c r="O226" s="114" t="s">
        <v>744</v>
      </c>
      <c r="P226" s="114" t="s">
        <v>738</v>
      </c>
      <c r="Q226" s="128" t="s">
        <v>730</v>
      </c>
      <c r="R226" s="135" t="s">
        <v>1116</v>
      </c>
      <c r="S226" s="136" t="s">
        <v>732</v>
      </c>
      <c r="T226" s="137" t="s">
        <v>731</v>
      </c>
      <c r="U226" s="137" t="s">
        <v>731</v>
      </c>
      <c r="V226" s="135" t="s">
        <v>1220</v>
      </c>
      <c r="W226" s="137" t="s">
        <v>731</v>
      </c>
      <c r="X226" s="137" t="s">
        <v>1160</v>
      </c>
      <c r="Y226" s="137" t="s">
        <v>108</v>
      </c>
      <c r="Z226" s="137" t="s">
        <v>108</v>
      </c>
      <c r="AA226" s="128" t="s">
        <v>151</v>
      </c>
    </row>
    <row r="227" spans="1:27" ht="22.5" customHeight="1" x14ac:dyDescent="0.25">
      <c r="A227" s="126" t="s">
        <v>608</v>
      </c>
      <c r="B227" s="127" t="s">
        <v>1205</v>
      </c>
      <c r="C227" s="128" t="s">
        <v>724</v>
      </c>
      <c r="D227" s="129" t="s">
        <v>734</v>
      </c>
      <c r="E227" s="180" t="s">
        <v>680</v>
      </c>
      <c r="F227" s="130">
        <v>28</v>
      </c>
      <c r="G227" s="131" t="s">
        <v>747</v>
      </c>
      <c r="H227" s="132" t="s">
        <v>727</v>
      </c>
      <c r="I227" s="133" t="s">
        <v>1159</v>
      </c>
      <c r="J227" s="133" t="s">
        <v>1165</v>
      </c>
      <c r="K227" s="133">
        <v>400</v>
      </c>
      <c r="L227" s="134" t="s">
        <v>21</v>
      </c>
      <c r="M227" s="128" t="s">
        <v>1213</v>
      </c>
      <c r="N227" s="114" t="s">
        <v>750</v>
      </c>
      <c r="O227" s="114" t="s">
        <v>744</v>
      </c>
      <c r="P227" s="114" t="s">
        <v>738</v>
      </c>
      <c r="Q227" s="128" t="s">
        <v>730</v>
      </c>
      <c r="R227" s="135" t="s">
        <v>1116</v>
      </c>
      <c r="S227" s="136" t="s">
        <v>732</v>
      </c>
      <c r="T227" s="137" t="s">
        <v>731</v>
      </c>
      <c r="U227" s="137" t="s">
        <v>731</v>
      </c>
      <c r="V227" s="135" t="s">
        <v>1220</v>
      </c>
      <c r="W227" s="137" t="s">
        <v>731</v>
      </c>
      <c r="X227" s="137" t="s">
        <v>1160</v>
      </c>
      <c r="Y227" s="137" t="s">
        <v>108</v>
      </c>
      <c r="Z227" s="137" t="s">
        <v>108</v>
      </c>
      <c r="AA227" s="128" t="s">
        <v>601</v>
      </c>
    </row>
    <row r="228" spans="1:27" ht="22.5" customHeight="1" x14ac:dyDescent="0.25">
      <c r="A228" s="126" t="s">
        <v>76</v>
      </c>
      <c r="B228" s="127" t="s">
        <v>1205</v>
      </c>
      <c r="C228" s="128" t="s">
        <v>724</v>
      </c>
      <c r="D228" s="129" t="s">
        <v>734</v>
      </c>
      <c r="E228" s="143" t="s">
        <v>680</v>
      </c>
      <c r="F228" s="130" t="s">
        <v>59</v>
      </c>
      <c r="G228" s="131" t="s">
        <v>747</v>
      </c>
      <c r="H228" s="132" t="s">
        <v>727</v>
      </c>
      <c r="I228" s="133" t="s">
        <v>1161</v>
      </c>
      <c r="J228" s="133" t="s">
        <v>1165</v>
      </c>
      <c r="K228" s="133">
        <v>500</v>
      </c>
      <c r="L228" s="134" t="s">
        <v>21</v>
      </c>
      <c r="M228" s="128" t="s">
        <v>1213</v>
      </c>
      <c r="N228" s="114" t="s">
        <v>750</v>
      </c>
      <c r="O228" s="114" t="s">
        <v>744</v>
      </c>
      <c r="P228" s="114" t="s">
        <v>738</v>
      </c>
      <c r="Q228" s="128" t="s">
        <v>730</v>
      </c>
      <c r="R228" s="135" t="s">
        <v>1116</v>
      </c>
      <c r="S228" s="136" t="s">
        <v>732</v>
      </c>
      <c r="T228" s="137" t="s">
        <v>731</v>
      </c>
      <c r="U228" s="137" t="s">
        <v>731</v>
      </c>
      <c r="V228" s="135" t="s">
        <v>1220</v>
      </c>
      <c r="W228" s="137" t="s">
        <v>731</v>
      </c>
      <c r="X228" s="137" t="s">
        <v>1160</v>
      </c>
      <c r="Y228" s="137" t="s">
        <v>108</v>
      </c>
      <c r="Z228" s="137" t="s">
        <v>108</v>
      </c>
      <c r="AA228" s="128" t="s">
        <v>152</v>
      </c>
    </row>
    <row r="229" spans="1:27" ht="22.5" customHeight="1" x14ac:dyDescent="0.25">
      <c r="A229" s="126" t="s">
        <v>609</v>
      </c>
      <c r="B229" s="127" t="s">
        <v>1205</v>
      </c>
      <c r="C229" s="128" t="s">
        <v>724</v>
      </c>
      <c r="D229" s="129" t="s">
        <v>734</v>
      </c>
      <c r="E229" s="143" t="s">
        <v>680</v>
      </c>
      <c r="F229" s="130">
        <v>19</v>
      </c>
      <c r="G229" s="131" t="s">
        <v>747</v>
      </c>
      <c r="H229" s="132" t="s">
        <v>768</v>
      </c>
      <c r="I229" s="133" t="s">
        <v>1221</v>
      </c>
      <c r="J229" s="133" t="s">
        <v>1165</v>
      </c>
      <c r="K229" s="133">
        <v>500</v>
      </c>
      <c r="L229" s="134" t="s">
        <v>21</v>
      </c>
      <c r="M229" s="128" t="s">
        <v>1213</v>
      </c>
      <c r="N229" s="114" t="s">
        <v>750</v>
      </c>
      <c r="O229" s="114" t="s">
        <v>744</v>
      </c>
      <c r="P229" s="114" t="s">
        <v>738</v>
      </c>
      <c r="Q229" s="128" t="s">
        <v>730</v>
      </c>
      <c r="R229" s="135" t="s">
        <v>1116</v>
      </c>
      <c r="S229" s="136" t="s">
        <v>732</v>
      </c>
      <c r="T229" s="137" t="s">
        <v>731</v>
      </c>
      <c r="U229" s="137" t="s">
        <v>731</v>
      </c>
      <c r="V229" s="135" t="s">
        <v>1220</v>
      </c>
      <c r="W229" s="137" t="s">
        <v>731</v>
      </c>
      <c r="X229" s="137" t="s">
        <v>1160</v>
      </c>
      <c r="Y229" s="137" t="s">
        <v>108</v>
      </c>
      <c r="Z229" s="137" t="s">
        <v>108</v>
      </c>
      <c r="AA229" s="128" t="s">
        <v>602</v>
      </c>
    </row>
    <row r="230" spans="1:27" ht="22.5" customHeight="1" x14ac:dyDescent="0.25">
      <c r="A230" s="126" t="s">
        <v>610</v>
      </c>
      <c r="B230" s="127" t="s">
        <v>1205</v>
      </c>
      <c r="C230" s="128" t="s">
        <v>724</v>
      </c>
      <c r="D230" s="129" t="s">
        <v>734</v>
      </c>
      <c r="E230" s="143" t="s">
        <v>680</v>
      </c>
      <c r="F230" s="130">
        <v>18</v>
      </c>
      <c r="G230" s="131" t="s">
        <v>747</v>
      </c>
      <c r="H230" s="132" t="s">
        <v>768</v>
      </c>
      <c r="I230" s="133" t="s">
        <v>1221</v>
      </c>
      <c r="J230" s="133" t="s">
        <v>1165</v>
      </c>
      <c r="K230" s="133">
        <v>500</v>
      </c>
      <c r="L230" s="134" t="s">
        <v>21</v>
      </c>
      <c r="M230" s="128" t="s">
        <v>1213</v>
      </c>
      <c r="N230" s="114" t="s">
        <v>750</v>
      </c>
      <c r="O230" s="114" t="s">
        <v>744</v>
      </c>
      <c r="P230" s="114" t="s">
        <v>763</v>
      </c>
      <c r="Q230" s="128" t="s">
        <v>730</v>
      </c>
      <c r="R230" s="135" t="s">
        <v>1116</v>
      </c>
      <c r="S230" s="136" t="s">
        <v>732</v>
      </c>
      <c r="T230" s="137" t="s">
        <v>731</v>
      </c>
      <c r="U230" s="137" t="s">
        <v>731</v>
      </c>
      <c r="V230" s="135" t="s">
        <v>1220</v>
      </c>
      <c r="W230" s="137" t="s">
        <v>731</v>
      </c>
      <c r="X230" s="137" t="s">
        <v>1160</v>
      </c>
      <c r="Y230" s="137" t="s">
        <v>108</v>
      </c>
      <c r="Z230" s="137" t="s">
        <v>108</v>
      </c>
      <c r="AA230" s="128" t="s">
        <v>603</v>
      </c>
    </row>
    <row r="231" spans="1:27" ht="22.5" customHeight="1" x14ac:dyDescent="0.25">
      <c r="A231" s="126" t="s">
        <v>611</v>
      </c>
      <c r="B231" s="127" t="s">
        <v>1205</v>
      </c>
      <c r="C231" s="128" t="s">
        <v>724</v>
      </c>
      <c r="D231" s="129" t="s">
        <v>734</v>
      </c>
      <c r="E231" s="143" t="s">
        <v>680</v>
      </c>
      <c r="F231" s="130">
        <v>19</v>
      </c>
      <c r="G231" s="131" t="s">
        <v>747</v>
      </c>
      <c r="H231" s="132" t="s">
        <v>768</v>
      </c>
      <c r="I231" s="133" t="s">
        <v>1221</v>
      </c>
      <c r="J231" s="133" t="s">
        <v>1165</v>
      </c>
      <c r="K231" s="133">
        <v>500</v>
      </c>
      <c r="L231" s="134" t="s">
        <v>21</v>
      </c>
      <c r="M231" s="128" t="s">
        <v>1213</v>
      </c>
      <c r="N231" s="114" t="s">
        <v>750</v>
      </c>
      <c r="O231" s="114" t="s">
        <v>744</v>
      </c>
      <c r="P231" s="114" t="s">
        <v>770</v>
      </c>
      <c r="Q231" s="128" t="s">
        <v>730</v>
      </c>
      <c r="R231" s="135" t="s">
        <v>1116</v>
      </c>
      <c r="S231" s="136" t="s">
        <v>732</v>
      </c>
      <c r="T231" s="137" t="s">
        <v>731</v>
      </c>
      <c r="U231" s="137" t="s">
        <v>731</v>
      </c>
      <c r="V231" s="135" t="s">
        <v>1220</v>
      </c>
      <c r="W231" s="137" t="s">
        <v>731</v>
      </c>
      <c r="X231" s="137" t="s">
        <v>1160</v>
      </c>
      <c r="Y231" s="137" t="s">
        <v>108</v>
      </c>
      <c r="Z231" s="137" t="s">
        <v>108</v>
      </c>
      <c r="AA231" s="128" t="s">
        <v>604</v>
      </c>
    </row>
    <row r="232" spans="1:27" ht="22.5" customHeight="1" x14ac:dyDescent="0.25">
      <c r="A232" s="126" t="s">
        <v>1513</v>
      </c>
      <c r="B232" s="127" t="s">
        <v>1563</v>
      </c>
      <c r="C232" s="128" t="s">
        <v>724</v>
      </c>
      <c r="D232" s="129" t="s">
        <v>751</v>
      </c>
      <c r="E232" s="143" t="s">
        <v>680</v>
      </c>
      <c r="F232" s="130">
        <v>27</v>
      </c>
      <c r="G232" s="131" t="s">
        <v>747</v>
      </c>
      <c r="H232" s="132" t="s">
        <v>878</v>
      </c>
      <c r="I232" s="133" t="s">
        <v>1159</v>
      </c>
      <c r="J232" s="133" t="s">
        <v>1158</v>
      </c>
      <c r="K232" s="133">
        <v>400</v>
      </c>
      <c r="L232" s="134" t="s">
        <v>21</v>
      </c>
      <c r="M232" s="128" t="s">
        <v>1212</v>
      </c>
      <c r="N232" s="114" t="s">
        <v>879</v>
      </c>
      <c r="O232" s="114" t="s">
        <v>744</v>
      </c>
      <c r="P232" s="114" t="s">
        <v>738</v>
      </c>
      <c r="Q232" s="128" t="s">
        <v>730</v>
      </c>
      <c r="R232" s="135" t="s">
        <v>1116</v>
      </c>
      <c r="S232" s="136" t="s">
        <v>732</v>
      </c>
      <c r="T232" s="137" t="s">
        <v>731</v>
      </c>
      <c r="U232" s="137" t="s">
        <v>731</v>
      </c>
      <c r="V232" s="135" t="s">
        <v>1220</v>
      </c>
      <c r="W232" s="137" t="s">
        <v>731</v>
      </c>
      <c r="X232" s="137" t="s">
        <v>1160</v>
      </c>
      <c r="Y232" s="137" t="s">
        <v>108</v>
      </c>
      <c r="Z232" s="137" t="s">
        <v>108</v>
      </c>
      <c r="AA232" s="128" t="s">
        <v>606</v>
      </c>
    </row>
    <row r="233" spans="1:27" ht="22.5" customHeight="1" x14ac:dyDescent="0.25">
      <c r="A233" s="126" t="s">
        <v>1514</v>
      </c>
      <c r="B233" s="127" t="s">
        <v>1563</v>
      </c>
      <c r="C233" s="128" t="s">
        <v>724</v>
      </c>
      <c r="D233" s="129" t="s">
        <v>751</v>
      </c>
      <c r="E233" s="143" t="s">
        <v>680</v>
      </c>
      <c r="F233" s="130">
        <v>28</v>
      </c>
      <c r="G233" s="131" t="s">
        <v>747</v>
      </c>
      <c r="H233" s="132" t="s">
        <v>878</v>
      </c>
      <c r="I233" s="133" t="s">
        <v>1159</v>
      </c>
      <c r="J233" s="133" t="s">
        <v>1158</v>
      </c>
      <c r="K233" s="133">
        <v>400</v>
      </c>
      <c r="L233" s="134" t="s">
        <v>21</v>
      </c>
      <c r="M233" s="128" t="s">
        <v>1212</v>
      </c>
      <c r="N233" s="114" t="s">
        <v>879</v>
      </c>
      <c r="O233" s="114" t="s">
        <v>744</v>
      </c>
      <c r="P233" s="114" t="s">
        <v>738</v>
      </c>
      <c r="Q233" s="128" t="s">
        <v>730</v>
      </c>
      <c r="R233" s="135" t="s">
        <v>1033</v>
      </c>
      <c r="S233" s="136" t="s">
        <v>732</v>
      </c>
      <c r="T233" s="137" t="s">
        <v>731</v>
      </c>
      <c r="U233" s="137" t="s">
        <v>731</v>
      </c>
      <c r="V233" s="135" t="s">
        <v>1220</v>
      </c>
      <c r="W233" s="137" t="s">
        <v>731</v>
      </c>
      <c r="X233" s="137" t="s">
        <v>1160</v>
      </c>
      <c r="Y233" s="137" t="s">
        <v>108</v>
      </c>
      <c r="Z233" s="137" t="s">
        <v>108</v>
      </c>
      <c r="AA233" s="128" t="s">
        <v>59</v>
      </c>
    </row>
    <row r="234" spans="1:27" ht="22.5" customHeight="1" x14ac:dyDescent="0.25">
      <c r="A234" s="126" t="s">
        <v>1515</v>
      </c>
      <c r="B234" s="127" t="s">
        <v>1563</v>
      </c>
      <c r="C234" s="128" t="s">
        <v>724</v>
      </c>
      <c r="D234" s="129" t="s">
        <v>751</v>
      </c>
      <c r="E234" s="143" t="s">
        <v>680</v>
      </c>
      <c r="F234" s="130">
        <v>29</v>
      </c>
      <c r="G234" s="131" t="s">
        <v>747</v>
      </c>
      <c r="H234" s="132" t="s">
        <v>878</v>
      </c>
      <c r="I234" s="133" t="s">
        <v>1159</v>
      </c>
      <c r="J234" s="133" t="s">
        <v>1158</v>
      </c>
      <c r="K234" s="133">
        <v>400</v>
      </c>
      <c r="L234" s="134" t="s">
        <v>21</v>
      </c>
      <c r="M234" s="128" t="s">
        <v>1212</v>
      </c>
      <c r="N234" s="114" t="s">
        <v>880</v>
      </c>
      <c r="O234" s="114" t="s">
        <v>744</v>
      </c>
      <c r="P234" s="114" t="s">
        <v>738</v>
      </c>
      <c r="Q234" s="128" t="s">
        <v>730</v>
      </c>
      <c r="R234" s="135" t="s">
        <v>1116</v>
      </c>
      <c r="S234" s="136" t="s">
        <v>732</v>
      </c>
      <c r="T234" s="137" t="s">
        <v>731</v>
      </c>
      <c r="U234" s="137" t="s">
        <v>731</v>
      </c>
      <c r="V234" s="135" t="s">
        <v>1220</v>
      </c>
      <c r="W234" s="137" t="s">
        <v>731</v>
      </c>
      <c r="X234" s="137" t="s">
        <v>1160</v>
      </c>
      <c r="Y234" s="137" t="s">
        <v>108</v>
      </c>
      <c r="Z234" s="137" t="s">
        <v>108</v>
      </c>
      <c r="AA234" s="128" t="s">
        <v>608</v>
      </c>
    </row>
    <row r="235" spans="1:27" ht="22.5" customHeight="1" x14ac:dyDescent="0.25">
      <c r="A235" s="126" t="s">
        <v>1516</v>
      </c>
      <c r="B235" s="127" t="s">
        <v>1563</v>
      </c>
      <c r="C235" s="128" t="s">
        <v>724</v>
      </c>
      <c r="D235" s="129" t="s">
        <v>751</v>
      </c>
      <c r="E235" s="143" t="s">
        <v>680</v>
      </c>
      <c r="F235" s="130">
        <v>44</v>
      </c>
      <c r="G235" s="131" t="s">
        <v>747</v>
      </c>
      <c r="H235" s="132" t="s">
        <v>878</v>
      </c>
      <c r="I235" s="133" t="s">
        <v>1161</v>
      </c>
      <c r="J235" s="133" t="s">
        <v>1158</v>
      </c>
      <c r="K235" s="133">
        <v>500</v>
      </c>
      <c r="L235" s="134" t="s">
        <v>21</v>
      </c>
      <c r="M235" s="128" t="s">
        <v>1212</v>
      </c>
      <c r="N235" s="114" t="s">
        <v>880</v>
      </c>
      <c r="O235" s="114" t="s">
        <v>744</v>
      </c>
      <c r="P235" s="114" t="s">
        <v>738</v>
      </c>
      <c r="Q235" s="128" t="s">
        <v>730</v>
      </c>
      <c r="R235" s="135" t="s">
        <v>1116</v>
      </c>
      <c r="S235" s="136" t="s">
        <v>732</v>
      </c>
      <c r="T235" s="137" t="s">
        <v>731</v>
      </c>
      <c r="U235" s="137" t="s">
        <v>731</v>
      </c>
      <c r="V235" s="135" t="s">
        <v>1220</v>
      </c>
      <c r="W235" s="137" t="s">
        <v>731</v>
      </c>
      <c r="X235" s="137" t="s">
        <v>1160</v>
      </c>
      <c r="Y235" s="137" t="s">
        <v>108</v>
      </c>
      <c r="Z235" s="137" t="s">
        <v>108</v>
      </c>
      <c r="AA235" s="128" t="s">
        <v>76</v>
      </c>
    </row>
    <row r="236" spans="1:27" ht="22.5" customHeight="1" x14ac:dyDescent="0.25">
      <c r="A236" s="126" t="s">
        <v>1517</v>
      </c>
      <c r="B236" s="127" t="s">
        <v>1563</v>
      </c>
      <c r="C236" s="128" t="s">
        <v>724</v>
      </c>
      <c r="D236" s="129" t="s">
        <v>751</v>
      </c>
      <c r="E236" s="143" t="s">
        <v>680</v>
      </c>
      <c r="F236" s="130">
        <v>29</v>
      </c>
      <c r="G236" s="131" t="s">
        <v>747</v>
      </c>
      <c r="H236" s="132" t="s">
        <v>1562</v>
      </c>
      <c r="I236" s="133" t="s">
        <v>1221</v>
      </c>
      <c r="J236" s="133" t="s">
        <v>1165</v>
      </c>
      <c r="K236" s="133">
        <v>500</v>
      </c>
      <c r="L236" s="134" t="s">
        <v>21</v>
      </c>
      <c r="M236" s="128" t="s">
        <v>1212</v>
      </c>
      <c r="N236" s="114" t="s">
        <v>880</v>
      </c>
      <c r="O236" s="114" t="s">
        <v>744</v>
      </c>
      <c r="P236" s="114" t="s">
        <v>738</v>
      </c>
      <c r="Q236" s="128" t="s">
        <v>730</v>
      </c>
      <c r="R236" s="135" t="s">
        <v>1116</v>
      </c>
      <c r="S236" s="136" t="s">
        <v>732</v>
      </c>
      <c r="T236" s="137" t="s">
        <v>731</v>
      </c>
      <c r="U236" s="137" t="s">
        <v>731</v>
      </c>
      <c r="V236" s="135" t="s">
        <v>1220</v>
      </c>
      <c r="W236" s="137" t="s">
        <v>731</v>
      </c>
      <c r="X236" s="137" t="s">
        <v>1160</v>
      </c>
      <c r="Y236" s="137" t="s">
        <v>108</v>
      </c>
      <c r="Z236" s="137" t="s">
        <v>108</v>
      </c>
      <c r="AA236" s="128" t="s">
        <v>609</v>
      </c>
    </row>
    <row r="237" spans="1:27" ht="22.5" customHeight="1" x14ac:dyDescent="0.25">
      <c r="A237" s="126" t="s">
        <v>1518</v>
      </c>
      <c r="B237" s="127" t="s">
        <v>1563</v>
      </c>
      <c r="C237" s="128" t="s">
        <v>724</v>
      </c>
      <c r="D237" s="129" t="s">
        <v>751</v>
      </c>
      <c r="E237" s="143" t="s">
        <v>680</v>
      </c>
      <c r="F237" s="130">
        <v>29</v>
      </c>
      <c r="G237" s="131" t="s">
        <v>747</v>
      </c>
      <c r="H237" s="132" t="s">
        <v>1562</v>
      </c>
      <c r="I237" s="133" t="s">
        <v>1221</v>
      </c>
      <c r="J237" s="133" t="s">
        <v>1165</v>
      </c>
      <c r="K237" s="133">
        <v>500</v>
      </c>
      <c r="L237" s="134" t="s">
        <v>21</v>
      </c>
      <c r="M237" s="128" t="s">
        <v>1212</v>
      </c>
      <c r="N237" s="114" t="s">
        <v>880</v>
      </c>
      <c r="O237" s="114" t="s">
        <v>744</v>
      </c>
      <c r="P237" s="114" t="s">
        <v>763</v>
      </c>
      <c r="Q237" s="128" t="s">
        <v>730</v>
      </c>
      <c r="R237" s="135" t="s">
        <v>1116</v>
      </c>
      <c r="S237" s="136" t="s">
        <v>732</v>
      </c>
      <c r="T237" s="137" t="s">
        <v>731</v>
      </c>
      <c r="U237" s="137" t="s">
        <v>731</v>
      </c>
      <c r="V237" s="135" t="s">
        <v>1220</v>
      </c>
      <c r="W237" s="137" t="s">
        <v>731</v>
      </c>
      <c r="X237" s="137" t="s">
        <v>1160</v>
      </c>
      <c r="Y237" s="137" t="s">
        <v>108</v>
      </c>
      <c r="Z237" s="137" t="s">
        <v>108</v>
      </c>
      <c r="AA237" s="128" t="s">
        <v>610</v>
      </c>
    </row>
    <row r="238" spans="1:27" ht="22.5" customHeight="1" x14ac:dyDescent="0.25">
      <c r="A238" s="126" t="s">
        <v>1519</v>
      </c>
      <c r="B238" s="127" t="s">
        <v>1563</v>
      </c>
      <c r="C238" s="128" t="s">
        <v>724</v>
      </c>
      <c r="D238" s="129" t="s">
        <v>751</v>
      </c>
      <c r="E238" s="143" t="s">
        <v>680</v>
      </c>
      <c r="F238" s="130">
        <v>28</v>
      </c>
      <c r="G238" s="131" t="s">
        <v>747</v>
      </c>
      <c r="H238" s="132" t="s">
        <v>1562</v>
      </c>
      <c r="I238" s="133" t="s">
        <v>1221</v>
      </c>
      <c r="J238" s="133" t="s">
        <v>1165</v>
      </c>
      <c r="K238" s="133">
        <v>500</v>
      </c>
      <c r="L238" s="134" t="s">
        <v>21</v>
      </c>
      <c r="M238" s="128" t="s">
        <v>1212</v>
      </c>
      <c r="N238" s="114" t="s">
        <v>880</v>
      </c>
      <c r="O238" s="114" t="s">
        <v>767</v>
      </c>
      <c r="P238" s="114" t="s">
        <v>763</v>
      </c>
      <c r="Q238" s="128" t="s">
        <v>730</v>
      </c>
      <c r="R238" s="135" t="s">
        <v>1033</v>
      </c>
      <c r="S238" s="136" t="s">
        <v>732</v>
      </c>
      <c r="T238" s="137" t="s">
        <v>731</v>
      </c>
      <c r="U238" s="137" t="s">
        <v>731</v>
      </c>
      <c r="V238" s="135" t="s">
        <v>1220</v>
      </c>
      <c r="W238" s="137" t="s">
        <v>731</v>
      </c>
      <c r="X238" s="137" t="s">
        <v>1160</v>
      </c>
      <c r="Y238" s="137" t="s">
        <v>108</v>
      </c>
      <c r="Z238" s="137" t="s">
        <v>108</v>
      </c>
      <c r="AA238" s="128" t="s">
        <v>59</v>
      </c>
    </row>
    <row r="239" spans="1:27" ht="22.5" customHeight="1" x14ac:dyDescent="0.25">
      <c r="A239" s="126" t="s">
        <v>1520</v>
      </c>
      <c r="B239" s="127" t="s">
        <v>1563</v>
      </c>
      <c r="C239" s="128" t="s">
        <v>724</v>
      </c>
      <c r="D239" s="129" t="s">
        <v>751</v>
      </c>
      <c r="E239" s="143" t="s">
        <v>680</v>
      </c>
      <c r="F239" s="130">
        <v>27</v>
      </c>
      <c r="G239" s="131" t="s">
        <v>747</v>
      </c>
      <c r="H239" s="132" t="s">
        <v>1562</v>
      </c>
      <c r="I239" s="133" t="s">
        <v>1221</v>
      </c>
      <c r="J239" s="133" t="s">
        <v>1165</v>
      </c>
      <c r="K239" s="133">
        <v>500</v>
      </c>
      <c r="L239" s="134" t="s">
        <v>21</v>
      </c>
      <c r="M239" s="128" t="s">
        <v>1212</v>
      </c>
      <c r="N239" s="114" t="s">
        <v>880</v>
      </c>
      <c r="O239" s="114" t="s">
        <v>767</v>
      </c>
      <c r="P239" s="114" t="s">
        <v>770</v>
      </c>
      <c r="Q239" s="128" t="s">
        <v>730</v>
      </c>
      <c r="R239" s="135" t="s">
        <v>1116</v>
      </c>
      <c r="S239" s="136" t="s">
        <v>732</v>
      </c>
      <c r="T239" s="137" t="s">
        <v>731</v>
      </c>
      <c r="U239" s="137" t="s">
        <v>731</v>
      </c>
      <c r="V239" s="135" t="s">
        <v>1220</v>
      </c>
      <c r="W239" s="137" t="s">
        <v>731</v>
      </c>
      <c r="X239" s="137" t="s">
        <v>1160</v>
      </c>
      <c r="Y239" s="137" t="s">
        <v>108</v>
      </c>
      <c r="Z239" s="137" t="s">
        <v>108</v>
      </c>
      <c r="AA239" s="128" t="s">
        <v>611</v>
      </c>
    </row>
    <row r="240" spans="1:27" ht="22.5" customHeight="1" x14ac:dyDescent="0.25">
      <c r="A240" s="126" t="s">
        <v>1008</v>
      </c>
      <c r="B240" s="127" t="s">
        <v>1206</v>
      </c>
      <c r="C240" s="128" t="s">
        <v>724</v>
      </c>
      <c r="D240" s="129" t="s">
        <v>734</v>
      </c>
      <c r="E240" s="144" t="s">
        <v>680</v>
      </c>
      <c r="F240" s="130">
        <v>22</v>
      </c>
      <c r="G240" s="131" t="s">
        <v>1166</v>
      </c>
      <c r="H240" s="132" t="s">
        <v>1167</v>
      </c>
      <c r="I240" s="133" t="s">
        <v>1159</v>
      </c>
      <c r="J240" s="133" t="s">
        <v>1158</v>
      </c>
      <c r="K240" s="133">
        <v>450</v>
      </c>
      <c r="L240" s="134" t="s">
        <v>90</v>
      </c>
      <c r="M240" s="128" t="s">
        <v>1212</v>
      </c>
      <c r="N240" s="114" t="s">
        <v>1031</v>
      </c>
      <c r="O240" s="114" t="s">
        <v>744</v>
      </c>
      <c r="P240" s="114" t="s">
        <v>738</v>
      </c>
      <c r="Q240" s="128" t="s">
        <v>730</v>
      </c>
      <c r="R240" s="135" t="s">
        <v>108</v>
      </c>
      <c r="S240" s="136" t="s">
        <v>732</v>
      </c>
      <c r="T240" s="137" t="s">
        <v>731</v>
      </c>
      <c r="U240" s="137" t="s">
        <v>731</v>
      </c>
      <c r="V240" s="135" t="s">
        <v>1220</v>
      </c>
      <c r="W240" s="137" t="s">
        <v>108</v>
      </c>
      <c r="X240" s="137" t="s">
        <v>1160</v>
      </c>
      <c r="Y240" s="137" t="s">
        <v>108</v>
      </c>
      <c r="Z240" s="137" t="s">
        <v>108</v>
      </c>
      <c r="AA240" s="128" t="s">
        <v>59</v>
      </c>
    </row>
    <row r="241" spans="1:27" ht="22.5" customHeight="1" x14ac:dyDescent="0.25">
      <c r="A241" s="126" t="s">
        <v>1009</v>
      </c>
      <c r="B241" s="127" t="s">
        <v>1206</v>
      </c>
      <c r="C241" s="128" t="s">
        <v>724</v>
      </c>
      <c r="D241" s="129" t="s">
        <v>734</v>
      </c>
      <c r="E241" s="144" t="s">
        <v>680</v>
      </c>
      <c r="F241" s="130">
        <v>19</v>
      </c>
      <c r="G241" s="131" t="s">
        <v>1166</v>
      </c>
      <c r="H241" s="132" t="s">
        <v>1167</v>
      </c>
      <c r="I241" s="133" t="s">
        <v>1159</v>
      </c>
      <c r="J241" s="133" t="s">
        <v>1158</v>
      </c>
      <c r="K241" s="133">
        <v>450</v>
      </c>
      <c r="L241" s="134" t="s">
        <v>90</v>
      </c>
      <c r="M241" s="128" t="s">
        <v>1212</v>
      </c>
      <c r="N241" s="114" t="s">
        <v>1031</v>
      </c>
      <c r="O241" s="114" t="s">
        <v>744</v>
      </c>
      <c r="P241" s="114" t="s">
        <v>738</v>
      </c>
      <c r="Q241" s="128" t="s">
        <v>730</v>
      </c>
      <c r="R241" s="135" t="s">
        <v>1116</v>
      </c>
      <c r="S241" s="136" t="s">
        <v>732</v>
      </c>
      <c r="T241" s="137" t="s">
        <v>731</v>
      </c>
      <c r="U241" s="137" t="s">
        <v>731</v>
      </c>
      <c r="V241" s="135" t="s">
        <v>1220</v>
      </c>
      <c r="W241" s="137" t="s">
        <v>108</v>
      </c>
      <c r="X241" s="137" t="s">
        <v>1160</v>
      </c>
      <c r="Y241" s="137" t="s">
        <v>108</v>
      </c>
      <c r="Z241" s="137" t="s">
        <v>108</v>
      </c>
      <c r="AA241" s="128" t="s">
        <v>59</v>
      </c>
    </row>
    <row r="242" spans="1:27" ht="22.5" customHeight="1" x14ac:dyDescent="0.25">
      <c r="A242" s="126" t="s">
        <v>1245</v>
      </c>
      <c r="B242" s="127" t="s">
        <v>1206</v>
      </c>
      <c r="C242" s="128" t="s">
        <v>724</v>
      </c>
      <c r="D242" s="129" t="s">
        <v>751</v>
      </c>
      <c r="E242" s="143" t="s">
        <v>680</v>
      </c>
      <c r="F242" s="130">
        <v>19</v>
      </c>
      <c r="G242" s="131" t="s">
        <v>1166</v>
      </c>
      <c r="H242" s="132" t="s">
        <v>1167</v>
      </c>
      <c r="I242" s="133" t="s">
        <v>1159</v>
      </c>
      <c r="J242" s="133" t="s">
        <v>1158</v>
      </c>
      <c r="K242" s="133">
        <v>450</v>
      </c>
      <c r="L242" s="134" t="s">
        <v>90</v>
      </c>
      <c r="M242" s="128" t="s">
        <v>1212</v>
      </c>
      <c r="N242" s="114" t="s">
        <v>1031</v>
      </c>
      <c r="O242" s="114" t="s">
        <v>744</v>
      </c>
      <c r="P242" s="114" t="s">
        <v>738</v>
      </c>
      <c r="Q242" s="128" t="s">
        <v>730</v>
      </c>
      <c r="R242" s="135" t="s">
        <v>1033</v>
      </c>
      <c r="S242" s="136" t="s">
        <v>732</v>
      </c>
      <c r="T242" s="137" t="s">
        <v>731</v>
      </c>
      <c r="U242" s="137" t="s">
        <v>731</v>
      </c>
      <c r="V242" s="135" t="s">
        <v>1220</v>
      </c>
      <c r="W242" s="137" t="s">
        <v>108</v>
      </c>
      <c r="X242" s="137" t="s">
        <v>1160</v>
      </c>
      <c r="Y242" s="137" t="s">
        <v>108</v>
      </c>
      <c r="Z242" s="137" t="s">
        <v>108</v>
      </c>
      <c r="AA242" s="128" t="s">
        <v>59</v>
      </c>
    </row>
    <row r="243" spans="1:27" ht="22.5" customHeight="1" x14ac:dyDescent="0.25">
      <c r="A243" s="126" t="s">
        <v>1010</v>
      </c>
      <c r="B243" s="127" t="s">
        <v>1206</v>
      </c>
      <c r="C243" s="128" t="s">
        <v>724</v>
      </c>
      <c r="D243" s="129" t="s">
        <v>734</v>
      </c>
      <c r="E243" s="144" t="s">
        <v>680</v>
      </c>
      <c r="F243" s="130" t="s">
        <v>59</v>
      </c>
      <c r="G243" s="131" t="s">
        <v>1166</v>
      </c>
      <c r="H243" s="132" t="s">
        <v>1167</v>
      </c>
      <c r="I243" s="133" t="s">
        <v>1159</v>
      </c>
      <c r="J243" s="133" t="s">
        <v>1158</v>
      </c>
      <c r="K243" s="133">
        <v>450</v>
      </c>
      <c r="L243" s="134" t="s">
        <v>90</v>
      </c>
      <c r="M243" s="128" t="s">
        <v>1212</v>
      </c>
      <c r="N243" s="114" t="s">
        <v>1032</v>
      </c>
      <c r="O243" s="114" t="s">
        <v>744</v>
      </c>
      <c r="P243" s="114" t="s">
        <v>738</v>
      </c>
      <c r="Q243" s="128" t="s">
        <v>730</v>
      </c>
      <c r="R243" s="135" t="s">
        <v>1116</v>
      </c>
      <c r="S243" s="136" t="s">
        <v>732</v>
      </c>
      <c r="T243" s="137" t="s">
        <v>731</v>
      </c>
      <c r="U243" s="137" t="s">
        <v>731</v>
      </c>
      <c r="V243" s="135" t="s">
        <v>1220</v>
      </c>
      <c r="W243" s="137" t="s">
        <v>108</v>
      </c>
      <c r="X243" s="137" t="s">
        <v>1160</v>
      </c>
      <c r="Y243" s="137" t="s">
        <v>108</v>
      </c>
      <c r="Z243" s="137" t="s">
        <v>108</v>
      </c>
      <c r="AA243" s="128" t="s">
        <v>59</v>
      </c>
    </row>
    <row r="244" spans="1:27" ht="22.5" customHeight="1" x14ac:dyDescent="0.25">
      <c r="A244" s="126" t="s">
        <v>1011</v>
      </c>
      <c r="B244" s="127" t="s">
        <v>1206</v>
      </c>
      <c r="C244" s="128" t="s">
        <v>724</v>
      </c>
      <c r="D244" s="129" t="s">
        <v>734</v>
      </c>
      <c r="E244" s="144" t="s">
        <v>680</v>
      </c>
      <c r="F244" s="130">
        <v>19</v>
      </c>
      <c r="G244" s="131" t="s">
        <v>1166</v>
      </c>
      <c r="H244" s="132" t="s">
        <v>1167</v>
      </c>
      <c r="I244" s="133" t="s">
        <v>1159</v>
      </c>
      <c r="J244" s="133" t="s">
        <v>1158</v>
      </c>
      <c r="K244" s="133">
        <v>450</v>
      </c>
      <c r="L244" s="134" t="s">
        <v>90</v>
      </c>
      <c r="M244" s="128" t="s">
        <v>1212</v>
      </c>
      <c r="N244" s="114" t="s">
        <v>1032</v>
      </c>
      <c r="O244" s="114" t="s">
        <v>744</v>
      </c>
      <c r="P244" s="114" t="s">
        <v>763</v>
      </c>
      <c r="Q244" s="128" t="s">
        <v>730</v>
      </c>
      <c r="R244" s="135" t="s">
        <v>1116</v>
      </c>
      <c r="S244" s="136" t="s">
        <v>732</v>
      </c>
      <c r="T244" s="137" t="s">
        <v>731</v>
      </c>
      <c r="U244" s="137" t="s">
        <v>731</v>
      </c>
      <c r="V244" s="135" t="s">
        <v>1220</v>
      </c>
      <c r="W244" s="137" t="s">
        <v>108</v>
      </c>
      <c r="X244" s="137" t="s">
        <v>1160</v>
      </c>
      <c r="Y244" s="137" t="s">
        <v>108</v>
      </c>
      <c r="Z244" s="137" t="s">
        <v>108</v>
      </c>
      <c r="AA244" s="128" t="s">
        <v>59</v>
      </c>
    </row>
    <row r="245" spans="1:27" ht="22.5" customHeight="1" x14ac:dyDescent="0.25">
      <c r="A245" s="126" t="s">
        <v>1254</v>
      </c>
      <c r="B245" s="127" t="s">
        <v>1206</v>
      </c>
      <c r="C245" s="128" t="s">
        <v>724</v>
      </c>
      <c r="D245" s="129" t="s">
        <v>751</v>
      </c>
      <c r="E245" s="144" t="s">
        <v>680</v>
      </c>
      <c r="F245" s="130">
        <v>26</v>
      </c>
      <c r="G245" s="131" t="s">
        <v>1166</v>
      </c>
      <c r="H245" s="132" t="s">
        <v>1167</v>
      </c>
      <c r="I245" s="133" t="s">
        <v>1159</v>
      </c>
      <c r="J245" s="133" t="s">
        <v>1158</v>
      </c>
      <c r="K245" s="133">
        <v>450</v>
      </c>
      <c r="L245" s="134" t="s">
        <v>90</v>
      </c>
      <c r="M245" s="128" t="s">
        <v>1212</v>
      </c>
      <c r="N245" s="114" t="s">
        <v>1032</v>
      </c>
      <c r="O245" s="114" t="s">
        <v>744</v>
      </c>
      <c r="P245" s="114" t="s">
        <v>763</v>
      </c>
      <c r="Q245" s="128" t="s">
        <v>730</v>
      </c>
      <c r="R245" s="135" t="s">
        <v>1033</v>
      </c>
      <c r="S245" s="136" t="s">
        <v>732</v>
      </c>
      <c r="T245" s="137" t="s">
        <v>731</v>
      </c>
      <c r="U245" s="137" t="s">
        <v>731</v>
      </c>
      <c r="V245" s="135" t="s">
        <v>1220</v>
      </c>
      <c r="W245" s="137" t="s">
        <v>108</v>
      </c>
      <c r="X245" s="137" t="s">
        <v>1160</v>
      </c>
      <c r="Y245" s="137" t="s">
        <v>108</v>
      </c>
      <c r="Z245" s="137" t="s">
        <v>108</v>
      </c>
      <c r="AA245" s="128" t="s">
        <v>59</v>
      </c>
    </row>
    <row r="246" spans="1:27" ht="22.5" customHeight="1" x14ac:dyDescent="0.25">
      <c r="A246" s="126" t="s">
        <v>1111</v>
      </c>
      <c r="B246" s="127" t="s">
        <v>1207</v>
      </c>
      <c r="C246" s="128" t="s">
        <v>724</v>
      </c>
      <c r="D246" s="129" t="s">
        <v>751</v>
      </c>
      <c r="E246" s="143" t="s">
        <v>680</v>
      </c>
      <c r="F246" s="130">
        <v>20</v>
      </c>
      <c r="G246" s="131" t="s">
        <v>1114</v>
      </c>
      <c r="H246" s="132" t="s">
        <v>766</v>
      </c>
      <c r="I246" s="133" t="s">
        <v>1153</v>
      </c>
      <c r="J246" s="133" t="s">
        <v>1165</v>
      </c>
      <c r="K246" s="133">
        <v>450</v>
      </c>
      <c r="L246" s="134" t="s">
        <v>1115</v>
      </c>
      <c r="M246" s="128" t="s">
        <v>1212</v>
      </c>
      <c r="N246" s="114" t="s">
        <v>1031</v>
      </c>
      <c r="O246" s="114" t="s">
        <v>744</v>
      </c>
      <c r="P246" s="114" t="s">
        <v>738</v>
      </c>
      <c r="Q246" s="128" t="s">
        <v>730</v>
      </c>
      <c r="R246" s="135" t="s">
        <v>1116</v>
      </c>
      <c r="S246" s="136" t="s">
        <v>732</v>
      </c>
      <c r="T246" s="137" t="s">
        <v>731</v>
      </c>
      <c r="U246" s="137" t="s">
        <v>731</v>
      </c>
      <c r="V246" s="135" t="s">
        <v>1220</v>
      </c>
      <c r="W246" s="137" t="s">
        <v>731</v>
      </c>
      <c r="X246" s="137" t="s">
        <v>1160</v>
      </c>
      <c r="Y246" s="137" t="s">
        <v>1162</v>
      </c>
      <c r="Z246" s="137" t="s">
        <v>731</v>
      </c>
      <c r="AA246" s="128" t="s">
        <v>59</v>
      </c>
    </row>
    <row r="247" spans="1:27" ht="22.5" customHeight="1" x14ac:dyDescent="0.25">
      <c r="A247" s="126" t="s">
        <v>1112</v>
      </c>
      <c r="B247" s="127" t="s">
        <v>1207</v>
      </c>
      <c r="C247" s="128" t="s">
        <v>724</v>
      </c>
      <c r="D247" s="129" t="s">
        <v>751</v>
      </c>
      <c r="E247" s="143" t="s">
        <v>680</v>
      </c>
      <c r="F247" s="130">
        <v>21</v>
      </c>
      <c r="G247" s="131" t="s">
        <v>1114</v>
      </c>
      <c r="H247" s="132" t="s">
        <v>766</v>
      </c>
      <c r="I247" s="133" t="s">
        <v>1153</v>
      </c>
      <c r="J247" s="133" t="s">
        <v>1165</v>
      </c>
      <c r="K247" s="133">
        <v>450</v>
      </c>
      <c r="L247" s="134" t="s">
        <v>1115</v>
      </c>
      <c r="M247" s="128" t="s">
        <v>1212</v>
      </c>
      <c r="N247" s="114" t="s">
        <v>1032</v>
      </c>
      <c r="O247" s="114" t="s">
        <v>744</v>
      </c>
      <c r="P247" s="114" t="s">
        <v>738</v>
      </c>
      <c r="Q247" s="128" t="s">
        <v>730</v>
      </c>
      <c r="R247" s="135" t="s">
        <v>1116</v>
      </c>
      <c r="S247" s="136" t="s">
        <v>732</v>
      </c>
      <c r="T247" s="137" t="s">
        <v>731</v>
      </c>
      <c r="U247" s="137" t="s">
        <v>731</v>
      </c>
      <c r="V247" s="135" t="s">
        <v>1220</v>
      </c>
      <c r="W247" s="137" t="s">
        <v>731</v>
      </c>
      <c r="X247" s="137" t="s">
        <v>1160</v>
      </c>
      <c r="Y247" s="137" t="s">
        <v>1162</v>
      </c>
      <c r="Z247" s="137" t="s">
        <v>731</v>
      </c>
      <c r="AA247" s="128" t="s">
        <v>59</v>
      </c>
    </row>
    <row r="248" spans="1:27" ht="22.5" customHeight="1" x14ac:dyDescent="0.25">
      <c r="A248" s="126" t="s">
        <v>1113</v>
      </c>
      <c r="B248" s="127" t="s">
        <v>1207</v>
      </c>
      <c r="C248" s="128" t="s">
        <v>724</v>
      </c>
      <c r="D248" s="129" t="s">
        <v>751</v>
      </c>
      <c r="E248" s="143" t="s">
        <v>680</v>
      </c>
      <c r="F248" s="130">
        <v>20</v>
      </c>
      <c r="G248" s="131" t="s">
        <v>1114</v>
      </c>
      <c r="H248" s="132" t="s">
        <v>766</v>
      </c>
      <c r="I248" s="133" t="s">
        <v>1153</v>
      </c>
      <c r="J248" s="133" t="s">
        <v>1165</v>
      </c>
      <c r="K248" s="133">
        <v>450</v>
      </c>
      <c r="L248" s="134" t="s">
        <v>1115</v>
      </c>
      <c r="M248" s="128" t="s">
        <v>1212</v>
      </c>
      <c r="N248" s="114" t="s">
        <v>1032</v>
      </c>
      <c r="O248" s="114" t="s">
        <v>744</v>
      </c>
      <c r="P248" s="114" t="s">
        <v>763</v>
      </c>
      <c r="Q248" s="128" t="s">
        <v>730</v>
      </c>
      <c r="R248" s="135" t="s">
        <v>1033</v>
      </c>
      <c r="S248" s="136" t="s">
        <v>732</v>
      </c>
      <c r="T248" s="137" t="s">
        <v>731</v>
      </c>
      <c r="U248" s="137" t="s">
        <v>731</v>
      </c>
      <c r="V248" s="135" t="s">
        <v>1220</v>
      </c>
      <c r="W248" s="137" t="s">
        <v>731</v>
      </c>
      <c r="X248" s="137" t="s">
        <v>1160</v>
      </c>
      <c r="Y248" s="137" t="s">
        <v>1162</v>
      </c>
      <c r="Z248" s="137" t="s">
        <v>731</v>
      </c>
      <c r="AA248" s="128" t="s">
        <v>59</v>
      </c>
    </row>
    <row r="249" spans="1:27" ht="22.5" customHeight="1" x14ac:dyDescent="0.25">
      <c r="A249" s="126" t="s">
        <v>794</v>
      </c>
      <c r="B249" s="127" t="s">
        <v>1208</v>
      </c>
      <c r="C249" s="128" t="s">
        <v>724</v>
      </c>
      <c r="D249" s="129" t="s">
        <v>734</v>
      </c>
      <c r="E249" s="144" t="s">
        <v>680</v>
      </c>
      <c r="F249" s="130" t="s">
        <v>59</v>
      </c>
      <c r="G249" s="131" t="s">
        <v>726</v>
      </c>
      <c r="H249" s="132" t="s">
        <v>1168</v>
      </c>
      <c r="I249" s="133" t="s">
        <v>1164</v>
      </c>
      <c r="J249" s="133" t="s">
        <v>1154</v>
      </c>
      <c r="K249" s="133">
        <v>300</v>
      </c>
      <c r="L249" s="134" t="s">
        <v>90</v>
      </c>
      <c r="M249" s="128" t="s">
        <v>1222</v>
      </c>
      <c r="N249" s="114" t="s">
        <v>797</v>
      </c>
      <c r="O249" s="114" t="s">
        <v>728</v>
      </c>
      <c r="P249" s="114" t="s">
        <v>738</v>
      </c>
      <c r="Q249" s="128" t="s">
        <v>730</v>
      </c>
      <c r="R249" s="135" t="s">
        <v>108</v>
      </c>
      <c r="S249" s="136" t="s">
        <v>732</v>
      </c>
      <c r="T249" s="137" t="s">
        <v>108</v>
      </c>
      <c r="U249" s="137" t="s">
        <v>108</v>
      </c>
      <c r="V249" s="135" t="s">
        <v>1223</v>
      </c>
      <c r="W249" s="137" t="s">
        <v>731</v>
      </c>
      <c r="X249" s="137" t="s">
        <v>1160</v>
      </c>
      <c r="Y249" s="137" t="s">
        <v>108</v>
      </c>
      <c r="Z249" s="137" t="s">
        <v>108</v>
      </c>
      <c r="AA249" s="128" t="s">
        <v>59</v>
      </c>
    </row>
    <row r="250" spans="1:27" ht="22.5" customHeight="1" x14ac:dyDescent="0.25">
      <c r="A250" s="126" t="s">
        <v>1029</v>
      </c>
      <c r="B250" s="127" t="s">
        <v>1208</v>
      </c>
      <c r="C250" s="128" t="s">
        <v>724</v>
      </c>
      <c r="D250" s="129" t="s">
        <v>734</v>
      </c>
      <c r="E250" s="180" t="s">
        <v>680</v>
      </c>
      <c r="F250" s="130" t="s">
        <v>59</v>
      </c>
      <c r="G250" s="131" t="s">
        <v>726</v>
      </c>
      <c r="H250" s="132" t="s">
        <v>1168</v>
      </c>
      <c r="I250" s="133" t="s">
        <v>1164</v>
      </c>
      <c r="J250" s="133" t="s">
        <v>1154</v>
      </c>
      <c r="K250" s="133">
        <v>300</v>
      </c>
      <c r="L250" s="134" t="s">
        <v>90</v>
      </c>
      <c r="M250" s="128" t="s">
        <v>1222</v>
      </c>
      <c r="N250" s="114" t="s">
        <v>797</v>
      </c>
      <c r="O250" s="114" t="s">
        <v>728</v>
      </c>
      <c r="P250" s="114" t="s">
        <v>738</v>
      </c>
      <c r="Q250" s="128" t="s">
        <v>730</v>
      </c>
      <c r="R250" s="135" t="s">
        <v>1033</v>
      </c>
      <c r="S250" s="136" t="s">
        <v>732</v>
      </c>
      <c r="T250" s="137" t="s">
        <v>108</v>
      </c>
      <c r="U250" s="137" t="s">
        <v>108</v>
      </c>
      <c r="V250" s="135" t="s">
        <v>1223</v>
      </c>
      <c r="W250" s="137" t="s">
        <v>731</v>
      </c>
      <c r="X250" s="137" t="s">
        <v>1160</v>
      </c>
      <c r="Y250" s="137" t="s">
        <v>108</v>
      </c>
      <c r="Z250" s="137" t="s">
        <v>108</v>
      </c>
      <c r="AA250" s="128" t="s">
        <v>59</v>
      </c>
    </row>
    <row r="251" spans="1:27" ht="22.5" customHeight="1" x14ac:dyDescent="0.25">
      <c r="A251" s="126" t="s">
        <v>698</v>
      </c>
      <c r="B251" s="127" t="s">
        <v>1209</v>
      </c>
      <c r="C251" s="128" t="s">
        <v>724</v>
      </c>
      <c r="D251" s="129" t="s">
        <v>734</v>
      </c>
      <c r="E251" s="144" t="s">
        <v>680</v>
      </c>
      <c r="F251" s="130" t="s">
        <v>59</v>
      </c>
      <c r="G251" s="131" t="s">
        <v>733</v>
      </c>
      <c r="H251" s="132" t="s">
        <v>768</v>
      </c>
      <c r="I251" s="133" t="s">
        <v>1221</v>
      </c>
      <c r="J251" s="133" t="s">
        <v>1158</v>
      </c>
      <c r="K251" s="133">
        <v>600</v>
      </c>
      <c r="L251" s="134" t="s">
        <v>90</v>
      </c>
      <c r="M251" s="128" t="s">
        <v>1219</v>
      </c>
      <c r="N251" s="114" t="s">
        <v>772</v>
      </c>
      <c r="O251" s="114" t="s">
        <v>744</v>
      </c>
      <c r="P251" s="114" t="s">
        <v>738</v>
      </c>
      <c r="Q251" s="128" t="s">
        <v>730</v>
      </c>
      <c r="R251" s="135" t="s">
        <v>108</v>
      </c>
      <c r="S251" s="136" t="s">
        <v>745</v>
      </c>
      <c r="T251" s="137" t="s">
        <v>731</v>
      </c>
      <c r="U251" s="137" t="s">
        <v>731</v>
      </c>
      <c r="V251" s="135" t="s">
        <v>1220</v>
      </c>
      <c r="W251" s="137" t="s">
        <v>108</v>
      </c>
      <c r="X251" s="137" t="s">
        <v>1160</v>
      </c>
      <c r="Y251" s="137" t="s">
        <v>1162</v>
      </c>
      <c r="Z251" s="137" t="s">
        <v>108</v>
      </c>
      <c r="AA251" s="128" t="s">
        <v>612</v>
      </c>
    </row>
    <row r="252" spans="1:27" ht="22.5" customHeight="1" x14ac:dyDescent="0.25">
      <c r="A252" s="126" t="s">
        <v>699</v>
      </c>
      <c r="B252" s="127" t="s">
        <v>1209</v>
      </c>
      <c r="C252" s="128" t="s">
        <v>724</v>
      </c>
      <c r="D252" s="129" t="s">
        <v>734</v>
      </c>
      <c r="E252" s="144" t="s">
        <v>680</v>
      </c>
      <c r="F252" s="130" t="s">
        <v>59</v>
      </c>
      <c r="G252" s="131" t="s">
        <v>733</v>
      </c>
      <c r="H252" s="132" t="s">
        <v>768</v>
      </c>
      <c r="I252" s="133" t="s">
        <v>1221</v>
      </c>
      <c r="J252" s="133" t="s">
        <v>1158</v>
      </c>
      <c r="K252" s="133">
        <v>600</v>
      </c>
      <c r="L252" s="134" t="s">
        <v>90</v>
      </c>
      <c r="M252" s="128" t="s">
        <v>1219</v>
      </c>
      <c r="N252" s="114" t="s">
        <v>772</v>
      </c>
      <c r="O252" s="114" t="s">
        <v>744</v>
      </c>
      <c r="P252" s="114" t="s">
        <v>738</v>
      </c>
      <c r="Q252" s="128" t="s">
        <v>730</v>
      </c>
      <c r="R252" s="135" t="s">
        <v>1116</v>
      </c>
      <c r="S252" s="136" t="s">
        <v>745</v>
      </c>
      <c r="T252" s="137" t="s">
        <v>731</v>
      </c>
      <c r="U252" s="137" t="s">
        <v>731</v>
      </c>
      <c r="V252" s="135" t="s">
        <v>1220</v>
      </c>
      <c r="W252" s="137" t="s">
        <v>108</v>
      </c>
      <c r="X252" s="137" t="s">
        <v>1160</v>
      </c>
      <c r="Y252" s="137" t="s">
        <v>1162</v>
      </c>
      <c r="Z252" s="137" t="s">
        <v>108</v>
      </c>
      <c r="AA252" s="128" t="s">
        <v>59</v>
      </c>
    </row>
    <row r="253" spans="1:27" ht="22.5" customHeight="1" x14ac:dyDescent="0.25">
      <c r="A253" s="126" t="s">
        <v>1027</v>
      </c>
      <c r="B253" s="127" t="s">
        <v>1209</v>
      </c>
      <c r="C253" s="128" t="s">
        <v>724</v>
      </c>
      <c r="D253" s="129" t="s">
        <v>734</v>
      </c>
      <c r="E253" s="143" t="s">
        <v>680</v>
      </c>
      <c r="F253" s="130">
        <v>22</v>
      </c>
      <c r="G253" s="131" t="s">
        <v>733</v>
      </c>
      <c r="H253" s="132" t="s">
        <v>768</v>
      </c>
      <c r="I253" s="133" t="s">
        <v>1164</v>
      </c>
      <c r="J253" s="133" t="s">
        <v>1165</v>
      </c>
      <c r="K253" s="133">
        <v>400</v>
      </c>
      <c r="L253" s="134" t="s">
        <v>90</v>
      </c>
      <c r="M253" s="128" t="s">
        <v>1219</v>
      </c>
      <c r="N253" s="114" t="s">
        <v>772</v>
      </c>
      <c r="O253" s="114" t="s">
        <v>767</v>
      </c>
      <c r="P253" s="114" t="s">
        <v>763</v>
      </c>
      <c r="Q253" s="128" t="s">
        <v>730</v>
      </c>
      <c r="R253" s="135" t="s">
        <v>1116</v>
      </c>
      <c r="S253" s="136" t="s">
        <v>745</v>
      </c>
      <c r="T253" s="137" t="s">
        <v>731</v>
      </c>
      <c r="U253" s="137" t="s">
        <v>731</v>
      </c>
      <c r="V253" s="135" t="s">
        <v>1220</v>
      </c>
      <c r="W253" s="137" t="s">
        <v>731</v>
      </c>
      <c r="X253" s="137" t="s">
        <v>1160</v>
      </c>
      <c r="Y253" s="137" t="s">
        <v>1162</v>
      </c>
      <c r="Z253" s="137" t="s">
        <v>108</v>
      </c>
      <c r="AA253" s="128" t="s">
        <v>613</v>
      </c>
    </row>
    <row r="254" spans="1:27" ht="22.5" customHeight="1" x14ac:dyDescent="0.25">
      <c r="A254" s="126" t="s">
        <v>700</v>
      </c>
      <c r="B254" s="127" t="s">
        <v>1209</v>
      </c>
      <c r="C254" s="128" t="s">
        <v>724</v>
      </c>
      <c r="D254" s="129" t="s">
        <v>734</v>
      </c>
      <c r="E254" s="143" t="s">
        <v>680</v>
      </c>
      <c r="F254" s="130">
        <v>22</v>
      </c>
      <c r="G254" s="131" t="s">
        <v>733</v>
      </c>
      <c r="H254" s="132" t="s">
        <v>768</v>
      </c>
      <c r="I254" s="133" t="s">
        <v>1164</v>
      </c>
      <c r="J254" s="133" t="s">
        <v>1165</v>
      </c>
      <c r="K254" s="133">
        <v>400</v>
      </c>
      <c r="L254" s="134" t="s">
        <v>90</v>
      </c>
      <c r="M254" s="128" t="s">
        <v>1219</v>
      </c>
      <c r="N254" s="114" t="s">
        <v>773</v>
      </c>
      <c r="O254" s="114" t="s">
        <v>767</v>
      </c>
      <c r="P254" s="114" t="s">
        <v>770</v>
      </c>
      <c r="Q254" s="128" t="s">
        <v>730</v>
      </c>
      <c r="R254" s="135" t="s">
        <v>1116</v>
      </c>
      <c r="S254" s="136" t="s">
        <v>745</v>
      </c>
      <c r="T254" s="137" t="s">
        <v>731</v>
      </c>
      <c r="U254" s="137" t="s">
        <v>731</v>
      </c>
      <c r="V254" s="135" t="s">
        <v>1220</v>
      </c>
      <c r="W254" s="137" t="s">
        <v>731</v>
      </c>
      <c r="X254" s="137" t="s">
        <v>1160</v>
      </c>
      <c r="Y254" s="137" t="s">
        <v>1162</v>
      </c>
      <c r="Z254" s="137" t="s">
        <v>108</v>
      </c>
      <c r="AA254" s="128" t="s">
        <v>614</v>
      </c>
    </row>
  </sheetData>
  <autoFilter ref="A4:R254" xr:uid="{170E8693-DC10-469E-A642-4A740D591E0C}"/>
  <dataConsolidate/>
  <conditionalFormatting sqref="D6:D8 D10:D35 D37:D69 D71:D73 D75:D89 D91:D119 D121:D178 D180:D254">
    <cfRule type="containsBlanks" dxfId="14" priority="19" stopIfTrue="1">
      <formula>LEN(TRIM(D6))=0</formula>
    </cfRule>
    <cfRule type="cellIs" dxfId="13" priority="20" operator="equal">
      <formula>"On Hold"</formula>
    </cfRule>
    <cfRule type="cellIs" dxfId="12" priority="21" operator="equal">
      <formula>"Ongoing"</formula>
    </cfRule>
    <cfRule type="cellIs" dxfId="11" priority="22" operator="equal">
      <formula>"New"</formula>
    </cfRule>
  </conditionalFormatting>
  <conditionalFormatting sqref="A6:D8 N6:AA8 N10:AA35 A10:D35 A37:D69 N37:AA69 N71:AA73 A71:D73 A75:D89 N75:AA89 N91:AA119 A91:D119 A121:D178 N121:AA178 N180:AA254 A180:D254 G180:L254 G121:L178 G91:L119 G75:L89 G71:L73 G37:L69 G10:L35 G6:L8">
    <cfRule type="cellIs" dxfId="10" priority="17" operator="equal">
      <formula>0</formula>
    </cfRule>
    <cfRule type="cellIs" dxfId="9" priority="18" operator="equal">
      <formula>"No"</formula>
    </cfRule>
  </conditionalFormatting>
  <conditionalFormatting sqref="D6:D8 D10:D35 D37:D69 D71:D73 D75:D89 D91:D119 D121:D178 D180:D254">
    <cfRule type="cellIs" dxfId="8" priority="16" operator="equal">
      <formula>"Last Chance"</formula>
    </cfRule>
  </conditionalFormatting>
  <conditionalFormatting sqref="F6:F8 F10:F35 F37:F69 F71:F73 F75:F89 F91:F119 F121:F178 F180:F254">
    <cfRule type="cellIs" dxfId="7" priority="12" operator="equal">
      <formula>0</formula>
    </cfRule>
    <cfRule type="cellIs" dxfId="6" priority="23" operator="equal">
      <formula>"No"</formula>
    </cfRule>
  </conditionalFormatting>
  <conditionalFormatting sqref="M6:M8 M10:M35 M37:M69 M71:M73 M75:M89 M91:M119 M121:M178 M180:M254">
    <cfRule type="cellIs" dxfId="5" priority="6" operator="equal">
      <formula>"No"</formula>
    </cfRule>
    <cfRule type="cellIs" dxfId="4" priority="7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CE27AC175DA4D9EBF09153349B8B5" ma:contentTypeVersion="14" ma:contentTypeDescription="Ein neues Dokument erstellen." ma:contentTypeScope="" ma:versionID="93f079c8536929a005c0f88df8eaa288">
  <xsd:schema xmlns:xsd="http://www.w3.org/2001/XMLSchema" xmlns:xs="http://www.w3.org/2001/XMLSchema" xmlns:p="http://schemas.microsoft.com/office/2006/metadata/properties" xmlns:ns2="3f8c5fe3-c8ce-4090-92d5-bcb4b8d33a54" xmlns:ns3="01f686cb-493a-4ac9-a352-7d0ae74ef461" targetNamespace="http://schemas.microsoft.com/office/2006/metadata/properties" ma:root="true" ma:fieldsID="8f3d541c49b5922eee0c93b1443a46e9" ns2:_="" ns3:_="">
    <xsd:import namespace="3f8c5fe3-c8ce-4090-92d5-bcb4b8d33a54"/>
    <xsd:import namespace="01f686cb-493a-4ac9-a352-7d0ae74ef4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Billede" minOccurs="0"/>
                <xsd:element ref="ns3:Ergotronlog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c5fe3-c8ce-4090-92d5-bcb4b8d33a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686cb-493a-4ac9-a352-7d0ae74ef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illede" ma:index="20" nillable="true" ma:displayName="Billede" ma:format="Image" ma:internalName="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rgotronlogo" ma:index="21" nillable="true" ma:displayName="Ergotron logo" ma:format="Thumbnail" ma:internalName="Ergotronlog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llede xmlns="01f686cb-493a-4ac9-a352-7d0ae74ef461">
      <Url xsi:nil="true"/>
      <Description xsi:nil="true"/>
    </Billede>
    <Ergotronlogo xmlns="01f686cb-493a-4ac9-a352-7d0ae74ef461" xsi:nil="true"/>
  </documentManagement>
</p:properties>
</file>

<file path=customXml/itemProps1.xml><?xml version="1.0" encoding="utf-8"?>
<ds:datastoreItem xmlns:ds="http://schemas.openxmlformats.org/officeDocument/2006/customXml" ds:itemID="{F09BAD74-6B9F-42EA-999C-B1D081C3137F}"/>
</file>

<file path=customXml/itemProps2.xml><?xml version="1.0" encoding="utf-8"?>
<ds:datastoreItem xmlns:ds="http://schemas.openxmlformats.org/officeDocument/2006/customXml" ds:itemID="{349317A4-44AC-4631-8A39-CE038ECA2360}"/>
</file>

<file path=customXml/itemProps3.xml><?xml version="1.0" encoding="utf-8"?>
<ds:datastoreItem xmlns:ds="http://schemas.openxmlformats.org/officeDocument/2006/customXml" ds:itemID="{4F88646C-2ACE-4880-828F-02D56D2C138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60</vt:i4>
      </vt:variant>
    </vt:vector>
  </HeadingPairs>
  <TitlesOfParts>
    <vt:vector size="64" baseType="lpstr">
      <vt:lpstr>Navigation</vt:lpstr>
      <vt:lpstr>C#59 Notebook Portfolio</vt:lpstr>
      <vt:lpstr>Education Line-up</vt:lpstr>
      <vt:lpstr>Line-up Übersicht</vt:lpstr>
      <vt:lpstr>Lenovo_V</vt:lpstr>
      <vt:lpstr>Lenovo_V15_AMD_G1</vt:lpstr>
      <vt:lpstr>Lenovo_V15_AMD_G2</vt:lpstr>
      <vt:lpstr>Lenovo_V15_G1</vt:lpstr>
      <vt:lpstr>Lenovo_V15_G2</vt:lpstr>
      <vt:lpstr>Lenovo_V17_G1</vt:lpstr>
      <vt:lpstr>Lenovo_V17_G2</vt:lpstr>
      <vt:lpstr>ThinkBook</vt:lpstr>
      <vt:lpstr>ThinkBook_13s_AMD_G3</vt:lpstr>
      <vt:lpstr>ThinkBook_13s_G2</vt:lpstr>
      <vt:lpstr>ThinkBook_14_AMD_G2</vt:lpstr>
      <vt:lpstr>ThinkBook_14_AMD_G3</vt:lpstr>
      <vt:lpstr>ThinkBook_14_G2</vt:lpstr>
      <vt:lpstr>ThinkBook_14s_Yoga_G1</vt:lpstr>
      <vt:lpstr>ThinkBook_15_AMD_G2</vt:lpstr>
      <vt:lpstr>ThinkBook_15_AMD_G3</vt:lpstr>
      <vt:lpstr>ThinkBook_15_G1</vt:lpstr>
      <vt:lpstr>ThinkBook_15_G2</vt:lpstr>
      <vt:lpstr>ThinkBook_15p_G1</vt:lpstr>
      <vt:lpstr>ThinkBook_Plus_G1</vt:lpstr>
      <vt:lpstr>ThinkPad_C</vt:lpstr>
      <vt:lpstr>ThinkPad_C13_Yoga_AMD_G1</vt:lpstr>
      <vt:lpstr>ThinkPad_E</vt:lpstr>
      <vt:lpstr>ThinkPad_E14_AMD_G2</vt:lpstr>
      <vt:lpstr>ThinkPad_E14_G2</vt:lpstr>
      <vt:lpstr>ThinkPad_E15_AMD_G2</vt:lpstr>
      <vt:lpstr>ThinkPad_E15_G1</vt:lpstr>
      <vt:lpstr>ThinkPad_E15_G2</vt:lpstr>
      <vt:lpstr>ThinkPad_L</vt:lpstr>
      <vt:lpstr>ThinkPad_L13_G1</vt:lpstr>
      <vt:lpstr>ThinkPad_L13_G2</vt:lpstr>
      <vt:lpstr>ThinkPad_L13_Yoga_G2</vt:lpstr>
      <vt:lpstr>ThinkPad_L14_AMD_G1</vt:lpstr>
      <vt:lpstr>ThinkPad_L14_G1</vt:lpstr>
      <vt:lpstr>ThinkPad_L15_AMD_G1</vt:lpstr>
      <vt:lpstr>ThinkPad_L15_G1</vt:lpstr>
      <vt:lpstr>ThinkPad_T</vt:lpstr>
      <vt:lpstr>ThinkPad_T14_AMD_G1</vt:lpstr>
      <vt:lpstr>ThinkPad_T14_G1</vt:lpstr>
      <vt:lpstr>ThinkPad_T14_G2</vt:lpstr>
      <vt:lpstr>ThinkPad_T14s_AMD_G1</vt:lpstr>
      <vt:lpstr>ThinkPad_T14s_G1</vt:lpstr>
      <vt:lpstr>ThinkPad_T14s_G2</vt:lpstr>
      <vt:lpstr>ThinkPad_T15_G1</vt:lpstr>
      <vt:lpstr>ThinkPad_T15_G2</vt:lpstr>
      <vt:lpstr>ThinkPad_T15p_G1</vt:lpstr>
      <vt:lpstr>ThinkPad_X</vt:lpstr>
      <vt:lpstr>ThinkPad_X1_Carbon_G8</vt:lpstr>
      <vt:lpstr>ThinkPad_X1_Carbon_G9</vt:lpstr>
      <vt:lpstr>ThinkPad_X1_Extreme_G3</vt:lpstr>
      <vt:lpstr>ThinkPad_X1_Fold_G1</vt:lpstr>
      <vt:lpstr>ThinkPad_X1_Nano_G1</vt:lpstr>
      <vt:lpstr>ThinkPad_X1_Yoga_G5</vt:lpstr>
      <vt:lpstr>ThinkPad_X1_Yoga_G6</vt:lpstr>
      <vt:lpstr>ThinkPad_X13_AMD_G1</vt:lpstr>
      <vt:lpstr>ThinkPad_X13_G1</vt:lpstr>
      <vt:lpstr>ThinkPad_X13_G2</vt:lpstr>
      <vt:lpstr>ThinkPad_X13_Yoga_G1</vt:lpstr>
      <vt:lpstr>ThinkPad_X13_Yoga_G2</vt:lpstr>
      <vt:lpstr>X1_Titanium_Yoga_G1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Rieger</dc:creator>
  <cp:lastModifiedBy>Elke Meier</cp:lastModifiedBy>
  <dcterms:created xsi:type="dcterms:W3CDTF">2020-08-18T09:39:01Z</dcterms:created>
  <dcterms:modified xsi:type="dcterms:W3CDTF">2021-05-03T13:47:06Z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0x0101002B7CE27AC175DA4D9EBF09153349B8B5</vt:lpwstr>
  </property>
</Properties>
</file>