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eierel\AppData\Local\Microsoft\Windows\INetCache\Content.Outlook\WPZKG99J\"/>
    </mc:Choice>
  </mc:AlternateContent>
  <xr:revisionPtr revIDLastSave="0" documentId="13_ncr:1_{18CDEC2A-30D3-405D-84DE-3FDEAF967C8C}" xr6:coauthVersionLast="45" xr6:coauthVersionMax="46" xr10:uidLastSave="{00000000-0000-0000-0000-000000000000}"/>
  <bookViews>
    <workbookView xWindow="-120" yWindow="-120" windowWidth="29040" windowHeight="15840" tabRatio="387" activeTab="1" xr2:uid="{C23B11CC-0317-4ACB-A475-278D6994EE7B}"/>
  </bookViews>
  <sheets>
    <sheet name="Navigation" sheetId="8" r:id="rId1"/>
    <sheet name="C#60 Notebook Portfolio" sheetId="1" r:id="rId2"/>
    <sheet name="Education Line-up" sheetId="5" r:id="rId3"/>
    <sheet name="Line-up Übersicht" sheetId="6" r:id="rId4"/>
  </sheets>
  <definedNames>
    <definedName name="_xlnm._FilterDatabase" localSheetId="3" hidden="1">'Line-up Übersicht'!$A$4:$AB$331</definedName>
    <definedName name="L13_Yoga_AMD_G2">'C#60 Notebook Portfolio'!$FB$5</definedName>
    <definedName name="Lenovo_V">'C#60 Notebook Portfolio'!$B$1</definedName>
    <definedName name="Lenovo_V15_AMD_G1">'C#60 Notebook Portfolio'!$B$5</definedName>
    <definedName name="Lenovo_V15_AMD_G2">'C#60 Notebook Portfolio'!$H$5</definedName>
    <definedName name="Lenovo_V15_G1">'C#60 Notebook Portfolio'!$L$5</definedName>
    <definedName name="Lenovo_V15_G2">'C#60 Notebook Portfolio'!$S$5</definedName>
    <definedName name="Lenovo_V17_G1">'C#60 Notebook Portfolio'!$X$5</definedName>
    <definedName name="Lenovo_V17_G2">'C#60 Notebook Portfolio'!$AE$5</definedName>
    <definedName name="ThinkBook">'C#60 Notebook Portfolio'!$AK$1</definedName>
    <definedName name="ThinkBook_13s_AMD_G3">'C#60 Notebook Portfolio'!$CB$5</definedName>
    <definedName name="ThinkBook_13s_G2">'C#60 Notebook Portfolio'!$CE$5</definedName>
    <definedName name="ThinkBook_14_AMD_G2">'C#60 Notebook Portfolio'!$AK$5</definedName>
    <definedName name="ThinkBook_14_AMD_G3">'C#60 Notebook Portfolio'!$AO$5</definedName>
    <definedName name="ThinkBook_14_G2">'C#60 Notebook Portfolio'!$AS$5</definedName>
    <definedName name="ThinkBook_14s_Yoga_G1">'C#60 Notebook Portfolio'!$CO$5</definedName>
    <definedName name="ThinkBook_15_AMD_G2">'C#60 Notebook Portfolio'!$AY$5</definedName>
    <definedName name="ThinkBook_15_AMD_G3">'C#60 Notebook Portfolio'!$BC$5</definedName>
    <definedName name="ThinkBook_15_G1">'C#60 Notebook Portfolio'!$BJ$5</definedName>
    <definedName name="ThinkBook_15_G2">'C#60 Notebook Portfolio'!$BL$5</definedName>
    <definedName name="ThinkBook_15p_G1">'C#60 Notebook Portfolio'!$BT$5</definedName>
    <definedName name="ThinkBook_16p_G2">'C#60 Notebook Portfolio'!$BX$5</definedName>
    <definedName name="ThinkBook_Plus_G2">'C#60 Notebook Portfolio'!$CM$5</definedName>
    <definedName name="ThinkPad_C13_Yoga_AMD_G1">'C#60 Notebook Portfolio'!#REF!</definedName>
    <definedName name="ThinkPad_E">'C#60 Notebook Portfolio'!$CW$1</definedName>
    <definedName name="ThinkPad_E14_AMD_G2">'C#60 Notebook Portfolio'!$CW$5</definedName>
    <definedName name="ThinkPad_E14_AMD_G3">'C#60 Notebook Portfolio'!$DI$5</definedName>
    <definedName name="ThinkPad_E14_G1">'C#60 Notebook Portfolio'!$DM$5</definedName>
    <definedName name="ThinkPad_E14_G2">'C#60 Notebook Portfolio'!$DP$5</definedName>
    <definedName name="ThinkPad_E15_AMD_G2">'C#60 Notebook Portfolio'!$DT$5</definedName>
    <definedName name="ThinkPad_E15_AMD_G3">'C#60 Notebook Portfolio'!$EG$5</definedName>
    <definedName name="ThinkPad_E15_G1">'C#60 Notebook Portfolio'!$EL$5</definedName>
    <definedName name="ThinkPad_E15_G2">'C#60 Notebook Portfolio'!$EN$5</definedName>
    <definedName name="ThinkPad_L">'C#60 Notebook Portfolio'!$ET$1</definedName>
    <definedName name="ThinkPad_L13_AMD_G2">'C#60 Notebook Portfolio'!$ET$5</definedName>
    <definedName name="ThinkPad_L13_G2">'C#60 Notebook Portfolio'!$EW$5</definedName>
    <definedName name="ThinkPad_L13_Yoga_G2">'C#60 Notebook Portfolio'!$FE$5</definedName>
    <definedName name="ThinkPad_L14_AMD_G1">'C#60 Notebook Portfolio'!$FJ$5</definedName>
    <definedName name="ThinkPad_L14_AMD_G2">'C#60 Notebook Portfolio'!$FO$5</definedName>
    <definedName name="ThinkPad_L14_G1">'C#60 Notebook Portfolio'!$FW$5</definedName>
    <definedName name="ThinkPad_L14_G2">'C#60 Notebook Portfolio'!$GD$5</definedName>
    <definedName name="ThinkPad_L15_AMD_G1">'C#60 Notebook Portfolio'!$GK$5</definedName>
    <definedName name="ThinkPad_L15_AMD_G2">'C#60 Notebook Portfolio'!$GP$5</definedName>
    <definedName name="ThinkPad_L15_G1">'C#60 Notebook Portfolio'!$GZ$5</definedName>
    <definedName name="ThinkPad_L15_G2">'C#60 Notebook Portfolio'!$HG$5</definedName>
    <definedName name="ThinkPad_T">'C#60 Notebook Portfolio'!$HN$1</definedName>
    <definedName name="ThinkPad_T14_AMD_G1">'C#60 Notebook Portfolio'!$HN$5</definedName>
    <definedName name="ThinkPad_T14_G1">'C#60 Notebook Portfolio'!$HY$5</definedName>
    <definedName name="ThinkPad_T14_G2">'C#60 Notebook Portfolio'!$IF$5</definedName>
    <definedName name="ThinkPad_T14s_AMD_G1">'C#60 Notebook Portfolio'!$IU$5</definedName>
    <definedName name="ThinkPad_T14s_G1">'C#60 Notebook Portfolio'!$JC$5</definedName>
    <definedName name="ThinkPad_T14s_G2">'C#60 Notebook Portfolio'!$JI$5</definedName>
    <definedName name="ThinkPad_T15_G1">'C#60 Notebook Portfolio'!$KA$5</definedName>
    <definedName name="ThinkPad_T15_G2">'C#60 Notebook Portfolio'!$KI$5</definedName>
    <definedName name="ThinkPad_T15p_G1">'C#60 Notebook Portfolio'!$KZ$5</definedName>
    <definedName name="ThinkPad_X">'C#60 Notebook Portfolio'!$LC$1</definedName>
    <definedName name="ThinkPad_X1_Carbon_G8">'C#60 Notebook Portfolio'!$MT$5</definedName>
    <definedName name="ThinkPad_X1_Carbon_G9">'C#60 Notebook Portfolio'!$MW$5</definedName>
    <definedName name="ThinkPad_X1_Extreme_G3">'C#60 Notebook Portfolio'!#REF!</definedName>
    <definedName name="ThinkPad_X1_Extreme_G4">'C#60 Notebook Portfolio'!$OI$5</definedName>
    <definedName name="ThinkPad_X1_Fold_G1">'C#60 Notebook Portfolio'!#REF!</definedName>
    <definedName name="ThinkPad_X1_Nano_G1">'C#60 Notebook Portfolio'!$MN$5</definedName>
    <definedName name="ThinkPad_X1_Yoga_G5">'C#60 Notebook Portfolio'!$NJ$5</definedName>
    <definedName name="ThinkPad_X1_Yoga_G6">'C#60 Notebook Portfolio'!$NQ$5</definedName>
    <definedName name="ThinkPad_X13_AMD_G1">'C#60 Notebook Portfolio'!$LC$5</definedName>
    <definedName name="ThinkPad_X13_AMD_G2">'C#60 Notebook Portfolio'!$LG$5</definedName>
    <definedName name="ThinkPad_X13_G1">'C#60 Notebook Portfolio'!$LJ$5</definedName>
    <definedName name="ThinkPad_X13_G2">'C#60 Notebook Portfolio'!$LN$5</definedName>
    <definedName name="ThinkPad_X13_Yoga_G1">'C#60 Notebook Portfolio'!$MB$5</definedName>
    <definedName name="ThinkPad_X13_Yoga_G2">'C#60 Notebook Portfolio'!$MG$5</definedName>
    <definedName name="X1_Titanium_Yoga_G1">'C#60 Notebook Portfolio'!$OA$5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4" i="5" l="1"/>
  <c r="C50" i="5"/>
  <c r="C13" i="5"/>
  <c r="BZ54" i="1" l="1"/>
  <c r="BY54" i="1"/>
  <c r="BX54" i="1"/>
  <c r="EU54" i="1" l="1"/>
  <c r="EU50" i="1"/>
  <c r="ET50" i="1"/>
  <c r="OM54" i="1" l="1"/>
  <c r="OL54" i="1"/>
  <c r="OK54" i="1"/>
  <c r="OJ54" i="1"/>
  <c r="OI54" i="1"/>
  <c r="OM11" i="1"/>
  <c r="OL11" i="1"/>
  <c r="OK11" i="1"/>
  <c r="OJ11" i="1"/>
  <c r="OI11" i="1"/>
  <c r="OL50" i="1"/>
  <c r="OL13" i="1"/>
  <c r="OM50" i="1"/>
  <c r="OK50" i="1"/>
  <c r="OJ50" i="1"/>
  <c r="OI50" i="1"/>
  <c r="OM13" i="1"/>
  <c r="OK13" i="1"/>
  <c r="OJ13" i="1"/>
  <c r="OI13" i="1"/>
  <c r="LH54" i="1"/>
  <c r="LG54" i="1"/>
  <c r="LH11" i="1"/>
  <c r="LG11" i="1"/>
  <c r="FC54" i="1"/>
  <c r="FB54" i="1"/>
  <c r="FC11" i="1"/>
  <c r="FB11" i="1"/>
  <c r="LH50" i="1"/>
  <c r="LG50" i="1"/>
  <c r="LH13" i="1"/>
  <c r="LG13" i="1"/>
  <c r="FC50" i="1"/>
  <c r="FB50" i="1"/>
  <c r="FC13" i="1"/>
  <c r="FB13" i="1"/>
  <c r="ET54" i="1"/>
  <c r="EU11" i="1"/>
  <c r="ET11" i="1"/>
  <c r="EU13" i="1"/>
  <c r="ET13" i="1"/>
  <c r="EE54" i="1" l="1"/>
  <c r="ED54" i="1"/>
  <c r="EC54" i="1"/>
  <c r="EB54" i="1"/>
  <c r="EE50" i="1"/>
  <c r="ED50" i="1"/>
  <c r="EC50" i="1"/>
  <c r="EB50" i="1"/>
  <c r="EE13" i="1"/>
  <c r="ED13" i="1"/>
  <c r="EC13" i="1"/>
  <c r="EB13" i="1"/>
  <c r="EE11" i="1"/>
  <c r="ED11" i="1"/>
  <c r="EC11" i="1"/>
  <c r="EB11" i="1"/>
  <c r="DG54" i="1"/>
  <c r="DF54" i="1"/>
  <c r="DE54" i="1"/>
  <c r="DG50" i="1"/>
  <c r="DF50" i="1"/>
  <c r="DE50" i="1"/>
  <c r="DG13" i="1"/>
  <c r="DF13" i="1"/>
  <c r="DE13" i="1"/>
  <c r="DG11" i="1"/>
  <c r="DF11" i="1"/>
  <c r="DE11" i="1"/>
  <c r="BD71" i="1"/>
  <c r="BC71" i="1"/>
  <c r="BD54" i="1"/>
  <c r="BC54" i="1"/>
  <c r="BD50" i="1"/>
  <c r="BC50" i="1"/>
  <c r="BD13" i="1"/>
  <c r="BC13" i="1"/>
  <c r="BD11" i="1"/>
  <c r="BC11" i="1"/>
  <c r="BG71" i="1"/>
  <c r="BF71" i="1"/>
  <c r="BG54" i="1"/>
  <c r="BF54" i="1"/>
  <c r="BG50" i="1"/>
  <c r="BF50" i="1"/>
  <c r="BG13" i="1"/>
  <c r="BF13" i="1"/>
  <c r="BG11" i="1"/>
  <c r="BF11" i="1"/>
  <c r="HW54" i="1" l="1"/>
  <c r="HV54" i="1"/>
  <c r="HU54" i="1"/>
  <c r="HT54" i="1"/>
  <c r="HW11" i="1"/>
  <c r="HV11" i="1"/>
  <c r="HU11" i="1"/>
  <c r="HT11" i="1"/>
  <c r="HU50" i="1"/>
  <c r="HU13" i="1"/>
  <c r="HV50" i="1"/>
  <c r="HV13" i="1"/>
  <c r="HW50" i="1"/>
  <c r="HT50" i="1"/>
  <c r="HW13" i="1"/>
  <c r="HT13" i="1"/>
  <c r="DZ54" i="1"/>
  <c r="DY54" i="1"/>
  <c r="DX54" i="1"/>
  <c r="DZ50" i="1"/>
  <c r="DY50" i="1"/>
  <c r="DX50" i="1"/>
  <c r="DZ13" i="1"/>
  <c r="DY13" i="1"/>
  <c r="DX13" i="1"/>
  <c r="DZ11" i="1"/>
  <c r="DY11" i="1"/>
  <c r="DX11" i="1"/>
  <c r="DC54" i="1"/>
  <c r="DB54" i="1"/>
  <c r="DA54" i="1"/>
  <c r="DC50" i="1"/>
  <c r="DB50" i="1"/>
  <c r="DA50" i="1"/>
  <c r="DC13" i="1"/>
  <c r="DB13" i="1"/>
  <c r="DA13" i="1"/>
  <c r="DC11" i="1"/>
  <c r="DB11" i="1"/>
  <c r="DA11" i="1"/>
  <c r="CJ54" i="1"/>
  <c r="CK54" i="1"/>
  <c r="CI54" i="1"/>
  <c r="CK11" i="1"/>
  <c r="CJ11" i="1"/>
  <c r="CI11" i="1"/>
  <c r="CK50" i="1"/>
  <c r="CJ50" i="1"/>
  <c r="CI50" i="1"/>
  <c r="CK13" i="1"/>
  <c r="CJ13" i="1"/>
  <c r="CI13" i="1"/>
  <c r="DN54" i="1" l="1"/>
  <c r="DM54" i="1"/>
  <c r="DN11" i="1"/>
  <c r="DM11" i="1"/>
  <c r="DN50" i="1" l="1"/>
  <c r="DM50" i="1"/>
  <c r="DN13" i="1"/>
  <c r="DM13" i="1"/>
  <c r="B54" i="5" l="1"/>
  <c r="B50" i="5"/>
  <c r="B13" i="5"/>
  <c r="JY71" i="1" l="1"/>
  <c r="JX71" i="1"/>
  <c r="JW71" i="1"/>
  <c r="JV71" i="1"/>
  <c r="JU71" i="1"/>
  <c r="JT71" i="1"/>
  <c r="JS71" i="1"/>
  <c r="JR71" i="1"/>
  <c r="JQ71" i="1"/>
  <c r="JP71" i="1"/>
  <c r="JY54" i="1"/>
  <c r="JX54" i="1"/>
  <c r="JW54" i="1"/>
  <c r="JV54" i="1"/>
  <c r="JU54" i="1"/>
  <c r="JT54" i="1"/>
  <c r="JS54" i="1"/>
  <c r="JR54" i="1"/>
  <c r="JQ54" i="1"/>
  <c r="JP54" i="1"/>
  <c r="JY50" i="1"/>
  <c r="JX50" i="1"/>
  <c r="JW50" i="1"/>
  <c r="JV50" i="1"/>
  <c r="JU50" i="1"/>
  <c r="JT50" i="1"/>
  <c r="JS50" i="1"/>
  <c r="JR50" i="1"/>
  <c r="JQ50" i="1"/>
  <c r="JP50" i="1"/>
  <c r="JY13" i="1"/>
  <c r="JX13" i="1"/>
  <c r="JW13" i="1"/>
  <c r="JV13" i="1"/>
  <c r="JU13" i="1"/>
  <c r="JT13" i="1"/>
  <c r="JS13" i="1"/>
  <c r="JR13" i="1"/>
  <c r="JQ13" i="1"/>
  <c r="JP13" i="1"/>
  <c r="JY11" i="1"/>
  <c r="JX11" i="1"/>
  <c r="JW11" i="1"/>
  <c r="JV11" i="1"/>
  <c r="JU11" i="1"/>
  <c r="JT11" i="1"/>
  <c r="JS11" i="1"/>
  <c r="JR11" i="1"/>
  <c r="JQ11" i="1"/>
  <c r="JP11" i="1"/>
  <c r="LQ50" i="1" l="1"/>
  <c r="LR50" i="1"/>
  <c r="LS50" i="1"/>
  <c r="LZ54" i="1" l="1"/>
  <c r="LY54" i="1"/>
  <c r="LZ50" i="1"/>
  <c r="LY50" i="1"/>
  <c r="LZ13" i="1"/>
  <c r="LY13" i="1"/>
  <c r="LZ11" i="1"/>
  <c r="LY11" i="1"/>
  <c r="LT54" i="1"/>
  <c r="LS54" i="1"/>
  <c r="LR54" i="1"/>
  <c r="LQ54" i="1"/>
  <c r="LT50" i="1"/>
  <c r="LT13" i="1"/>
  <c r="LS13" i="1"/>
  <c r="LR13" i="1"/>
  <c r="LQ13" i="1"/>
  <c r="LT11" i="1"/>
  <c r="LS11" i="1"/>
  <c r="LR11" i="1"/>
  <c r="LQ11" i="1"/>
  <c r="EI54" i="1" l="1"/>
  <c r="EI50" i="1"/>
  <c r="EI13" i="1"/>
  <c r="EI11" i="1"/>
  <c r="EJ54" i="1"/>
  <c r="EH54" i="1"/>
  <c r="EG54" i="1"/>
  <c r="EJ11" i="1"/>
  <c r="EH11" i="1"/>
  <c r="EG11" i="1"/>
  <c r="EJ50" i="1"/>
  <c r="EH50" i="1"/>
  <c r="EG50" i="1"/>
  <c r="EJ13" i="1"/>
  <c r="EH13" i="1"/>
  <c r="EG13" i="1"/>
  <c r="DK11" i="1" l="1"/>
  <c r="DJ11" i="1"/>
  <c r="DI11" i="1"/>
  <c r="CX11" i="1"/>
  <c r="CY11" i="1"/>
  <c r="CW11" i="1"/>
  <c r="DK54" i="1"/>
  <c r="DJ54" i="1"/>
  <c r="DI54" i="1"/>
  <c r="DK50" i="1"/>
  <c r="DJ50" i="1"/>
  <c r="DI50" i="1"/>
  <c r="DK13" i="1"/>
  <c r="DJ13" i="1"/>
  <c r="DI13" i="1"/>
  <c r="BZ11" i="1" l="1"/>
  <c r="BY11" i="1"/>
  <c r="BX11" i="1"/>
  <c r="BZ50" i="1"/>
  <c r="BY50" i="1"/>
  <c r="BX50" i="1"/>
  <c r="BZ13" i="1"/>
  <c r="BY13" i="1"/>
  <c r="BX13" i="1"/>
  <c r="F54" i="5" l="1"/>
  <c r="F50" i="5"/>
  <c r="F13" i="5"/>
  <c r="E54" i="5"/>
  <c r="E50" i="5"/>
  <c r="E13" i="5"/>
  <c r="LE54" i="1" l="1"/>
  <c r="LE50" i="1"/>
  <c r="LE13" i="1"/>
  <c r="LE11" i="1"/>
  <c r="KX54" i="1"/>
  <c r="KW54" i="1"/>
  <c r="KV54" i="1"/>
  <c r="KU54" i="1"/>
  <c r="KT54" i="1"/>
  <c r="KS54" i="1"/>
  <c r="KR54" i="1"/>
  <c r="KQ54" i="1"/>
  <c r="KX50" i="1"/>
  <c r="KW50" i="1"/>
  <c r="KV50" i="1"/>
  <c r="KU50" i="1"/>
  <c r="KT50" i="1"/>
  <c r="KS50" i="1"/>
  <c r="KR50" i="1"/>
  <c r="KQ50" i="1"/>
  <c r="KX13" i="1"/>
  <c r="KW13" i="1"/>
  <c r="KV13" i="1"/>
  <c r="KU13" i="1"/>
  <c r="KT13" i="1"/>
  <c r="KS13" i="1"/>
  <c r="KR13" i="1"/>
  <c r="KQ13" i="1"/>
  <c r="KX11" i="1"/>
  <c r="KW11" i="1"/>
  <c r="KV11" i="1"/>
  <c r="KU11" i="1"/>
  <c r="KT11" i="1"/>
  <c r="KS11" i="1"/>
  <c r="KR11" i="1"/>
  <c r="KQ11" i="1"/>
  <c r="JA54" i="1"/>
  <c r="IZ54" i="1"/>
  <c r="IY54" i="1"/>
  <c r="JA50" i="1"/>
  <c r="IZ50" i="1"/>
  <c r="IY50" i="1"/>
  <c r="JA13" i="1"/>
  <c r="IZ13" i="1"/>
  <c r="IY13" i="1"/>
  <c r="JA11" i="1"/>
  <c r="IZ11" i="1"/>
  <c r="IY11" i="1"/>
  <c r="IS54" i="1"/>
  <c r="IR54" i="1"/>
  <c r="IQ54" i="1"/>
  <c r="IP54" i="1"/>
  <c r="IO54" i="1"/>
  <c r="IN54" i="1"/>
  <c r="IM54" i="1"/>
  <c r="IL54" i="1"/>
  <c r="IK54" i="1"/>
  <c r="IS50" i="1"/>
  <c r="IR50" i="1"/>
  <c r="IQ50" i="1"/>
  <c r="IP50" i="1"/>
  <c r="IO50" i="1"/>
  <c r="IN50" i="1"/>
  <c r="IM50" i="1"/>
  <c r="IL50" i="1"/>
  <c r="IK50" i="1"/>
  <c r="IS13" i="1"/>
  <c r="IR13" i="1"/>
  <c r="IQ13" i="1"/>
  <c r="IP13" i="1"/>
  <c r="IO13" i="1"/>
  <c r="IN13" i="1"/>
  <c r="IM13" i="1"/>
  <c r="IL13" i="1"/>
  <c r="IK13" i="1"/>
  <c r="IS11" i="1"/>
  <c r="IR11" i="1"/>
  <c r="IQ11" i="1"/>
  <c r="IP11" i="1"/>
  <c r="IO11" i="1"/>
  <c r="IN11" i="1"/>
  <c r="IM11" i="1"/>
  <c r="IL11" i="1"/>
  <c r="IK11" i="1"/>
  <c r="HR54" i="1"/>
  <c r="HQ54" i="1"/>
  <c r="HR50" i="1"/>
  <c r="HQ50" i="1"/>
  <c r="HR13" i="1"/>
  <c r="HQ13" i="1"/>
  <c r="HR11" i="1"/>
  <c r="HQ11" i="1"/>
  <c r="HL54" i="1"/>
  <c r="HK54" i="1"/>
  <c r="HJ54" i="1"/>
  <c r="HI54" i="1"/>
  <c r="HH54" i="1"/>
  <c r="HG54" i="1"/>
  <c r="HL11" i="1"/>
  <c r="HK11" i="1"/>
  <c r="HJ11" i="1"/>
  <c r="HI11" i="1"/>
  <c r="HH11" i="1"/>
  <c r="HG11" i="1"/>
  <c r="HL50" i="1"/>
  <c r="HK50" i="1"/>
  <c r="HJ50" i="1"/>
  <c r="HI50" i="1"/>
  <c r="HH50" i="1"/>
  <c r="HG50" i="1"/>
  <c r="HL13" i="1"/>
  <c r="HK13" i="1"/>
  <c r="HJ13" i="1"/>
  <c r="HI13" i="1"/>
  <c r="HH13" i="1"/>
  <c r="HG13" i="1"/>
  <c r="GX54" i="1" l="1"/>
  <c r="GX11" i="1"/>
  <c r="GW54" i="1"/>
  <c r="GV54" i="1"/>
  <c r="GU54" i="1"/>
  <c r="GS54" i="1"/>
  <c r="GR54" i="1"/>
  <c r="GQ54" i="1"/>
  <c r="GP54" i="1"/>
  <c r="GW11" i="1"/>
  <c r="GV11" i="1"/>
  <c r="GU11" i="1"/>
  <c r="GS11" i="1"/>
  <c r="GR11" i="1"/>
  <c r="GQ11" i="1"/>
  <c r="GP11" i="1"/>
  <c r="GX50" i="1"/>
  <c r="GW50" i="1"/>
  <c r="GV50" i="1"/>
  <c r="GU50" i="1"/>
  <c r="GX13" i="1"/>
  <c r="GW13" i="1"/>
  <c r="GV13" i="1"/>
  <c r="GU13" i="1"/>
  <c r="GS50" i="1"/>
  <c r="GR50" i="1"/>
  <c r="GQ50" i="1"/>
  <c r="GP50" i="1"/>
  <c r="GS13" i="1"/>
  <c r="GR13" i="1"/>
  <c r="GQ13" i="1"/>
  <c r="GP13" i="1"/>
  <c r="GI54" i="1"/>
  <c r="GH54" i="1"/>
  <c r="GG54" i="1"/>
  <c r="GF54" i="1"/>
  <c r="GE54" i="1"/>
  <c r="GD54" i="1"/>
  <c r="GI11" i="1"/>
  <c r="GH11" i="1"/>
  <c r="GG11" i="1"/>
  <c r="GF11" i="1"/>
  <c r="GE11" i="1"/>
  <c r="GD11" i="1"/>
  <c r="FU54" i="1"/>
  <c r="FT54" i="1"/>
  <c r="FS54" i="1"/>
  <c r="FR54" i="1"/>
  <c r="FP54" i="1"/>
  <c r="FO54" i="1"/>
  <c r="GI50" i="1"/>
  <c r="GH50" i="1"/>
  <c r="GG50" i="1"/>
  <c r="GF50" i="1"/>
  <c r="GE50" i="1"/>
  <c r="GD50" i="1"/>
  <c r="GI13" i="1"/>
  <c r="GH13" i="1"/>
  <c r="GG13" i="1"/>
  <c r="GF13" i="1"/>
  <c r="GE13" i="1"/>
  <c r="GD13" i="1"/>
  <c r="FU11" i="1"/>
  <c r="FT11" i="1"/>
  <c r="FS11" i="1"/>
  <c r="FR11" i="1"/>
  <c r="FP11" i="1"/>
  <c r="FO11" i="1"/>
  <c r="FU50" i="1"/>
  <c r="FT50" i="1"/>
  <c r="FS50" i="1"/>
  <c r="FR50" i="1"/>
  <c r="FU13" i="1"/>
  <c r="FT13" i="1"/>
  <c r="FS13" i="1"/>
  <c r="FR13" i="1"/>
  <c r="FP50" i="1"/>
  <c r="FO50" i="1"/>
  <c r="FP13" i="1"/>
  <c r="FO13" i="1"/>
  <c r="CM54" i="1" l="1"/>
  <c r="CM11" i="1"/>
  <c r="CM50" i="1"/>
  <c r="CM13" i="1"/>
  <c r="BR54" i="1" l="1"/>
  <c r="BQ54" i="1"/>
  <c r="BP54" i="1"/>
  <c r="BR50" i="1"/>
  <c r="BQ50" i="1"/>
  <c r="BP50" i="1"/>
  <c r="BR13" i="1"/>
  <c r="BQ13" i="1"/>
  <c r="BP13" i="1"/>
  <c r="BR11" i="1"/>
  <c r="BQ11" i="1"/>
  <c r="BP11" i="1"/>
  <c r="AW54" i="1"/>
  <c r="AV54" i="1"/>
  <c r="AW50" i="1"/>
  <c r="AV50" i="1"/>
  <c r="AW13" i="1"/>
  <c r="AV13" i="1"/>
  <c r="AW11" i="1"/>
  <c r="AV11" i="1"/>
  <c r="M54" i="1" l="1"/>
  <c r="M11" i="1"/>
  <c r="M50" i="1"/>
  <c r="M13" i="1"/>
  <c r="CC71" i="1" l="1"/>
  <c r="CB71" i="1"/>
  <c r="CC54" i="1"/>
  <c r="CB54" i="1"/>
  <c r="CC50" i="1"/>
  <c r="CB50" i="1"/>
  <c r="CC13" i="1"/>
  <c r="CB13" i="1"/>
  <c r="CC11" i="1"/>
  <c r="CB11" i="1"/>
  <c r="AI71" i="1" l="1"/>
  <c r="AH71" i="1"/>
  <c r="AG71" i="1"/>
  <c r="AF71" i="1"/>
  <c r="AE71" i="1"/>
  <c r="AI54" i="1"/>
  <c r="AH54" i="1"/>
  <c r="AG54" i="1"/>
  <c r="AF54" i="1"/>
  <c r="AE54" i="1"/>
  <c r="AI50" i="1"/>
  <c r="AH50" i="1"/>
  <c r="AG50" i="1"/>
  <c r="AF50" i="1"/>
  <c r="AE50" i="1"/>
  <c r="AI13" i="1"/>
  <c r="AH13" i="1"/>
  <c r="AG13" i="1"/>
  <c r="AF13" i="1"/>
  <c r="AE13" i="1"/>
  <c r="AI11" i="1"/>
  <c r="AH11" i="1"/>
  <c r="AG11" i="1"/>
  <c r="AF11" i="1"/>
  <c r="AE11" i="1"/>
  <c r="ML54" i="1" l="1"/>
  <c r="MK54" i="1"/>
  <c r="MJ54" i="1"/>
  <c r="MI54" i="1"/>
  <c r="MH54" i="1"/>
  <c r="MG54" i="1"/>
  <c r="ML50" i="1"/>
  <c r="MK50" i="1"/>
  <c r="MJ50" i="1"/>
  <c r="MI50" i="1"/>
  <c r="MH50" i="1"/>
  <c r="MG50" i="1"/>
  <c r="ML13" i="1"/>
  <c r="MK13" i="1"/>
  <c r="MJ13" i="1"/>
  <c r="MI13" i="1"/>
  <c r="MH13" i="1"/>
  <c r="MG13" i="1"/>
  <c r="ML11" i="1"/>
  <c r="MK11" i="1"/>
  <c r="MJ11" i="1"/>
  <c r="MI11" i="1"/>
  <c r="MH11" i="1"/>
  <c r="MG11" i="1"/>
  <c r="KI11" i="1" l="1"/>
  <c r="KI13" i="1"/>
  <c r="KI50" i="1"/>
  <c r="KI54" i="1"/>
  <c r="NY54" i="1" l="1"/>
  <c r="NX54" i="1"/>
  <c r="NW54" i="1"/>
  <c r="NV54" i="1"/>
  <c r="NU54" i="1"/>
  <c r="NT54" i="1"/>
  <c r="NS54" i="1"/>
  <c r="NR54" i="1"/>
  <c r="NQ54" i="1"/>
  <c r="NY50" i="1"/>
  <c r="NX50" i="1"/>
  <c r="NW50" i="1"/>
  <c r="NV50" i="1"/>
  <c r="NU50" i="1"/>
  <c r="NT50" i="1"/>
  <c r="NS50" i="1"/>
  <c r="NR50" i="1"/>
  <c r="NQ50" i="1"/>
  <c r="NY13" i="1"/>
  <c r="NX13" i="1"/>
  <c r="NW13" i="1"/>
  <c r="NV13" i="1"/>
  <c r="NU13" i="1"/>
  <c r="NT13" i="1"/>
  <c r="NS13" i="1"/>
  <c r="NR13" i="1"/>
  <c r="NQ13" i="1"/>
  <c r="NY11" i="1"/>
  <c r="NX11" i="1"/>
  <c r="NW11" i="1"/>
  <c r="NV11" i="1"/>
  <c r="NU11" i="1"/>
  <c r="NT11" i="1"/>
  <c r="NS11" i="1"/>
  <c r="NR11" i="1"/>
  <c r="NQ11" i="1"/>
  <c r="NH54" i="1"/>
  <c r="NG54" i="1"/>
  <c r="NF54" i="1"/>
  <c r="NE54" i="1"/>
  <c r="ND54" i="1"/>
  <c r="NC54" i="1"/>
  <c r="NB54" i="1"/>
  <c r="NA54" i="1"/>
  <c r="MZ54" i="1"/>
  <c r="MY54" i="1"/>
  <c r="MX54" i="1"/>
  <c r="MW54" i="1"/>
  <c r="NH50" i="1"/>
  <c r="NG50" i="1"/>
  <c r="NF50" i="1"/>
  <c r="NE50" i="1"/>
  <c r="ND50" i="1"/>
  <c r="NC50" i="1"/>
  <c r="NB50" i="1"/>
  <c r="NA50" i="1"/>
  <c r="MZ50" i="1"/>
  <c r="MY50" i="1"/>
  <c r="MX50" i="1"/>
  <c r="MW50" i="1"/>
  <c r="NH13" i="1"/>
  <c r="NG13" i="1"/>
  <c r="NF13" i="1"/>
  <c r="NE13" i="1"/>
  <c r="ND13" i="1"/>
  <c r="NC13" i="1"/>
  <c r="NB13" i="1"/>
  <c r="NA13" i="1"/>
  <c r="MZ13" i="1"/>
  <c r="MY13" i="1"/>
  <c r="MX13" i="1"/>
  <c r="MW13" i="1"/>
  <c r="NH11" i="1"/>
  <c r="NG11" i="1"/>
  <c r="NF11" i="1"/>
  <c r="NE11" i="1"/>
  <c r="ND11" i="1"/>
  <c r="NC11" i="1"/>
  <c r="NB11" i="1"/>
  <c r="NA11" i="1"/>
  <c r="MZ11" i="1"/>
  <c r="MY11" i="1"/>
  <c r="MX11" i="1"/>
  <c r="MW11" i="1"/>
  <c r="LW54" i="1"/>
  <c r="LV54" i="1"/>
  <c r="LO54" i="1"/>
  <c r="LN54" i="1"/>
  <c r="LW50" i="1"/>
  <c r="LV50" i="1"/>
  <c r="LO50" i="1"/>
  <c r="LN50" i="1"/>
  <c r="LW13" i="1"/>
  <c r="LV13" i="1"/>
  <c r="LO13" i="1"/>
  <c r="LN13" i="1"/>
  <c r="LW11" i="1"/>
  <c r="LV11" i="1"/>
  <c r="LO11" i="1"/>
  <c r="LN11" i="1"/>
  <c r="KO54" i="1"/>
  <c r="KN54" i="1"/>
  <c r="KM54" i="1"/>
  <c r="KL54" i="1"/>
  <c r="KK54" i="1"/>
  <c r="KJ54" i="1"/>
  <c r="KO50" i="1"/>
  <c r="KN50" i="1"/>
  <c r="KM50" i="1"/>
  <c r="KL50" i="1"/>
  <c r="KK50" i="1"/>
  <c r="KJ50" i="1"/>
  <c r="KO13" i="1"/>
  <c r="KN13" i="1"/>
  <c r="KM13" i="1"/>
  <c r="KL13" i="1"/>
  <c r="KK13" i="1"/>
  <c r="KJ13" i="1"/>
  <c r="KO11" i="1"/>
  <c r="KN11" i="1"/>
  <c r="KM11" i="1"/>
  <c r="KL11" i="1"/>
  <c r="KK11" i="1"/>
  <c r="KJ11" i="1"/>
  <c r="JN71" i="1"/>
  <c r="JM71" i="1"/>
  <c r="JL71" i="1"/>
  <c r="JK71" i="1"/>
  <c r="JJ71" i="1"/>
  <c r="JI71" i="1"/>
  <c r="JN54" i="1"/>
  <c r="JM54" i="1"/>
  <c r="JL54" i="1"/>
  <c r="JK54" i="1"/>
  <c r="JJ54" i="1"/>
  <c r="JI54" i="1"/>
  <c r="JN50" i="1"/>
  <c r="JM50" i="1"/>
  <c r="JL50" i="1"/>
  <c r="JK50" i="1"/>
  <c r="JJ50" i="1"/>
  <c r="JI50" i="1"/>
  <c r="JN13" i="1"/>
  <c r="JM13" i="1"/>
  <c r="JL13" i="1"/>
  <c r="JK13" i="1"/>
  <c r="JJ13" i="1"/>
  <c r="JI13" i="1"/>
  <c r="JN11" i="1"/>
  <c r="JM11" i="1"/>
  <c r="JL11" i="1"/>
  <c r="JK11" i="1"/>
  <c r="JJ11" i="1"/>
  <c r="JI11" i="1"/>
  <c r="II54" i="1"/>
  <c r="IH54" i="1"/>
  <c r="IG54" i="1"/>
  <c r="IF54" i="1"/>
  <c r="II50" i="1"/>
  <c r="IH50" i="1"/>
  <c r="IG50" i="1"/>
  <c r="IF50" i="1"/>
  <c r="II13" i="1"/>
  <c r="IH13" i="1"/>
  <c r="IG13" i="1"/>
  <c r="IF13" i="1"/>
  <c r="II11" i="1"/>
  <c r="IH11" i="1"/>
  <c r="IG11" i="1"/>
  <c r="IF11" i="1"/>
  <c r="BH71" i="1"/>
  <c r="BH54" i="1"/>
  <c r="BH50" i="1"/>
  <c r="BH13" i="1"/>
  <c r="BH11" i="1"/>
  <c r="AQ71" i="1"/>
  <c r="AP71" i="1"/>
  <c r="AO71" i="1"/>
  <c r="AQ54" i="1"/>
  <c r="AP54" i="1"/>
  <c r="AO54" i="1"/>
  <c r="AQ50" i="1"/>
  <c r="AP50" i="1"/>
  <c r="AO50" i="1"/>
  <c r="AQ13" i="1"/>
  <c r="AP13" i="1"/>
  <c r="AO13" i="1"/>
  <c r="AQ11" i="1"/>
  <c r="AP11" i="1"/>
  <c r="AO11" i="1"/>
  <c r="V54" i="1"/>
  <c r="U54" i="1"/>
  <c r="T54" i="1"/>
  <c r="S54" i="1"/>
  <c r="V50" i="1"/>
  <c r="U50" i="1"/>
  <c r="T50" i="1"/>
  <c r="S50" i="1"/>
  <c r="V13" i="1"/>
  <c r="U13" i="1"/>
  <c r="T13" i="1"/>
  <c r="S13" i="1"/>
  <c r="V11" i="1"/>
  <c r="U11" i="1"/>
  <c r="T11" i="1"/>
  <c r="S11" i="1"/>
  <c r="L54" i="1"/>
  <c r="L50" i="1"/>
  <c r="L13" i="1"/>
  <c r="L11" i="1"/>
  <c r="J54" i="1"/>
  <c r="I54" i="1"/>
  <c r="H54" i="1"/>
  <c r="J50" i="1"/>
  <c r="I50" i="1"/>
  <c r="H50" i="1"/>
  <c r="J13" i="1"/>
  <c r="I13" i="1"/>
  <c r="H13" i="1"/>
  <c r="J11" i="1"/>
  <c r="I11" i="1"/>
  <c r="H11" i="1"/>
  <c r="K4" i="5" l="1"/>
  <c r="MR54" i="1" l="1"/>
  <c r="MR50" i="1"/>
  <c r="MR13" i="1"/>
  <c r="MR11" i="1"/>
  <c r="BJ54" i="1" l="1"/>
  <c r="BJ50" i="1"/>
  <c r="BJ13" i="1"/>
  <c r="BJ11" i="1"/>
  <c r="OC54" i="1" l="1"/>
  <c r="OB54" i="1"/>
  <c r="OA54" i="1"/>
  <c r="OC50" i="1"/>
  <c r="OB50" i="1"/>
  <c r="OA50" i="1"/>
  <c r="OC13" i="1"/>
  <c r="OB13" i="1"/>
  <c r="OA13" i="1"/>
  <c r="OC11" i="1" l="1"/>
  <c r="OB11" i="1"/>
  <c r="OA11" i="1"/>
  <c r="I54" i="5" l="1"/>
  <c r="H54" i="5"/>
  <c r="I50" i="5"/>
  <c r="H50" i="5"/>
  <c r="I13" i="5"/>
  <c r="H13" i="5"/>
  <c r="OF54" i="1" l="1"/>
  <c r="OF50" i="1"/>
  <c r="OF13" i="1"/>
  <c r="OF11" i="1"/>
  <c r="MQ54" i="1"/>
  <c r="MP54" i="1"/>
  <c r="MO54" i="1"/>
  <c r="MN54" i="1"/>
  <c r="MQ50" i="1"/>
  <c r="MP50" i="1"/>
  <c r="MO50" i="1"/>
  <c r="MN50" i="1"/>
  <c r="MQ13" i="1"/>
  <c r="MP13" i="1"/>
  <c r="MO13" i="1"/>
  <c r="MN13" i="1"/>
  <c r="MQ11" i="1"/>
  <c r="MP11" i="1"/>
  <c r="MO11" i="1"/>
  <c r="MN11" i="1"/>
  <c r="ER54" i="1" l="1"/>
  <c r="EQ54" i="1"/>
  <c r="EP54" i="1"/>
  <c r="EO54" i="1"/>
  <c r="EN54" i="1"/>
  <c r="ER50" i="1"/>
  <c r="EQ50" i="1"/>
  <c r="EP50" i="1"/>
  <c r="EO50" i="1"/>
  <c r="EN50" i="1"/>
  <c r="ER13" i="1"/>
  <c r="EQ13" i="1"/>
  <c r="EP13" i="1"/>
  <c r="EO13" i="1"/>
  <c r="EN13" i="1"/>
  <c r="ER11" i="1"/>
  <c r="EQ11" i="1"/>
  <c r="EP11" i="1"/>
  <c r="EO11" i="1"/>
  <c r="EN11" i="1"/>
  <c r="DR54" i="1"/>
  <c r="DQ54" i="1"/>
  <c r="DP54" i="1"/>
  <c r="DR50" i="1"/>
  <c r="DQ50" i="1"/>
  <c r="DP50" i="1"/>
  <c r="DR13" i="1"/>
  <c r="DQ13" i="1"/>
  <c r="DP13" i="1"/>
  <c r="DR11" i="1"/>
  <c r="DQ11" i="1"/>
  <c r="DP11" i="1"/>
  <c r="FH54" i="1" l="1"/>
  <c r="FG54" i="1"/>
  <c r="FF54" i="1"/>
  <c r="FE54" i="1"/>
  <c r="FH50" i="1"/>
  <c r="FG50" i="1"/>
  <c r="FF50" i="1"/>
  <c r="FE50" i="1"/>
  <c r="FH13" i="1"/>
  <c r="FG13" i="1"/>
  <c r="FF13" i="1"/>
  <c r="FE13" i="1"/>
  <c r="FH11" i="1"/>
  <c r="FG11" i="1"/>
  <c r="FF11" i="1"/>
  <c r="FE11" i="1"/>
  <c r="EZ54" i="1" l="1"/>
  <c r="EY54" i="1"/>
  <c r="EX54" i="1"/>
  <c r="EW54" i="1"/>
  <c r="EZ50" i="1"/>
  <c r="EY50" i="1"/>
  <c r="EX50" i="1"/>
  <c r="EW50" i="1"/>
  <c r="EZ13" i="1"/>
  <c r="EY13" i="1"/>
  <c r="EX13" i="1"/>
  <c r="EW13" i="1"/>
  <c r="EZ11" i="1"/>
  <c r="EY11" i="1"/>
  <c r="EX11" i="1"/>
  <c r="EW11" i="1"/>
  <c r="CU54" i="1" l="1"/>
  <c r="CT54" i="1"/>
  <c r="CS54" i="1"/>
  <c r="CQ54" i="1"/>
  <c r="CP54" i="1"/>
  <c r="CO54" i="1"/>
  <c r="CU50" i="1"/>
  <c r="CT50" i="1"/>
  <c r="CS50" i="1"/>
  <c r="CQ50" i="1"/>
  <c r="CP50" i="1"/>
  <c r="CO50" i="1"/>
  <c r="CU13" i="1"/>
  <c r="CT13" i="1"/>
  <c r="CS13" i="1"/>
  <c r="CQ13" i="1"/>
  <c r="CP13" i="1"/>
  <c r="CO13" i="1"/>
  <c r="CU11" i="1"/>
  <c r="CT11" i="1"/>
  <c r="CS11" i="1"/>
  <c r="CQ11" i="1"/>
  <c r="CP11" i="1"/>
  <c r="CO11" i="1"/>
  <c r="BN54" i="1" l="1"/>
  <c r="BM54" i="1"/>
  <c r="BL54" i="1"/>
  <c r="BN50" i="1"/>
  <c r="BM50" i="1"/>
  <c r="BL50" i="1"/>
  <c r="BN13" i="1"/>
  <c r="BM13" i="1"/>
  <c r="BL13" i="1"/>
  <c r="BN11" i="1"/>
  <c r="BM11" i="1"/>
  <c r="BL11" i="1"/>
  <c r="Y54" i="1"/>
  <c r="Y50" i="1"/>
  <c r="Y13" i="1"/>
  <c r="Y11" i="1"/>
  <c r="F54" i="1"/>
  <c r="F50" i="1"/>
  <c r="F13" i="1"/>
  <c r="F11" i="1"/>
  <c r="AT54" i="1"/>
  <c r="AS54" i="1"/>
  <c r="AT50" i="1"/>
  <c r="AS50" i="1"/>
  <c r="AT13" i="1"/>
  <c r="AS13" i="1"/>
  <c r="AT11" i="1"/>
  <c r="AS11" i="1"/>
  <c r="CG54" i="1" l="1"/>
  <c r="CF54" i="1"/>
  <c r="CE54" i="1"/>
  <c r="CG50" i="1"/>
  <c r="CF50" i="1"/>
  <c r="CE50" i="1"/>
  <c r="CG13" i="1"/>
  <c r="CF13" i="1"/>
  <c r="CE13" i="1"/>
  <c r="CG11" i="1"/>
  <c r="CF11" i="1"/>
  <c r="CE11" i="1"/>
  <c r="BV54" i="1"/>
  <c r="BU54" i="1"/>
  <c r="BT54" i="1"/>
  <c r="BV50" i="1"/>
  <c r="BU50" i="1"/>
  <c r="BT50" i="1"/>
  <c r="BV13" i="1"/>
  <c r="BU13" i="1"/>
  <c r="BT13" i="1"/>
  <c r="BV11" i="1"/>
  <c r="BU11" i="1"/>
  <c r="BT11" i="1"/>
  <c r="BA54" i="1"/>
  <c r="AZ54" i="1"/>
  <c r="AY54" i="1"/>
  <c r="BA50" i="1"/>
  <c r="AZ50" i="1"/>
  <c r="AY50" i="1"/>
  <c r="BA13" i="1"/>
  <c r="AZ13" i="1"/>
  <c r="AY13" i="1"/>
  <c r="BA11" i="1"/>
  <c r="AZ11" i="1"/>
  <c r="AY11" i="1"/>
  <c r="AM54" i="1"/>
  <c r="AL54" i="1"/>
  <c r="AK54" i="1"/>
  <c r="AM50" i="1"/>
  <c r="AL50" i="1"/>
  <c r="AK50" i="1"/>
  <c r="AM13" i="1"/>
  <c r="AL13" i="1"/>
  <c r="AK13" i="1"/>
  <c r="AM11" i="1"/>
  <c r="AL11" i="1"/>
  <c r="AK11" i="1"/>
  <c r="C54" i="1" l="1"/>
  <c r="B54" i="1"/>
  <c r="C50" i="1"/>
  <c r="B50" i="1"/>
  <c r="C13" i="1"/>
  <c r="B13" i="1"/>
  <c r="C11" i="1"/>
  <c r="B11" i="1"/>
  <c r="OG11" i="1" l="1"/>
  <c r="OE11" i="1"/>
  <c r="OG54" i="1" l="1"/>
  <c r="OE54" i="1"/>
  <c r="OG50" i="1"/>
  <c r="OE50" i="1"/>
  <c r="OG13" i="1"/>
  <c r="OE13" i="1"/>
  <c r="NO13" i="1" l="1"/>
  <c r="NN13" i="1"/>
  <c r="NM13" i="1"/>
  <c r="NK13" i="1"/>
  <c r="NJ13" i="1"/>
  <c r="MU13" i="1"/>
  <c r="MT13" i="1"/>
  <c r="ME13" i="1"/>
  <c r="MD13" i="1"/>
  <c r="MC13" i="1"/>
  <c r="MB13" i="1"/>
  <c r="LL13" i="1"/>
  <c r="LK13" i="1"/>
  <c r="LJ13" i="1"/>
  <c r="LC13" i="1"/>
  <c r="NO11" i="1" l="1"/>
  <c r="NN11" i="1"/>
  <c r="NM11" i="1"/>
  <c r="NL11" i="1"/>
  <c r="NK11" i="1"/>
  <c r="NJ11" i="1"/>
  <c r="MU11" i="1"/>
  <c r="MT11" i="1"/>
  <c r="ME11" i="1"/>
  <c r="MD11" i="1"/>
  <c r="MC11" i="1"/>
  <c r="MB11" i="1"/>
  <c r="LL11" i="1"/>
  <c r="LK11" i="1"/>
  <c r="LJ11" i="1"/>
  <c r="LC11" i="1"/>
  <c r="NO54" i="1"/>
  <c r="NN54" i="1"/>
  <c r="NM54" i="1"/>
  <c r="NL54" i="1"/>
  <c r="NK54" i="1"/>
  <c r="NJ54" i="1"/>
  <c r="MU54" i="1"/>
  <c r="MT54" i="1"/>
  <c r="ME54" i="1"/>
  <c r="MD54" i="1"/>
  <c r="MC54" i="1"/>
  <c r="MB54" i="1"/>
  <c r="LL54" i="1"/>
  <c r="LK54" i="1"/>
  <c r="LJ54" i="1"/>
  <c r="LC54" i="1"/>
  <c r="KG13" i="1" l="1"/>
  <c r="KB13" i="1"/>
  <c r="KC13" i="1"/>
  <c r="KD13" i="1"/>
  <c r="KE13" i="1"/>
  <c r="KF13" i="1"/>
  <c r="KA13" i="1"/>
  <c r="JD13" i="1" l="1"/>
  <c r="JE13" i="1"/>
  <c r="JF13" i="1"/>
  <c r="JG13" i="1"/>
  <c r="JC13" i="1"/>
  <c r="IU54" i="1" l="1"/>
  <c r="IV54" i="1"/>
  <c r="IV13" i="1"/>
  <c r="IU13" i="1"/>
  <c r="HZ13" i="1" l="1"/>
  <c r="IA13" i="1"/>
  <c r="IB13" i="1"/>
  <c r="IC13" i="1"/>
  <c r="ID13" i="1"/>
  <c r="HY13" i="1"/>
  <c r="LA54" i="1" l="1"/>
  <c r="KZ54" i="1"/>
  <c r="KG54" i="1"/>
  <c r="KF54" i="1"/>
  <c r="KE54" i="1"/>
  <c r="KD54" i="1"/>
  <c r="KC54" i="1"/>
  <c r="KB54" i="1"/>
  <c r="KA54" i="1"/>
  <c r="JG54" i="1"/>
  <c r="JF54" i="1"/>
  <c r="JE54" i="1"/>
  <c r="JD54" i="1"/>
  <c r="JC54" i="1"/>
  <c r="IW54" i="1"/>
  <c r="ID54" i="1"/>
  <c r="IC54" i="1"/>
  <c r="IB54" i="1"/>
  <c r="IA54" i="1"/>
  <c r="HZ54" i="1"/>
  <c r="HY54" i="1"/>
  <c r="HO54" i="1"/>
  <c r="HN54" i="1"/>
  <c r="HE54" i="1"/>
  <c r="HD54" i="1"/>
  <c r="HC54" i="1"/>
  <c r="HB54" i="1"/>
  <c r="HA54" i="1"/>
  <c r="GZ54" i="1"/>
  <c r="GN54" i="1"/>
  <c r="GM54" i="1"/>
  <c r="GL54" i="1"/>
  <c r="GK54" i="1"/>
  <c r="GB54" i="1"/>
  <c r="GA54" i="1"/>
  <c r="FZ54" i="1"/>
  <c r="FY54" i="1"/>
  <c r="FX54" i="1"/>
  <c r="FW54" i="1"/>
  <c r="FM54" i="1"/>
  <c r="FL54" i="1"/>
  <c r="FK54" i="1"/>
  <c r="FJ54" i="1"/>
  <c r="EL54" i="1"/>
  <c r="DV54" i="1"/>
  <c r="DU54" i="1"/>
  <c r="DT54" i="1"/>
  <c r="CY54" i="1"/>
  <c r="CX54" i="1"/>
  <c r="CW54" i="1"/>
  <c r="AC54" i="1"/>
  <c r="AB54" i="1"/>
  <c r="AA54" i="1"/>
  <c r="Z54" i="1"/>
  <c r="X54" i="1"/>
  <c r="Q54" i="1"/>
  <c r="P54" i="1"/>
  <c r="O54" i="1"/>
  <c r="E54" i="1"/>
  <c r="NO50" i="1"/>
  <c r="NN50" i="1"/>
  <c r="NM50" i="1"/>
  <c r="NL50" i="1"/>
  <c r="NK50" i="1"/>
  <c r="NJ50" i="1"/>
  <c r="MU50" i="1"/>
  <c r="MT50" i="1"/>
  <c r="ME50" i="1"/>
  <c r="MD50" i="1"/>
  <c r="MC50" i="1"/>
  <c r="MB50" i="1"/>
  <c r="LL50" i="1"/>
  <c r="LK50" i="1"/>
  <c r="LJ50" i="1"/>
  <c r="LC50" i="1"/>
  <c r="LA50" i="1"/>
  <c r="KZ50" i="1"/>
  <c r="KG50" i="1"/>
  <c r="KF50" i="1"/>
  <c r="KE50" i="1"/>
  <c r="KD50" i="1"/>
  <c r="KC50" i="1"/>
  <c r="KB50" i="1"/>
  <c r="KA50" i="1"/>
  <c r="JG50" i="1"/>
  <c r="JF50" i="1"/>
  <c r="JE50" i="1"/>
  <c r="JD50" i="1"/>
  <c r="JC50" i="1"/>
  <c r="IW50" i="1"/>
  <c r="IV50" i="1"/>
  <c r="IU50" i="1"/>
  <c r="ID50" i="1"/>
  <c r="IC50" i="1"/>
  <c r="IB50" i="1"/>
  <c r="IA50" i="1"/>
  <c r="HZ50" i="1"/>
  <c r="HY50" i="1"/>
  <c r="HO50" i="1"/>
  <c r="HN50" i="1"/>
  <c r="HE50" i="1"/>
  <c r="HD50" i="1"/>
  <c r="HC50" i="1"/>
  <c r="HB50" i="1"/>
  <c r="HA50" i="1"/>
  <c r="GZ50" i="1"/>
  <c r="GN50" i="1"/>
  <c r="GM50" i="1"/>
  <c r="GL50" i="1"/>
  <c r="GK50" i="1"/>
  <c r="GB50" i="1"/>
  <c r="GA50" i="1"/>
  <c r="FZ50" i="1"/>
  <c r="FY50" i="1"/>
  <c r="FX50" i="1"/>
  <c r="FW50" i="1"/>
  <c r="FM50" i="1"/>
  <c r="FL50" i="1"/>
  <c r="FK50" i="1"/>
  <c r="FJ50" i="1"/>
  <c r="EL50" i="1"/>
  <c r="DV50" i="1"/>
  <c r="DU50" i="1"/>
  <c r="DT50" i="1"/>
  <c r="CY50" i="1"/>
  <c r="CX50" i="1"/>
  <c r="CW50" i="1"/>
  <c r="AC50" i="1"/>
  <c r="AB50" i="1"/>
  <c r="AA50" i="1"/>
  <c r="Z50" i="1"/>
  <c r="X50" i="1"/>
  <c r="Q50" i="1"/>
  <c r="P50" i="1"/>
  <c r="O50" i="1"/>
  <c r="E50" i="1"/>
  <c r="NL13" i="1"/>
  <c r="LA13" i="1"/>
  <c r="KZ13" i="1"/>
  <c r="IW13" i="1"/>
  <c r="HO13" i="1"/>
  <c r="HN13" i="1"/>
  <c r="HE13" i="1"/>
  <c r="HD13" i="1"/>
  <c r="HC13" i="1"/>
  <c r="HB13" i="1"/>
  <c r="HA13" i="1"/>
  <c r="GZ13" i="1"/>
  <c r="GN13" i="1"/>
  <c r="GM13" i="1"/>
  <c r="GL13" i="1"/>
  <c r="GK13" i="1"/>
  <c r="GB13" i="1"/>
  <c r="GA13" i="1"/>
  <c r="FZ13" i="1"/>
  <c r="FY13" i="1"/>
  <c r="FX13" i="1"/>
  <c r="FW13" i="1"/>
  <c r="FM13" i="1"/>
  <c r="FL13" i="1"/>
  <c r="FK13" i="1"/>
  <c r="FJ13" i="1"/>
  <c r="EL13" i="1"/>
  <c r="DV13" i="1"/>
  <c r="DU13" i="1"/>
  <c r="DT13" i="1"/>
  <c r="CY13" i="1"/>
  <c r="CX13" i="1"/>
  <c r="CW13" i="1"/>
  <c r="AC13" i="1"/>
  <c r="AB13" i="1"/>
  <c r="AA13" i="1"/>
  <c r="Z13" i="1"/>
  <c r="X13" i="1"/>
  <c r="Q13" i="1"/>
  <c r="P13" i="1"/>
  <c r="O13" i="1"/>
  <c r="E13" i="1"/>
  <c r="LA11" i="1"/>
  <c r="KZ11" i="1"/>
  <c r="KG11" i="1"/>
  <c r="KF11" i="1"/>
  <c r="KE11" i="1"/>
  <c r="KD11" i="1"/>
  <c r="KC11" i="1"/>
  <c r="KB11" i="1"/>
  <c r="KA11" i="1"/>
  <c r="JG11" i="1"/>
  <c r="JF11" i="1"/>
  <c r="JE11" i="1"/>
  <c r="JD11" i="1"/>
  <c r="JC11" i="1"/>
  <c r="IW11" i="1"/>
  <c r="IV11" i="1"/>
  <c r="IU11" i="1"/>
  <c r="ID11" i="1"/>
  <c r="IC11" i="1"/>
  <c r="IB11" i="1"/>
  <c r="IA11" i="1"/>
  <c r="HZ11" i="1"/>
  <c r="HY11" i="1"/>
  <c r="HO11" i="1"/>
  <c r="HN11" i="1"/>
  <c r="HE11" i="1"/>
  <c r="HD11" i="1"/>
  <c r="HC11" i="1"/>
  <c r="HB11" i="1"/>
  <c r="HA11" i="1"/>
  <c r="GZ11" i="1"/>
  <c r="GN11" i="1"/>
  <c r="GM11" i="1"/>
  <c r="GL11" i="1"/>
  <c r="GK11" i="1"/>
  <c r="FM11" i="1"/>
  <c r="FL11" i="1"/>
  <c r="FK11" i="1"/>
  <c r="FJ11" i="1"/>
  <c r="DV11" i="1"/>
  <c r="DU11" i="1"/>
  <c r="DT11" i="1"/>
  <c r="AC11" i="1"/>
  <c r="AB11" i="1"/>
  <c r="AA11" i="1"/>
  <c r="Z11" i="1"/>
  <c r="X11" i="1"/>
  <c r="Q11" i="1"/>
  <c r="P11" i="1"/>
  <c r="O11" i="1"/>
  <c r="E11" i="1"/>
  <c r="GB11" i="1"/>
  <c r="GA11" i="1"/>
  <c r="FZ11" i="1"/>
  <c r="FY11" i="1"/>
  <c r="FX11" i="1"/>
  <c r="FW11" i="1"/>
</calcChain>
</file>

<file path=xl/sharedStrings.xml><?xml version="1.0" encoding="utf-8"?>
<sst xmlns="http://schemas.openxmlformats.org/spreadsheetml/2006/main" count="28574" uniqueCount="1927">
  <si>
    <t>82GX0000GE</t>
  </si>
  <si>
    <t>Processor</t>
  </si>
  <si>
    <t>Graphics</t>
  </si>
  <si>
    <t>Integrated Intel UHD Graphics</t>
  </si>
  <si>
    <t>Memory</t>
  </si>
  <si>
    <t>Storage</t>
  </si>
  <si>
    <t>Display</t>
  </si>
  <si>
    <t>Touchscreen</t>
  </si>
  <si>
    <t>None</t>
  </si>
  <si>
    <t>Optical</t>
  </si>
  <si>
    <t>4-in-1 Card Reader</t>
  </si>
  <si>
    <t>Ethernet</t>
  </si>
  <si>
    <t>WLAN + Bluetooth</t>
  </si>
  <si>
    <t>11ax, 2x2 + BT5.0</t>
  </si>
  <si>
    <t>Case Material</t>
  </si>
  <si>
    <t>PC / ABS</t>
  </si>
  <si>
    <t>Camera</t>
  </si>
  <si>
    <t>0.3MP</t>
  </si>
  <si>
    <t>Microphone</t>
  </si>
  <si>
    <t>2x, Array</t>
  </si>
  <si>
    <t>Color</t>
  </si>
  <si>
    <t>Iron Grey</t>
  </si>
  <si>
    <t>Surface Treatment</t>
  </si>
  <si>
    <t>IMR</t>
  </si>
  <si>
    <t>Keyboard</t>
  </si>
  <si>
    <t>Non-backlit, German</t>
  </si>
  <si>
    <t>Fingerprint Reader</t>
  </si>
  <si>
    <t>Touch Style</t>
  </si>
  <si>
    <t>FW TPM 2.0</t>
  </si>
  <si>
    <t>Battery</t>
  </si>
  <si>
    <t>Integrated 42Wh</t>
  </si>
  <si>
    <t>Power Adapter</t>
  </si>
  <si>
    <t>65W Round Tip</t>
  </si>
  <si>
    <t>Operating System</t>
  </si>
  <si>
    <t>Windows 10 Pro 64, German</t>
  </si>
  <si>
    <t>Bundled Software</t>
  </si>
  <si>
    <t>Office Trial</t>
  </si>
  <si>
    <t>Base Warranty</t>
  </si>
  <si>
    <t>1-year, Depot</t>
  </si>
  <si>
    <t>Bundled Service</t>
  </si>
  <si>
    <t>EAN / UPC / JAN</t>
  </si>
  <si>
    <t>Announce Date</t>
  </si>
  <si>
    <t>Recommended Services</t>
  </si>
  <si>
    <t>Best</t>
  </si>
  <si>
    <t>4Y Premium Care with Onsite upgrade from 1Y Depot/CCI (5WS0W28636)</t>
  </si>
  <si>
    <t>Better</t>
  </si>
  <si>
    <t>3Y Premium Care with Onsite upgrade from 1Y Depot/CCI (5WS0U55751)</t>
  </si>
  <si>
    <t>Good</t>
  </si>
  <si>
    <t>3Y Onsite upgrade from 1Y Depot/CCI delivery (5WS0Q81865)</t>
  </si>
  <si>
    <t>82GX008EGE</t>
  </si>
  <si>
    <t>NEU</t>
  </si>
  <si>
    <t>Intel Ice Lake</t>
  </si>
  <si>
    <t>i3 • 8GB • 256GB SSD</t>
  </si>
  <si>
    <t>Familie</t>
  </si>
  <si>
    <t>Positionierung</t>
  </si>
  <si>
    <t>Datenblatt</t>
  </si>
  <si>
    <t>82GX008DGE</t>
  </si>
  <si>
    <t>82GX008FGE</t>
  </si>
  <si>
    <t>82GX007MGE</t>
  </si>
  <si>
    <t>-</t>
  </si>
  <si>
    <r>
      <rPr>
        <b/>
        <sz val="8"/>
        <color rgb="FF454545"/>
        <rFont val="Arial"/>
        <family val="2"/>
      </rPr>
      <t xml:space="preserve">i5 </t>
    </r>
    <r>
      <rPr>
        <sz val="8"/>
        <color rgb="FF454545"/>
        <rFont val="Arial"/>
        <family val="2"/>
      </rPr>
      <t>• 8GB • 256GB SSD</t>
    </r>
  </si>
  <si>
    <r>
      <t xml:space="preserve">i5 • </t>
    </r>
    <r>
      <rPr>
        <b/>
        <sz val="8"/>
        <color rgb="FF454545"/>
        <rFont val="Arial"/>
        <family val="2"/>
      </rPr>
      <t>12GB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</si>
  <si>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r>
      <rPr>
        <b/>
        <sz val="8"/>
        <color rgb="FF454545"/>
        <rFont val="Arial"/>
        <family val="2"/>
      </rPr>
      <t>Intel Core i3-1005G1</t>
    </r>
    <r>
      <rPr>
        <sz val="8"/>
        <color rgb="FF454545"/>
        <rFont val="Arial"/>
        <family val="2"/>
      </rPr>
      <t xml:space="preserve">
(2C / 4T, 1.2 / 3.4GHz, 4MB)</t>
    </r>
  </si>
  <si>
    <r>
      <rPr>
        <b/>
        <sz val="8"/>
        <color rgb="FF454545"/>
        <rFont val="Arial"/>
        <family val="2"/>
      </rPr>
      <t>Intel Core i5-1035G1</t>
    </r>
    <r>
      <rPr>
        <sz val="8"/>
        <color rgb="FF454545"/>
        <rFont val="Arial"/>
        <family val="2"/>
      </rPr>
      <t xml:space="preserve">
(4C / 8T, 1.0 / 3.6GHz, 6MB)</t>
    </r>
  </si>
  <si>
    <r>
      <rPr>
        <b/>
        <sz val="8"/>
        <color rgb="FF454545"/>
        <rFont val="Arial"/>
        <family val="2"/>
      </rPr>
      <t>Intel Core i7-1065G7</t>
    </r>
    <r>
      <rPr>
        <sz val="8"/>
        <color rgb="FF454545"/>
        <rFont val="Arial"/>
        <family val="2"/>
      </rPr>
      <t xml:space="preserve">
(4C / 8T, 1.3 / 3.9GHz, 8MB)</t>
    </r>
  </si>
  <si>
    <r>
      <rPr>
        <b/>
        <sz val="8"/>
        <color rgb="FF454545"/>
        <rFont val="Arial"/>
        <family val="2"/>
      </rPr>
      <t xml:space="preserve">4GB </t>
    </r>
    <r>
      <rPr>
        <sz val="8"/>
        <color rgb="FF454545"/>
        <rFont val="Arial"/>
        <family val="2"/>
      </rPr>
      <t xml:space="preserve">Soldered DDR4-2666 +
</t>
    </r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SO-DIMM DDR4-2666</t>
    </r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</si>
  <si>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Soldered DDR4-2666 +
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DDR4-2666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</si>
  <si>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
M.2 2242 PCIe NVMe 3.0x2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</si>
  <si>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
M.2 2242 PCIe NVMe 3.0x2</t>
    </r>
  </si>
  <si>
    <r>
      <t xml:space="preserve">i7 • 12GB • 512GB SSD • </t>
    </r>
    <r>
      <rPr>
        <b/>
        <sz val="8"/>
        <color rgb="FF454545"/>
        <rFont val="Arial"/>
        <family val="2"/>
      </rPr>
      <t>MX330</t>
    </r>
  </si>
  <si>
    <t>UVP (exkl. USt.)</t>
  </si>
  <si>
    <t>20UH001QGE</t>
  </si>
  <si>
    <t>20TN0006GE</t>
  </si>
  <si>
    <t>20TN0005GE</t>
  </si>
  <si>
    <t>20U90062GE</t>
  </si>
  <si>
    <t>20UB0043GE</t>
  </si>
  <si>
    <t>20UB0020GE</t>
  </si>
  <si>
    <t>WWAN</t>
  </si>
  <si>
    <t>SIM Card</t>
  </si>
  <si>
    <t>Smart Card Reader</t>
  </si>
  <si>
    <t>Monitor Cable</t>
  </si>
  <si>
    <t>Bundled Accessories</t>
  </si>
  <si>
    <t>NFC</t>
  </si>
  <si>
    <t>System Management</t>
  </si>
  <si>
    <t>Integrated AMD Radeon Graphics</t>
  </si>
  <si>
    <t>MicroSD Reader</t>
  </si>
  <si>
    <t>100/1000M via Optional Adapter</t>
  </si>
  <si>
    <t>Intel AX200 11ax, 2x2 + BT5.1</t>
  </si>
  <si>
    <t>WWAN Upgradable</t>
  </si>
  <si>
    <t>720p + IR with ThinkShutter</t>
  </si>
  <si>
    <t>Black</t>
  </si>
  <si>
    <t>Backlit, German</t>
  </si>
  <si>
    <t>Touch Style, Match-on-Chip</t>
  </si>
  <si>
    <t>Discrete TPM 2.0</t>
  </si>
  <si>
    <t>Integrated 57Wh</t>
  </si>
  <si>
    <t>65W USB-C</t>
  </si>
  <si>
    <t>DASH</t>
  </si>
  <si>
    <t>3-year, Depot</t>
  </si>
  <si>
    <t>0195235701485</t>
  </si>
  <si>
    <t>5Y Premier Support Upgrade from 3Y Depot/CCI (5WS0T36204)</t>
  </si>
  <si>
    <t>4Y Premier Support Upgrade from 3Y Depot/CCI (5WS0T36185)</t>
  </si>
  <si>
    <t>3Y Premier Support Upgrade from 3Y Depot/CCI (5WS0T36152)</t>
  </si>
  <si>
    <r>
      <rPr>
        <b/>
        <sz val="8"/>
        <color rgb="FF454545"/>
        <rFont val="Arial"/>
        <family val="2"/>
      </rPr>
      <t>AMD Ryzen 7 PRO 4750U</t>
    </r>
    <r>
      <rPr>
        <sz val="8"/>
        <color rgb="FF454545"/>
        <rFont val="Arial"/>
        <family val="2"/>
      </rPr>
      <t xml:space="preserve">
(8C / 16T, 1.7 / 4.1GHz,
4MB L2 / 8MB L3)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</si>
  <si>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
M.2 2280 PCIe NVMe Opal2</t>
    </r>
  </si>
  <si>
    <t>CFRP Hybrid (Top),
Magnesium (Bottom)</t>
  </si>
  <si>
    <t>AMD Renoir</t>
  </si>
  <si>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Soldered
DDR4-3200</t>
    </r>
  </si>
  <si>
    <t>Plattform</t>
  </si>
  <si>
    <t>No</t>
  </si>
  <si>
    <t>SD Reader</t>
  </si>
  <si>
    <t>100/1000M</t>
  </si>
  <si>
    <t>Intel AX201 11ax, 2x2 + BT5.1</t>
  </si>
  <si>
    <t>Fibocom L850-GL</t>
  </si>
  <si>
    <t>Integrated 68Wh</t>
  </si>
  <si>
    <t>135W Slim Tip</t>
  </si>
  <si>
    <t>0195235006429</t>
  </si>
  <si>
    <r>
      <rPr>
        <b/>
        <sz val="8"/>
        <color rgb="FF454545"/>
        <rFont val="Arial"/>
        <family val="2"/>
      </rPr>
      <t>Intel Core i7-10750H</t>
    </r>
    <r>
      <rPr>
        <sz val="8"/>
        <color rgb="FF454545"/>
        <rFont val="Arial"/>
        <family val="2"/>
      </rPr>
      <t xml:space="preserve">
(6C / 12T, 2.6 / 5.0GHz, 12MB)</t>
    </r>
  </si>
  <si>
    <r>
      <t xml:space="preserve">1x </t>
    </r>
    <r>
      <rPr>
        <b/>
        <sz val="8"/>
        <color rgb="FF454545"/>
        <rFont val="Arial"/>
        <family val="2"/>
      </rPr>
      <t xml:space="preserve">16GB
</t>
    </r>
    <r>
      <rPr>
        <sz val="8"/>
        <color rgb="FF454545"/>
        <rFont val="Arial"/>
        <family val="2"/>
      </rPr>
      <t>SO-DIMM DDR4-2933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</si>
  <si>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
M.2 2280 PCIe NVMe Opal2</t>
    </r>
  </si>
  <si>
    <t>PC / ABS (Top),
PC / ABS (Bottom)</t>
  </si>
  <si>
    <r>
      <t xml:space="preserve">NVIDIA GeForce GTX 1050
</t>
    </r>
    <r>
      <rPr>
        <sz val="8"/>
        <color rgb="FF454545"/>
        <rFont val="Arial"/>
        <family val="2"/>
      </rPr>
      <t>3GB GDDR5</t>
    </r>
  </si>
  <si>
    <r>
      <t xml:space="preserve">Nvidia Geforce MX330
</t>
    </r>
    <r>
      <rPr>
        <sz val="8"/>
        <color rgb="FF454545"/>
        <rFont val="Arial"/>
        <family val="2"/>
      </rPr>
      <t>2GB GDDR5</t>
    </r>
  </si>
  <si>
    <r>
      <t xml:space="preserve">1x </t>
    </r>
    <r>
      <rPr>
        <b/>
        <sz val="8"/>
        <color rgb="FF454545"/>
        <rFont val="Arial"/>
        <family val="2"/>
      </rPr>
      <t xml:space="preserve">32GB
</t>
    </r>
    <r>
      <rPr>
        <sz val="8"/>
        <color rgb="FF454545"/>
        <rFont val="Arial"/>
        <family val="2"/>
      </rPr>
      <t>SO-DIMM DDR4-2933</t>
    </r>
  </si>
  <si>
    <t>0195235012574</t>
  </si>
  <si>
    <r>
      <t xml:space="preserve">UHD HDR • </t>
    </r>
    <r>
      <rPr>
        <b/>
        <sz val="8"/>
        <color rgb="FF454545"/>
        <rFont val="Arial"/>
        <family val="2"/>
      </rPr>
      <t>i7-H</t>
    </r>
    <r>
      <rPr>
        <sz val="8"/>
        <color rgb="FF454545"/>
        <rFont val="Arial"/>
        <family val="2"/>
      </rPr>
      <t xml:space="preserve"> • GTX 1050 • LTE</t>
    </r>
  </si>
  <si>
    <r>
      <t xml:space="preserve">i7-H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• GTX 1050 • LTE</t>
    </r>
  </si>
  <si>
    <t>Intel Comet Lake</t>
  </si>
  <si>
    <t>10-point Multi-touch</t>
  </si>
  <si>
    <t>Intel AX201 11ax, 2x2 + BT5.0</t>
  </si>
  <si>
    <t>4x, 360°</t>
  </si>
  <si>
    <t>Black, Paint</t>
  </si>
  <si>
    <t>Integrated 51Wh</t>
  </si>
  <si>
    <t>65W USB-C Slim</t>
  </si>
  <si>
    <t>5Y Premier Support Upgrade from 3Y Depot/CCI (5WS0T36119)</t>
  </si>
  <si>
    <t>4Y Premier Support Upgrade from 3Y Depot/CCI (5WS0T36132)</t>
  </si>
  <si>
    <t>3Y Premier Support Upgrade from 3Y Depot/CCI (5WS0T36160)</t>
  </si>
  <si>
    <r>
      <rPr>
        <b/>
        <sz val="8"/>
        <color rgb="FF454545"/>
        <rFont val="Arial"/>
        <family val="2"/>
      </rPr>
      <t>Intel Core i5-10210U</t>
    </r>
    <r>
      <rPr>
        <sz val="8"/>
        <color rgb="FF454545"/>
        <rFont val="Arial"/>
        <family val="2"/>
      </rPr>
      <t xml:space="preserve">
(4C / 8T, 1.6 / 4.2GHz, 6MB)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</si>
  <si>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
LPDDR3-2133</t>
    </r>
  </si>
  <si>
    <t>ThinkPad Ethernet
Extension Adapter Gen 2</t>
  </si>
  <si>
    <t>Pen</t>
  </si>
  <si>
    <t>ThinkPad Pen Pro (Garaged)</t>
  </si>
  <si>
    <t>0195235227916</t>
  </si>
  <si>
    <r>
      <rPr>
        <b/>
        <sz val="8"/>
        <color rgb="FF454545"/>
        <rFont val="Arial"/>
        <family val="2"/>
      </rPr>
      <t>Intel Core i7-10510U</t>
    </r>
    <r>
      <rPr>
        <sz val="8"/>
        <color rgb="FF454545"/>
        <rFont val="Arial"/>
        <family val="2"/>
      </rPr>
      <t xml:space="preserve">
(4C / 8T, 1.8 / 4.9GHz, 8MB)</t>
    </r>
  </si>
  <si>
    <t>Predecessor</t>
  </si>
  <si>
    <t>MOT</t>
  </si>
  <si>
    <t>81RG0003GE</t>
  </si>
  <si>
    <t>81RG0002GE</t>
  </si>
  <si>
    <t>81RG000GGE</t>
  </si>
  <si>
    <t>81RG000JGE</t>
  </si>
  <si>
    <t>81RG000HGE</t>
  </si>
  <si>
    <t>20QD00M7GE</t>
  </si>
  <si>
    <t>20QF00B5GE</t>
  </si>
  <si>
    <r>
      <t xml:space="preserve">Rail </t>
    </r>
    <r>
      <rPr>
        <sz val="8"/>
        <color rgb="FF454545"/>
        <rFont val="Arial"/>
        <family val="2"/>
      </rPr>
      <t>/ Sea</t>
    </r>
  </si>
  <si>
    <r>
      <t xml:space="preserve">Air </t>
    </r>
    <r>
      <rPr>
        <sz val="8"/>
        <color rgb="FF454545"/>
        <rFont val="Arial"/>
        <family val="2"/>
      </rPr>
      <t>/ Rail</t>
    </r>
  </si>
  <si>
    <t>Mineral Grey</t>
  </si>
  <si>
    <t>Kompatible Optionen</t>
  </si>
  <si>
    <t>PSREF</t>
  </si>
  <si>
    <r>
      <rPr>
        <b/>
        <sz val="8"/>
        <color rgb="FF454545"/>
        <rFont val="Arial"/>
        <family val="2"/>
      </rPr>
      <t>12GB max</t>
    </r>
    <r>
      <rPr>
        <sz val="8"/>
        <color rgb="FF454545"/>
        <rFont val="Arial"/>
        <family val="2"/>
      </rPr>
      <t xml:space="preserve"> / 2666MHz DDR4,
dual-channel capable, 4GB memory soldered to systemboard,
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socket</t>
    </r>
  </si>
  <si>
    <t>Base Memory</t>
  </si>
  <si>
    <t>Dimensions (WxDxH)</t>
  </si>
  <si>
    <t>402mm x 281.3mm x 19.9mm</t>
  </si>
  <si>
    <t xml:space="preserve"> 2.2 kg</t>
  </si>
  <si>
    <t>Weight (starting at)</t>
  </si>
  <si>
    <t>USB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</si>
  <si>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2x </t>
    </r>
    <r>
      <rPr>
        <b/>
        <sz val="8"/>
        <color rgb="FF454545"/>
        <rFont val="Arial"/>
        <family val="2"/>
      </rPr>
      <t>USB 3.2 Gen 1</t>
    </r>
  </si>
  <si>
    <t>HDMI</t>
  </si>
  <si>
    <t>HDMI 1.4b</t>
  </si>
  <si>
    <t>combo audio / microphone jack,
AC power adapter jack</t>
  </si>
  <si>
    <t>6-row, spill-resistant, multimedia Fn keys, numeric keypad</t>
  </si>
  <si>
    <t>Base Keyboard</t>
  </si>
  <si>
    <t>Touchpad</t>
  </si>
  <si>
    <t>Buttonless Mylar multi-touch touchpad</t>
  </si>
  <si>
    <t>Security</t>
  </si>
  <si>
    <t>Power-on password, hard disk password, supervisor password</t>
  </si>
  <si>
    <t>Other Ports</t>
  </si>
  <si>
    <t>328.8mm x 225.8mm x 16.1mm</t>
  </si>
  <si>
    <t>1.27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</si>
  <si>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
2x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(w/ the function of Power Delivery and DisplayPort 1.4)</t>
    </r>
  </si>
  <si>
    <t>HDMI 2.0</t>
  </si>
  <si>
    <t>6-row, spill-resistant, multimedia Fn keys with Unified Communications controls</t>
  </si>
  <si>
    <t>6-row, spill-resistant,
multimedia Fn keys with Unified Communications controls</t>
  </si>
  <si>
    <t>TrackPoint pointing device and buttonless Mylar surface multi-touch touchpad</t>
  </si>
  <si>
    <t>Power-on password, hard disk password, supervisor password, security keyhole</t>
  </si>
  <si>
    <r>
      <rPr>
        <b/>
        <sz val="8"/>
        <color rgb="FF454545"/>
        <rFont val="Arial"/>
        <family val="2"/>
      </rPr>
      <t>64GB max</t>
    </r>
    <r>
      <rPr>
        <sz val="8"/>
        <color rgb="FF454545"/>
        <rFont val="Arial"/>
        <family val="2"/>
      </rPr>
      <t xml:space="preserve"> / 2933MHz DDR4,
dual-channel capable,
</t>
    </r>
    <r>
      <rPr>
        <b/>
        <sz val="8"/>
        <color rgb="FF454545"/>
        <rFont val="Arial"/>
        <family val="2"/>
      </rPr>
      <t>two</t>
    </r>
    <r>
      <rPr>
        <sz val="8"/>
        <color rgb="FF454545"/>
        <rFont val="Arial"/>
        <family val="2"/>
      </rPr>
      <t xml:space="preserve"> DDR4 SO-DIMM sockets</t>
    </r>
  </si>
  <si>
    <t>366.5mm x 250mm x 22.7mm</t>
  </si>
  <si>
    <t>2.07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</si>
  <si>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
1x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 xml:space="preserve">Thunderbolt 3 </t>
    </r>
    <r>
      <rPr>
        <sz val="8"/>
        <color rgb="FF454545"/>
        <rFont val="Arial"/>
        <family val="2"/>
      </rPr>
      <t>(with the function of Power Delivery and DisplayPort 1.2)</t>
    </r>
  </si>
  <si>
    <t>Ethernet (RJ-45),
nano-SIM card slot (WWAN models), headphone / microphone combo jack, SD card reader, security keyhole</t>
  </si>
  <si>
    <t>6-row, spill-resistant, multimedia Fn keys with Unified Communications controls, numeric keypad</t>
  </si>
  <si>
    <r>
      <rPr>
        <b/>
        <sz val="8"/>
        <color rgb="FF454545"/>
        <rFont val="Arial"/>
        <family val="2"/>
      </rPr>
      <t xml:space="preserve">8GB or 16GB </t>
    </r>
    <r>
      <rPr>
        <sz val="8"/>
        <color rgb="FF454545"/>
        <rFont val="Arial"/>
        <family val="2"/>
      </rPr>
      <t xml:space="preserve">/ 2133MHz LPDDR3 / soldered to systemboard, </t>
    </r>
    <r>
      <rPr>
        <b/>
        <sz val="8"/>
        <color rgb="FF454545"/>
        <rFont val="Arial"/>
        <family val="2"/>
      </rPr>
      <t>no sockets</t>
    </r>
  </si>
  <si>
    <t>323mm x 217mm x 15.4mm</t>
  </si>
  <si>
    <t xml:space="preserve"> 1.21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</si>
  <si>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2x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>Thunderbolt 3</t>
    </r>
    <r>
      <rPr>
        <sz val="8"/>
        <color rgb="FF454545"/>
        <rFont val="Arial"/>
        <family val="2"/>
      </rPr>
      <t xml:space="preserve"> (with the function of Power Delivery and DisplayPort)</t>
    </r>
  </si>
  <si>
    <t>Ethernet extension connector,
nano-SIM card slot (WWAN models),
headphone / microphone combo jack, side docking connector,
security keyhole</t>
  </si>
  <si>
    <t>TrackPoint pointing device and buttonless glass surface multi-touch touchpad</t>
  </si>
  <si>
    <t>323mm x 218mm x 15.95mm</t>
  </si>
  <si>
    <t>1.47 kg</t>
  </si>
  <si>
    <r>
      <rPr>
        <b/>
        <sz val="8"/>
        <color rgb="FF454545"/>
        <rFont val="Arial"/>
        <family val="2"/>
      </rPr>
      <t xml:space="preserve">Intel Core i5-1035G1
</t>
    </r>
    <r>
      <rPr>
        <sz val="8"/>
        <color rgb="FF454545"/>
        <rFont val="Arial"/>
        <family val="2"/>
      </rPr>
      <t>(4C / 8T, 1.0 / 3.6GHz, 6MB)</t>
    </r>
  </si>
  <si>
    <t>Lagerbestand*</t>
  </si>
  <si>
    <t>Nachlieferung auf Lager ca.*</t>
  </si>
  <si>
    <t>Mono</t>
  </si>
  <si>
    <t>Texture</t>
  </si>
  <si>
    <t>LAST CHANCE</t>
  </si>
  <si>
    <t>15" Essential</t>
  </si>
  <si>
    <t>82C70006GE</t>
  </si>
  <si>
    <t>11ac, 2x2 + BT5.0</t>
  </si>
  <si>
    <t>Integrated 35Wh</t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</si>
  <si>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Soldered DDR4-2400 + 
</t>
    </r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SO-DIMM DDR4-2400</t>
    </r>
  </si>
  <si>
    <t>Integrated
AMD Radeon Vega 8 Graphics</t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</si>
  <si>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TN
220nits Anti-glare</t>
    </r>
  </si>
  <si>
    <r>
      <rPr>
        <b/>
        <sz val="8"/>
        <color rgb="FF454545"/>
        <rFont val="Arial"/>
        <family val="2"/>
      </rPr>
      <t>12GB max</t>
    </r>
    <r>
      <rPr>
        <sz val="8"/>
        <color rgb="FF454545"/>
        <rFont val="Arial"/>
        <family val="2"/>
      </rPr>
      <t xml:space="preserve"> / 2400MHz DDR4,
4GB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socket</t>
    </r>
  </si>
  <si>
    <t>362.2mm x 251.5mm x 19.9mm</t>
  </si>
  <si>
    <t>1.85 kg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</si>
  <si>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2x </t>
    </r>
    <r>
      <rPr>
        <b/>
        <sz val="8"/>
        <color rgb="FF454545"/>
        <rFont val="Arial"/>
        <family val="2"/>
      </rPr>
      <t>USB 3.1 Gen 1</t>
    </r>
  </si>
  <si>
    <t>4-in-1 reader (MMC, SD, SDHC, SDXC),
combo audio / microphone jack, AC power adapter jack</t>
  </si>
  <si>
    <t>Buttonless Mylar surface
multi-touch touchpad</t>
  </si>
  <si>
    <t>81V5000CGE</t>
  </si>
  <si>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8GB • 256GB SSD</t>
    </r>
  </si>
  <si>
    <r>
      <t xml:space="preserve">i5 • 8GB • </t>
    </r>
    <r>
      <rPr>
        <b/>
        <sz val="8"/>
        <color rgb="FF454545"/>
        <rFont val="Arial"/>
        <family val="2"/>
      </rPr>
      <t>512GB SSD</t>
    </r>
  </si>
  <si>
    <t>82C500H3GE</t>
  </si>
  <si>
    <t>82C500A3GE</t>
  </si>
  <si>
    <t>82C500G7GE</t>
  </si>
  <si>
    <t>11ac, 1x1 + BT4.2</t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</si>
  <si>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Soldered DDR4-2666 +
</t>
    </r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SO-DIMM DDR4-2666</t>
    </r>
  </si>
  <si>
    <r>
      <rPr>
        <b/>
        <sz val="8"/>
        <color rgb="FF454545"/>
        <rFont val="Arial"/>
        <family val="2"/>
      </rPr>
      <t>12GB max</t>
    </r>
    <r>
      <rPr>
        <sz val="8"/>
        <color rgb="FF454545"/>
        <rFont val="Arial"/>
        <family val="2"/>
      </rPr>
      <t xml:space="preserve"> / 2666MHz DDR4,
4GB memory soldered to systemboard,
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socket</t>
    </r>
  </si>
  <si>
    <t>81HN00N3GE, 81HN00PTGE</t>
  </si>
  <si>
    <t>81YE0002GE, 81HN00PTGE</t>
  </si>
  <si>
    <t>81YE0003GE, 81HN00RUGE</t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</si>
  <si>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</si>
  <si>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t>17" Midrange</t>
  </si>
  <si>
    <r>
      <rPr>
        <b/>
        <sz val="8"/>
        <color rgb="FF454545"/>
        <rFont val="Arial"/>
        <family val="2"/>
      </rPr>
      <t xml:space="preserve">512GB </t>
    </r>
    <r>
      <rPr>
        <sz val="8"/>
        <color rgb="FF454545"/>
        <rFont val="Arial"/>
        <family val="2"/>
      </rPr>
      <t>SSD
M.2 2242 PCIe NVMe 3.0x2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</si>
  <si>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
M.2 2242 PCIe NVMe 3.0x2
+ </t>
    </r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HDD 5400rpm 2.5"</t>
    </r>
  </si>
  <si>
    <t>Integrated Intel Iris Plus Graphics</t>
  </si>
  <si>
    <t/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</si>
  <si>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>• 16GB • 512GB SSD</t>
    </r>
  </si>
  <si>
    <t>20SL0032GE</t>
  </si>
  <si>
    <t>20SL0030GE</t>
  </si>
  <si>
    <t>20SM002AGE</t>
  </si>
  <si>
    <t>20SM002BGE</t>
  </si>
  <si>
    <t>20SM002CGE</t>
  </si>
  <si>
    <t>14" Modern Midrange</t>
  </si>
  <si>
    <t>15" Modern Midrange</t>
  </si>
  <si>
    <t>720p with ThinkShutter</t>
  </si>
  <si>
    <t>Anodizing Sandblasting</t>
  </si>
  <si>
    <t>Integrated 45Wh</t>
  </si>
  <si>
    <t>65W Slim Tip</t>
  </si>
  <si>
    <r>
      <t xml:space="preserve">1x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
SO-DIMM DDR4-2666</t>
    </r>
  </si>
  <si>
    <t>5Y Premier Support Upgrade from 1Y Depot/CCI (5WS0T36181)</t>
  </si>
  <si>
    <t>4Y Premier Support Upgrade from 1Y Depot/CCI (5WS0T36121)</t>
  </si>
  <si>
    <t>3Y Premier Support Upgrade from 1Y Depot/CCI (5WS0T36151)</t>
  </si>
  <si>
    <t>1.5 kg</t>
  </si>
  <si>
    <t>20RR0007GE</t>
  </si>
  <si>
    <t>20RR0006GE</t>
  </si>
  <si>
    <t>20RR0003GE</t>
  </si>
  <si>
    <t>13" Modern Dual Screen</t>
  </si>
  <si>
    <t>4x, Array</t>
  </si>
  <si>
    <t>6-row, spill-resistant,
multimedia Fn keys, LED backlight</t>
  </si>
  <si>
    <t>20T6000TGE</t>
  </si>
  <si>
    <t>20T6000RGE</t>
  </si>
  <si>
    <t>20T6000MGE</t>
  </si>
  <si>
    <r>
      <t xml:space="preserve">R5 • 8GB • 256GB • </t>
    </r>
    <r>
      <rPr>
        <b/>
        <sz val="8"/>
        <color rgb="FF454545"/>
        <rFont val="Arial"/>
        <family val="2"/>
      </rPr>
      <t>IR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Backlight</t>
    </r>
  </si>
  <si>
    <r>
      <t xml:space="preserve">R5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IR • Backlight</t>
    </r>
  </si>
  <si>
    <r>
      <rPr>
        <b/>
        <sz val="8"/>
        <color rgb="FF454545"/>
        <rFont val="Arial"/>
        <family val="2"/>
      </rPr>
      <t xml:space="preserve">R7 </t>
    </r>
    <r>
      <rPr>
        <sz val="8"/>
        <color rgb="FF454545"/>
        <rFont val="Arial"/>
        <family val="2"/>
      </rPr>
      <t>• 16GB • 512GB • IR • Backlight</t>
    </r>
  </si>
  <si>
    <t>Intel AX200 11ax, 2x2 + BT5.0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</si>
  <si>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DDR4-3200 +
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DDR4-3200</t>
    </r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</si>
  <si>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
DDR4-3200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</si>
  <si>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
M.2 2242 PCIe NVMe 3.0x4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</si>
  <si>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
M.2 2242 PCIe NVMe 3.0x4</t>
    </r>
  </si>
  <si>
    <t>Aluminum (Top),
Aluminum (Bottom)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</si>
  <si>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 xml:space="preserve">USB 3.2 Type-C Gen 1 </t>
    </r>
    <r>
      <rPr>
        <sz val="8"/>
        <color rgb="FF454545"/>
        <rFont val="Arial"/>
        <family val="2"/>
      </rPr>
      <t>(with the function of Power Delivery and DisplayPort 1.2)</t>
    </r>
  </si>
  <si>
    <t xml:space="preserve"> 324mm x 220mm x 17.9mm</t>
  </si>
  <si>
    <t>1.64 kg</t>
  </si>
  <si>
    <t>Ethernet (RJ-45), headphone / microphone combo jack,
security keyhole</t>
  </si>
  <si>
    <t>20NE000JGE, 20KU000NGE</t>
  </si>
  <si>
    <t>20NE001GGE</t>
  </si>
  <si>
    <t>20NE000BGE, 20KU000UGE</t>
  </si>
  <si>
    <t>14" Progressive Midrange</t>
  </si>
  <si>
    <t>i5 • 8GB • 256GB SSD</t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</si>
  <si>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</t>
    </r>
  </si>
  <si>
    <t>20RA0016GE</t>
  </si>
  <si>
    <t>20RA001MGE</t>
  </si>
  <si>
    <t>20RA001BGE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</si>
  <si>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2x </t>
    </r>
    <r>
      <rPr>
        <b/>
        <sz val="8"/>
        <color rgb="FF454545"/>
        <rFont val="Arial"/>
        <family val="2"/>
      </rPr>
      <t>USB 3.1 Gen 1</t>
    </r>
    <r>
      <rPr>
        <sz val="8"/>
        <color rgb="FF454545"/>
        <rFont val="Arial"/>
        <family val="2"/>
      </rPr>
      <t xml:space="preserve"> (one Always On), 1x </t>
    </r>
    <r>
      <rPr>
        <b/>
        <sz val="8"/>
        <color rgb="FF454545"/>
        <rFont val="Arial"/>
        <family val="2"/>
      </rPr>
      <t>USB 3.1 Type-C Gen 1</t>
    </r>
    <r>
      <rPr>
        <sz val="8"/>
        <color rgb="FF454545"/>
        <rFont val="Arial"/>
        <family val="2"/>
      </rPr>
      <t xml:space="preserve"> (with the function of Power Delivery and DisplayPort)</t>
    </r>
  </si>
  <si>
    <r>
      <t xml:space="preserve">ThinkPad E14 AMD </t>
    </r>
    <r>
      <rPr>
        <sz val="10"/>
        <color rgb="FF454545"/>
        <rFont val="Arial"/>
        <family val="2"/>
      </rPr>
      <t>G2</t>
    </r>
  </si>
  <si>
    <r>
      <t xml:space="preserve">ThinkPad E15 AMD </t>
    </r>
    <r>
      <rPr>
        <sz val="10"/>
        <color rgb="FF454545"/>
        <rFont val="Arial"/>
        <family val="2"/>
      </rPr>
      <t>G2</t>
    </r>
  </si>
  <si>
    <t>20T8000MGE</t>
  </si>
  <si>
    <t>20T8000VGE</t>
  </si>
  <si>
    <t>20T8000TGE</t>
  </si>
  <si>
    <t>20RD001FGE</t>
  </si>
  <si>
    <t>20RD001CGE</t>
  </si>
  <si>
    <t>20RD0016GE</t>
  </si>
  <si>
    <t>20RD001AGE</t>
  </si>
  <si>
    <t>20RD0011GE</t>
  </si>
  <si>
    <t>15" Progressive Midrange</t>
  </si>
  <si>
    <r>
      <t xml:space="preserve">ThinkPad X1 Yoga </t>
    </r>
    <r>
      <rPr>
        <sz val="10"/>
        <color rgb="FF454545"/>
        <rFont val="Arial"/>
        <family val="2"/>
      </rPr>
      <t>G5</t>
    </r>
  </si>
  <si>
    <t>365mm x 240mm x 18.9mm</t>
  </si>
  <si>
    <t>1.7 kg</t>
  </si>
  <si>
    <r>
      <t>Rail</t>
    </r>
    <r>
      <rPr>
        <sz val="8"/>
        <color rgb="FF454545"/>
        <rFont val="Arial"/>
        <family val="2"/>
      </rPr>
      <t xml:space="preserve"> / Air</t>
    </r>
  </si>
  <si>
    <t>20NF0006GE, 20KV0008GE</t>
  </si>
  <si>
    <t>20NF001HGE, 20KV0006GE</t>
  </si>
  <si>
    <t>20NF0000GE, 20KV000DGE</t>
  </si>
  <si>
    <t>Aluminum (Top),
PC / ABS (Bottom)</t>
  </si>
  <si>
    <r>
      <rPr>
        <b/>
        <sz val="8"/>
        <color rgb="FF454545"/>
        <rFont val="Arial"/>
        <family val="2"/>
      </rPr>
      <t>16GB ma</t>
    </r>
    <r>
      <rPr>
        <sz val="8"/>
        <color rgb="FF454545"/>
        <rFont val="Arial"/>
        <family val="2"/>
      </rPr>
      <t xml:space="preserve">x / 2666MHz DDR4,
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socket</t>
    </r>
  </si>
  <si>
    <t>368mm x 245mm x 18.9mm</t>
  </si>
  <si>
    <t>1.9 kg</t>
  </si>
  <si>
    <t>13" Midrange</t>
  </si>
  <si>
    <t>13" Midrange Convertible</t>
  </si>
  <si>
    <t>20R30004GE</t>
  </si>
  <si>
    <t>20R30009GE</t>
  </si>
  <si>
    <t>20R3000FGE</t>
  </si>
  <si>
    <t>20R50004GE</t>
  </si>
  <si>
    <t>20R50006GE</t>
  </si>
  <si>
    <t>20R5000AGE</t>
  </si>
  <si>
    <t>20R5000KGE</t>
  </si>
  <si>
    <r>
      <t xml:space="preserve">i5 • 8GB • 256GB SSD • </t>
    </r>
    <r>
      <rPr>
        <b/>
        <sz val="8"/>
        <color rgb="FF454545"/>
        <rFont val="Arial"/>
        <family val="2"/>
      </rPr>
      <t>Silver</t>
    </r>
  </si>
  <si>
    <t>Silver</t>
  </si>
  <si>
    <t>Integrated 46Wh</t>
  </si>
  <si>
    <t>Aluminum (Top),
GFRP (Bottom)</t>
  </si>
  <si>
    <t>5Y Premier Support Upgrade from 1Y Depot/CCI (5WS0T36170)</t>
  </si>
  <si>
    <t>4Y Premier Support Upgrade from 1Y Depot/CCI (5WS0T36177)</t>
  </si>
  <si>
    <t>3Y Premier Support Upgrade from 1Y Depot/CCI (5WS0T36154)</t>
  </si>
  <si>
    <t>311.5mm x 219mm x 17.6mm</t>
  </si>
  <si>
    <t>1.38 kg</t>
  </si>
  <si>
    <r>
      <t xml:space="preserve">Air / </t>
    </r>
    <r>
      <rPr>
        <sz val="8"/>
        <color rgb="FF454545"/>
        <rFont val="Arial"/>
        <family val="2"/>
      </rPr>
      <t>Rail</t>
    </r>
  </si>
  <si>
    <t>TrackPoint pointing device and buttonless Mylar surface touchpad, 
multi-touch</t>
  </si>
  <si>
    <t>20Q5002DGE</t>
  </si>
  <si>
    <t>20Q5002QGE</t>
  </si>
  <si>
    <t>20Q5002GGE</t>
  </si>
  <si>
    <t>20Q500E2GE</t>
  </si>
  <si>
    <t>14" Dockable Thinbook</t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</si>
  <si>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2280 PCIe NVMe Opal2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</si>
  <si>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NVMe Opal2</t>
    </r>
  </si>
  <si>
    <t>Ethernet (RJ-45), nano-SIM card slot (WWAN models), headphone / microphone combo jack, optional smart card reader, microSD card reader, side docking connector, security keyhole</t>
  </si>
  <si>
    <t>6-row, spill-resistant, 
multimedia Fn keys</t>
  </si>
  <si>
    <t>20U50007GE</t>
  </si>
  <si>
    <t>20U50004GE</t>
  </si>
  <si>
    <t>20U50003GE</t>
  </si>
  <si>
    <t>20U50001GE</t>
  </si>
  <si>
    <t>Touch Style, Match-on-Host</t>
  </si>
  <si>
    <r>
      <rPr>
        <b/>
        <sz val="8"/>
        <color rgb="FF454545"/>
        <rFont val="Arial"/>
        <family val="2"/>
      </rPr>
      <t>AMD Ryzen 7 PRO 4750U</t>
    </r>
    <r>
      <rPr>
        <sz val="8"/>
        <color rgb="FF454545"/>
        <rFont val="Arial"/>
        <family val="2"/>
      </rPr>
      <t xml:space="preserve"> 
(8C / 16T, 1.7 / 4.1GHz, 
4MB L2 / 8MB L3)</t>
    </r>
  </si>
  <si>
    <r>
      <rPr>
        <b/>
        <sz val="8"/>
        <color rgb="FF454545"/>
        <rFont val="Arial"/>
        <family val="2"/>
      </rPr>
      <t xml:space="preserve">AMD Ryzen 5 4500U </t>
    </r>
    <r>
      <rPr>
        <sz val="8"/>
        <color rgb="FF454545"/>
        <rFont val="Arial"/>
        <family val="2"/>
      </rPr>
      <t xml:space="preserve">
(6C / 6T, 2.3 / 4.0GHz, 
3MB L2 / 8MB L3)</t>
    </r>
  </si>
  <si>
    <r>
      <rPr>
        <b/>
        <sz val="8"/>
        <color rgb="FF454545"/>
        <rFont val="Arial"/>
        <family val="2"/>
      </rPr>
      <t>AMD Ryzen 7 4700U</t>
    </r>
    <r>
      <rPr>
        <sz val="8"/>
        <color rgb="FF454545"/>
        <rFont val="Arial"/>
        <family val="2"/>
      </rPr>
      <t xml:space="preserve">
(8C / 8T, 2.0 / 4.1GHz, 
4MB L2 / 8MB L3)</t>
    </r>
  </si>
  <si>
    <r>
      <rPr>
        <b/>
        <sz val="8"/>
        <color rgb="FF454545"/>
        <rFont val="Arial"/>
        <family val="2"/>
      </rPr>
      <t>AMD Ryzen 5 4500U</t>
    </r>
    <r>
      <rPr>
        <sz val="8"/>
        <color rgb="FF454545"/>
        <rFont val="Arial"/>
        <family val="2"/>
      </rPr>
      <t xml:space="preserve">
(6C / 6T, 2.3 / 4.0GHz, 
3MB L2 / 8MB L3)</t>
    </r>
  </si>
  <si>
    <r>
      <t xml:space="preserve">1x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
SO-DIMM DDR4-3200</t>
    </r>
  </si>
  <si>
    <r>
      <t xml:space="preserve">1x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
SO-DIMM DDR4-3200</t>
    </r>
  </si>
  <si>
    <t>PC / ABS (Top), 
PC / ABS (Bottom)</t>
  </si>
  <si>
    <r>
      <rPr>
        <b/>
        <sz val="8"/>
        <color rgb="FF454545"/>
        <rFont val="Arial"/>
        <family val="2"/>
      </rPr>
      <t>64GB ma</t>
    </r>
    <r>
      <rPr>
        <sz val="8"/>
        <color rgb="FF454545"/>
        <rFont val="Arial"/>
        <family val="2"/>
      </rPr>
      <t xml:space="preserve">x / 3200MHz DDR4, dual-channel capable, </t>
    </r>
    <r>
      <rPr>
        <b/>
        <sz val="8"/>
        <color rgb="FF454545"/>
        <rFont val="Arial"/>
        <family val="2"/>
      </rPr>
      <t>two</t>
    </r>
    <r>
      <rPr>
        <sz val="8"/>
        <color rgb="FF454545"/>
        <rFont val="Arial"/>
        <family val="2"/>
      </rPr>
      <t xml:space="preserve"> DDR4 SO-DIMM sockets</t>
    </r>
  </si>
  <si>
    <t>331mm x 235mm x 20.4mm</t>
  </si>
  <si>
    <t>1.61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</si>
  <si>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
1x </t>
    </r>
    <r>
      <rPr>
        <b/>
        <sz val="8"/>
        <color rgb="FF454545"/>
        <rFont val="Arial"/>
        <family val="2"/>
      </rPr>
      <t>USB 3.2 Type-C Gen 1</t>
    </r>
    <r>
      <rPr>
        <sz val="8"/>
        <color rgb="FF454545"/>
        <rFont val="Arial"/>
        <family val="2"/>
      </rPr>
      <t xml:space="preserve"> (w/ the function of Power Delivery and DP 1.2),
1x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(w/ the function of Power Delivery and DP 1.2)</t>
    </r>
  </si>
  <si>
    <t>headphone / microphone combo jack, optional smart card reader,
microSD card reader, side docking connector, security keyhole</t>
  </si>
  <si>
    <t>i5 • 8GB • 256GB • WWAN Ready</t>
  </si>
  <si>
    <t>20U1000WGE</t>
  </si>
  <si>
    <t>20U1000VGE</t>
  </si>
  <si>
    <t>20U10012GE</t>
  </si>
  <si>
    <t>20U1000YGE</t>
  </si>
  <si>
    <t>20U1000XGE</t>
  </si>
  <si>
    <t>20U1002KGE</t>
  </si>
  <si>
    <r>
      <t xml:space="preserve">i5 • 8GB • 256GB • </t>
    </r>
    <r>
      <rPr>
        <b/>
        <sz val="8"/>
        <color rgb="FF454545"/>
        <rFont val="Arial"/>
        <family val="2"/>
      </rPr>
      <t>4G LTE</t>
    </r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</si>
  <si>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WWAN Ready</t>
    </r>
  </si>
  <si>
    <r>
      <t xml:space="preserve">i5 • 16GB • 512GB SSD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</si>
  <si>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• 4G LTE</t>
    </r>
  </si>
  <si>
    <r>
      <t xml:space="preserve">i7 • 16GB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4G LTE</t>
    </r>
  </si>
  <si>
    <r>
      <rPr>
        <b/>
        <sz val="8"/>
        <color rgb="FF454545"/>
        <rFont val="Arial"/>
        <family val="2"/>
      </rPr>
      <t xml:space="preserve">Intel Core i5-10210U </t>
    </r>
    <r>
      <rPr>
        <sz val="8"/>
        <color rgb="FF454545"/>
        <rFont val="Arial"/>
        <family val="2"/>
      </rPr>
      <t xml:space="preserve">
(4C / 8T, 1.6 / 4.2GHz, 6MB)</t>
    </r>
  </si>
  <si>
    <r>
      <rPr>
        <b/>
        <sz val="8"/>
        <color rgb="FF454545"/>
        <rFont val="Arial"/>
        <family val="2"/>
      </rPr>
      <t xml:space="preserve">Intel Core i7-10510U </t>
    </r>
    <r>
      <rPr>
        <sz val="8"/>
        <color rgb="FF454545"/>
        <rFont val="Arial"/>
        <family val="2"/>
      </rPr>
      <t xml:space="preserve">
(4C / 8T, 1.8 / 4.9GHz, 8MB)</t>
    </r>
  </si>
  <si>
    <r>
      <t xml:space="preserve">1x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
SO-DIMM DDR4-2666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</si>
  <si>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NVMe Opal2</t>
    </r>
  </si>
  <si>
    <r>
      <rPr>
        <b/>
        <sz val="8"/>
        <color rgb="FF454545"/>
        <rFont val="Arial"/>
        <family val="2"/>
      </rPr>
      <t>64GB max</t>
    </r>
    <r>
      <rPr>
        <sz val="8"/>
        <color rgb="FF454545"/>
        <rFont val="Arial"/>
        <family val="2"/>
      </rPr>
      <t xml:space="preserve"> / 3200MHz DDR4, dual-channel capable, </t>
    </r>
    <r>
      <rPr>
        <b/>
        <sz val="8"/>
        <color rgb="FF454545"/>
        <rFont val="Arial"/>
        <family val="2"/>
      </rPr>
      <t>two</t>
    </r>
    <r>
      <rPr>
        <sz val="8"/>
        <color rgb="FF454545"/>
        <rFont val="Arial"/>
        <family val="2"/>
      </rPr>
      <t xml:space="preserve"> DDR4 SO-DIMM sockets</t>
    </r>
  </si>
  <si>
    <r>
      <t xml:space="preserve">2x </t>
    </r>
    <r>
      <rPr>
        <b/>
        <sz val="8"/>
        <color rgb="FF454545"/>
        <rFont val="Arial"/>
        <family val="2"/>
      </rPr>
      <t xml:space="preserve">USB 3.2 Gen 1 </t>
    </r>
    <r>
      <rPr>
        <sz val="8"/>
        <color rgb="FF454545"/>
        <rFont val="Arial"/>
        <family val="2"/>
      </rPr>
      <t xml:space="preserve">(one Always On), 
1x </t>
    </r>
    <r>
      <rPr>
        <b/>
        <sz val="8"/>
        <color rgb="FF454545"/>
        <rFont val="Arial"/>
        <family val="2"/>
      </rPr>
      <t>USB 3.2 Type-C Gen 1</t>
    </r>
    <r>
      <rPr>
        <sz val="8"/>
        <color rgb="FF454545"/>
        <rFont val="Arial"/>
        <family val="2"/>
      </rPr>
      <t xml:space="preserve"> (with the function of Power Delivery and DisplayPort), 1x </t>
    </r>
    <r>
      <rPr>
        <b/>
        <sz val="8"/>
        <color rgb="FF454545"/>
        <rFont val="Arial"/>
        <family val="2"/>
      </rPr>
      <t xml:space="preserve">USB 3.2 Type-C Gen 2 </t>
    </r>
    <r>
      <rPr>
        <sz val="8"/>
        <color rgb="FF454545"/>
        <rFont val="Arial"/>
        <family val="2"/>
      </rPr>
      <t>(with the function of Power Delivery and DisplayPort)</t>
    </r>
  </si>
  <si>
    <t>20Q5002DGE, 20LS001AGE</t>
  </si>
  <si>
    <t>20Q5002QGE, 20Q5002KGE</t>
  </si>
  <si>
    <t>20Q50030GE</t>
  </si>
  <si>
    <t>20Q5002GGE, 20LS0026GE</t>
  </si>
  <si>
    <t>20Q500E2GE, 20LS0017GE</t>
  </si>
  <si>
    <t>20U70003GE</t>
  </si>
  <si>
    <t>20U70002GE</t>
  </si>
  <si>
    <t>20U70006GE</t>
  </si>
  <si>
    <t>20U70004GE</t>
  </si>
  <si>
    <t>15" Midrange Dockable</t>
  </si>
  <si>
    <t>20Q7000XGE</t>
  </si>
  <si>
    <t>20Q7001CGE</t>
  </si>
  <si>
    <t>20Q70019GE</t>
  </si>
  <si>
    <t>20Q700ANGE</t>
  </si>
  <si>
    <t>AMD Picasso</t>
  </si>
  <si>
    <t>20U3000SGE</t>
  </si>
  <si>
    <t>20U3000RGE</t>
  </si>
  <si>
    <t>20U3000QGE</t>
  </si>
  <si>
    <t>20U3002EGE</t>
  </si>
  <si>
    <t>20U3000NGE</t>
  </si>
  <si>
    <t>20U3002FGE</t>
  </si>
  <si>
    <t>20NJ0011GE</t>
  </si>
  <si>
    <t>20UD0010GE</t>
  </si>
  <si>
    <t>20UD0013GE</t>
  </si>
  <si>
    <t>20N3000KGE</t>
  </si>
  <si>
    <t>20N2004EGE</t>
  </si>
  <si>
    <t>20N3001EGE</t>
  </si>
  <si>
    <t>20N2007GGE</t>
  </si>
  <si>
    <t>20N2004AGE</t>
  </si>
  <si>
    <t>20S00005GE</t>
  </si>
  <si>
    <t>20S0000JGE</t>
  </si>
  <si>
    <t>20S0005FGE</t>
  </si>
  <si>
    <t>20S0000HGE</t>
  </si>
  <si>
    <t>20S0000MGE</t>
  </si>
  <si>
    <t>20S0005GGE</t>
  </si>
  <si>
    <t>20S00057GE</t>
  </si>
  <si>
    <t>20QJ001MGE</t>
  </si>
  <si>
    <t>20QJ0012GE</t>
  </si>
  <si>
    <t>20UJ0014GE</t>
  </si>
  <si>
    <t>20UH001AGE</t>
  </si>
  <si>
    <t>20NX002SGE</t>
  </si>
  <si>
    <t>20NX0074GE</t>
  </si>
  <si>
    <t>20NX007AGE</t>
  </si>
  <si>
    <t>20NY001QGE</t>
  </si>
  <si>
    <t>20T00044GE</t>
  </si>
  <si>
    <t>20T0004NGE</t>
  </si>
  <si>
    <t>20T0004MGE</t>
  </si>
  <si>
    <t>20T0004PGE</t>
  </si>
  <si>
    <t>20T00041GE</t>
  </si>
  <si>
    <t>20T0004KGE</t>
  </si>
  <si>
    <t>20T0004LGE</t>
  </si>
  <si>
    <t>20N40033GE</t>
  </si>
  <si>
    <t>20N40032GE</t>
  </si>
  <si>
    <t>20N4002WGE</t>
  </si>
  <si>
    <t>20N4002VGE</t>
  </si>
  <si>
    <t>20N4002UGE</t>
  </si>
  <si>
    <t>20N40009GE</t>
  </si>
  <si>
    <t>20S6000SGE</t>
  </si>
  <si>
    <t>20S6000TGE</t>
  </si>
  <si>
    <t>20S60047GE</t>
  </si>
  <si>
    <t>20S60021GE</t>
  </si>
  <si>
    <t>20S60023GE</t>
  </si>
  <si>
    <t>20S6003PGE</t>
  </si>
  <si>
    <t>20S6003NGE</t>
  </si>
  <si>
    <r>
      <rPr>
        <b/>
        <sz val="8"/>
        <color rgb="FF454545"/>
        <rFont val="Arial"/>
        <family val="2"/>
      </rPr>
      <t xml:space="preserve">AMD Ryzen 7 PRO 4750U </t>
    </r>
    <r>
      <rPr>
        <sz val="8"/>
        <color rgb="FF454545"/>
        <rFont val="Arial"/>
        <family val="2"/>
      </rPr>
      <t xml:space="preserve">
(8C / 16T, 1.7 / 4.1GHz, 
4MB L2 / 8MB L3)</t>
    </r>
  </si>
  <si>
    <r>
      <rPr>
        <b/>
        <sz val="8"/>
        <color rgb="FF454545"/>
        <rFont val="Arial"/>
        <family val="2"/>
      </rPr>
      <t>R5</t>
    </r>
    <r>
      <rPr>
        <sz val="8"/>
        <color rgb="FF454545"/>
        <rFont val="Arial"/>
        <family val="2"/>
      </rPr>
      <t xml:space="preserve"> • 8GB • 256GB • WWAN Ready</t>
    </r>
  </si>
  <si>
    <r>
      <t xml:space="preserve">R5 • 8GB • 256GB • </t>
    </r>
    <r>
      <rPr>
        <b/>
        <sz val="8"/>
        <color rgb="FF454545"/>
        <rFont val="Arial"/>
        <family val="2"/>
      </rPr>
      <t>4G LTE</t>
    </r>
  </si>
  <si>
    <r>
      <t xml:space="preserve">R5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WWAN Ready</t>
    </r>
  </si>
  <si>
    <r>
      <rPr>
        <b/>
        <sz val="8"/>
        <color rgb="FF454545"/>
        <rFont val="Arial"/>
        <family val="2"/>
      </rPr>
      <t>R7 PRO</t>
    </r>
    <r>
      <rPr>
        <sz val="8"/>
        <color rgb="FF454545"/>
        <rFont val="Arial"/>
        <family val="2"/>
      </rPr>
      <t xml:space="preserve"> • 16GB • 512GB • </t>
    </r>
    <r>
      <rPr>
        <b/>
        <sz val="8"/>
        <color rgb="FF454545"/>
        <rFont val="Arial"/>
        <family val="2"/>
      </rPr>
      <t>4G LTE</t>
    </r>
  </si>
  <si>
    <t>366.5mm x 250mm x 21mm</t>
  </si>
  <si>
    <t>1.98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</si>
  <si>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</t>
    </r>
    <r>
      <rPr>
        <b/>
        <sz val="8"/>
        <color rgb="FF454545"/>
        <rFont val="Arial"/>
        <family val="2"/>
      </rPr>
      <t>USB 3.2 Type-C Gen 1</t>
    </r>
    <r>
      <rPr>
        <sz val="8"/>
        <color rgb="FF454545"/>
        <rFont val="Arial"/>
        <family val="2"/>
      </rPr>
      <t xml:space="preserve"> (w/ the function of Power Delivery and DP 1.2), 1x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(w/ the function of Power Delivery and DP 1.2)</t>
    </r>
  </si>
  <si>
    <r>
      <t xml:space="preserve">1x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
SO-DIMM DDR4-2666</t>
    </r>
  </si>
  <si>
    <r>
      <rPr>
        <b/>
        <sz val="8"/>
        <color rgb="FF454545"/>
        <rFont val="Arial"/>
        <family val="2"/>
      </rPr>
      <t xml:space="preserve">64GB max </t>
    </r>
    <r>
      <rPr>
        <sz val="8"/>
        <color rgb="FF454545"/>
        <rFont val="Arial"/>
        <family val="2"/>
      </rPr>
      <t xml:space="preserve">/ 3200MHz DDR4, dual-channel capable, </t>
    </r>
    <r>
      <rPr>
        <b/>
        <sz val="8"/>
        <color rgb="FF454545"/>
        <rFont val="Arial"/>
        <family val="2"/>
      </rPr>
      <t>two</t>
    </r>
    <r>
      <rPr>
        <sz val="8"/>
        <color rgb="FF454545"/>
        <rFont val="Arial"/>
        <family val="2"/>
      </rPr>
      <t xml:space="preserve"> DDR4 SO-DIMM sockets</t>
    </r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</si>
  <si>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
1x </t>
    </r>
    <r>
      <rPr>
        <b/>
        <sz val="8"/>
        <color rgb="FF454545"/>
        <rFont val="Arial"/>
        <family val="2"/>
      </rPr>
      <t>USB 3.2 Type-C Gen 1</t>
    </r>
    <r>
      <rPr>
        <sz val="8"/>
        <color rgb="FF454545"/>
        <rFont val="Arial"/>
        <family val="2"/>
      </rPr>
      <t xml:space="preserve"> (with the function of Power Delivery and DisplayPort), 1x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(with the function of Power Delivery and DisplayPort)</t>
    </r>
  </si>
  <si>
    <t>20Q7000XGE, 20LW000VGE</t>
  </si>
  <si>
    <t>20Q7001CGE, 20LW000WGE</t>
  </si>
  <si>
    <t>20Q70019GE, 20LW003AGE</t>
  </si>
  <si>
    <t>20Q7001HGE</t>
  </si>
  <si>
    <t>14" Dockable Business Ultrabook</t>
  </si>
  <si>
    <r>
      <rPr>
        <b/>
        <sz val="8"/>
        <color rgb="FF454545"/>
        <rFont val="Arial"/>
        <family val="2"/>
      </rPr>
      <t xml:space="preserve">R5 PRO </t>
    </r>
    <r>
      <rPr>
        <sz val="8"/>
        <color rgb="FF454545"/>
        <rFont val="Arial"/>
        <family val="2"/>
      </rPr>
      <t>• 16GB • 256GB • WWAN R.</t>
    </r>
  </si>
  <si>
    <r>
      <rPr>
        <b/>
        <sz val="8"/>
        <color rgb="FF454545"/>
        <rFont val="Arial"/>
        <family val="2"/>
      </rPr>
      <t>R7 PRO</t>
    </r>
    <r>
      <rPr>
        <sz val="8"/>
        <color rgb="FF454545"/>
        <rFont val="Arial"/>
        <family val="2"/>
      </rPr>
      <t xml:space="preserve"> • 16GB • 512GB • WWAN R.</t>
    </r>
  </si>
  <si>
    <t>20NJ0011GE, 20MU000CGE</t>
  </si>
  <si>
    <t>20N3000KGE, 20L7001VGE</t>
  </si>
  <si>
    <t>20N2004EGE, 20L50002GE</t>
  </si>
  <si>
    <t>20N20076GE</t>
  </si>
  <si>
    <t>20N3001EGE, 20L50063GE</t>
  </si>
  <si>
    <t>20NX002SGE, 20L7001VGE</t>
  </si>
  <si>
    <t>20NX000AGE, 20L7005QGE</t>
  </si>
  <si>
    <t>20NX0074GE, 20L70058GE</t>
  </si>
  <si>
    <t>20NX007AGE, 20L7005PGE</t>
  </si>
  <si>
    <t>20NY001QGE, 20HF004UGE</t>
  </si>
  <si>
    <t>20N40033GE, 20L9001YGE</t>
  </si>
  <si>
    <t>20N40032GE, 20L90020GE</t>
  </si>
  <si>
    <t>20N4002WGE, 20L9004JGE</t>
  </si>
  <si>
    <t>20N40009GE, 20L90026GE</t>
  </si>
  <si>
    <t>Integrated 50Wh</t>
  </si>
  <si>
    <r>
      <rPr>
        <b/>
        <sz val="8"/>
        <color rgb="FF454545"/>
        <rFont val="Arial"/>
        <family val="2"/>
      </rPr>
      <t xml:space="preserve">AMD Ryzen 5 PRO 4650U </t>
    </r>
    <r>
      <rPr>
        <sz val="8"/>
        <color rgb="FF454545"/>
        <rFont val="Arial"/>
        <family val="2"/>
      </rPr>
      <t xml:space="preserve">
(6C / 12T, 2.1 / 4.0GHz, 
3MB L2 / 8MB L3)</t>
    </r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</si>
  <si>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
DDR4-2400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</si>
  <si>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
Soldered DDR4-3200</t>
    </r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</si>
  <si>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i7 • WWAN Ready</t>
    </r>
  </si>
  <si>
    <t>PPS / 50% GF (Top), 
PA / 50% GF (Bottom)</t>
  </si>
  <si>
    <t>329mm x 227mm x 17.9mm</t>
  </si>
  <si>
    <t xml:space="preserve"> 1.46 kg</t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</si>
  <si>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i5 • WWAN Ready</t>
    </r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</si>
  <si>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4G LTE</t>
    </r>
  </si>
  <si>
    <r>
      <rPr>
        <b/>
        <sz val="8"/>
        <color rgb="FF454545"/>
        <rFont val="Arial"/>
        <family val="2"/>
      </rPr>
      <t xml:space="preserve">UHD HDR </t>
    </r>
    <r>
      <rPr>
        <sz val="8"/>
        <color rgb="FF454545"/>
        <rFont val="Arial"/>
        <family val="2"/>
      </rPr>
      <t xml:space="preserve">• 512GB SSD • </t>
    </r>
    <r>
      <rPr>
        <b/>
        <sz val="8"/>
        <color rgb="FF454545"/>
        <rFont val="Arial"/>
        <family val="2"/>
      </rPr>
      <t>NVIDIA</t>
    </r>
  </si>
  <si>
    <r>
      <rPr>
        <b/>
        <sz val="8"/>
        <color rgb="FF454545"/>
        <rFont val="Arial"/>
        <family val="2"/>
      </rPr>
      <t>Intel Core i5-10210U</t>
    </r>
    <r>
      <rPr>
        <sz val="8"/>
        <color rgb="FF454545"/>
        <rFont val="Arial"/>
        <family val="2"/>
      </rPr>
      <t xml:space="preserve"> 
(4C / 8T, 1.6 / 4.2GHz, 6MB)</t>
    </r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</si>
  <si>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
DDR4-2666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</si>
  <si>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DDR4-2666</t>
    </r>
  </si>
  <si>
    <r>
      <rPr>
        <b/>
        <sz val="8"/>
        <color rgb="FF454545"/>
        <rFont val="Arial"/>
        <family val="2"/>
      </rPr>
      <t>40GB or 48GB max</t>
    </r>
    <r>
      <rPr>
        <sz val="8"/>
        <color rgb="FF454545"/>
        <rFont val="Arial"/>
        <family val="2"/>
      </rPr>
      <t xml:space="preserve"> / 2666MHz DDR4, dual-channel capable, 8GB or 16GB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socket</t>
    </r>
  </si>
  <si>
    <t>1.49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</si>
  <si>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</t>
    </r>
    <r>
      <rPr>
        <b/>
        <sz val="8"/>
        <color rgb="FF454545"/>
        <rFont val="Arial"/>
        <family val="2"/>
      </rPr>
      <t>USB 3.2 Type-C Gen 1</t>
    </r>
    <r>
      <rPr>
        <sz val="8"/>
        <color rgb="FF454545"/>
        <rFont val="Arial"/>
        <family val="2"/>
      </rPr>
      <t xml:space="preserve"> (with the function of Power Delivery and DisplayPort), 1x </t>
    </r>
    <r>
      <rPr>
        <b/>
        <sz val="8"/>
        <color rgb="FF454545"/>
        <rFont val="Arial"/>
        <family val="2"/>
      </rPr>
      <t>USB 3.2 Type-C Gen 2 / Thunderbolt 3</t>
    </r>
    <r>
      <rPr>
        <sz val="8"/>
        <color rgb="FF454545"/>
        <rFont val="Arial"/>
        <family val="2"/>
      </rPr>
      <t xml:space="preserve"> (with the function of PD and DP)</t>
    </r>
  </si>
  <si>
    <r>
      <rPr>
        <b/>
        <sz val="8"/>
        <color rgb="FF454545"/>
        <rFont val="Arial"/>
        <family val="2"/>
      </rPr>
      <t xml:space="preserve">512GB SSD </t>
    </r>
    <r>
      <rPr>
        <sz val="8"/>
        <color rgb="FF454545"/>
        <rFont val="Arial"/>
        <family val="2"/>
      </rPr>
      <t xml:space="preserve">
M.2 2280 PCIe NVMe Opal2</t>
    </r>
  </si>
  <si>
    <t>1.25 kg</t>
  </si>
  <si>
    <t>Ethernet extension connector, combo slot of nano-SIM card (WWAN models) and microSD card reader, headphone / microphone combo jack, optional smart card reader, side docking connector, security keyhole</t>
  </si>
  <si>
    <r>
      <rPr>
        <b/>
        <sz val="8"/>
        <color rgb="FF454545"/>
        <rFont val="Arial"/>
        <family val="2"/>
      </rPr>
      <t>R5 PRO</t>
    </r>
    <r>
      <rPr>
        <sz val="8"/>
        <color rgb="FF454545"/>
        <rFont val="Arial"/>
        <family val="2"/>
      </rPr>
      <t xml:space="preserve"> • 16GB • 256GB • WWAN R.</t>
    </r>
  </si>
  <si>
    <r>
      <rPr>
        <b/>
        <sz val="8"/>
        <color rgb="FF454545"/>
        <rFont val="Arial"/>
        <family val="2"/>
      </rPr>
      <t>R7</t>
    </r>
    <r>
      <rPr>
        <sz val="8"/>
        <color rgb="FF454545"/>
        <rFont val="Arial"/>
        <family val="2"/>
      </rPr>
      <t xml:space="preserve"> • 16GB • 512GB • WWAN Ready</t>
    </r>
  </si>
  <si>
    <r>
      <t xml:space="preserve">R7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WWAN Ready</t>
    </r>
  </si>
  <si>
    <t>14" Highend Business Travel Ultrabook</t>
  </si>
  <si>
    <r>
      <rPr>
        <b/>
        <sz val="8"/>
        <color rgb="FF454545"/>
        <rFont val="Arial"/>
        <family val="2"/>
      </rPr>
      <t xml:space="preserve">AMD Ryzen 5 PRO 4650U </t>
    </r>
    <r>
      <rPr>
        <sz val="8"/>
        <color rgb="FF454545"/>
        <rFont val="Arial"/>
        <family val="2"/>
      </rPr>
      <t xml:space="preserve">
(6C / 12T, 2.1 / 4.0GHz, 3MB L2 / 8MB L3)</t>
    </r>
  </si>
  <si>
    <t>CFRP Hybrid (Top), 
Magnesium (Bottom)</t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</si>
  <si>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i5 • </t>
    </r>
    <r>
      <rPr>
        <b/>
        <sz val="8"/>
        <color rgb="FF454545"/>
        <rFont val="Arial"/>
        <family val="2"/>
      </rPr>
      <t>WWAN Ready</t>
    </r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</si>
  <si>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i7 • 4G LTE</t>
    </r>
  </si>
  <si>
    <t>329.0mm x 226.15mm x 16.7mm</t>
  </si>
  <si>
    <t>1.35 kg</t>
  </si>
  <si>
    <t>Premier Support inklusive</t>
  </si>
  <si>
    <r>
      <rPr>
        <b/>
        <sz val="8"/>
        <color rgb="FF454545"/>
        <rFont val="Arial"/>
        <family val="2"/>
      </rPr>
      <t>UHD HDR</t>
    </r>
    <r>
      <rPr>
        <sz val="8"/>
        <color rgb="FF454545"/>
        <rFont val="Arial"/>
        <family val="2"/>
      </rPr>
      <t xml:space="preserve"> • i7 • 16GB • 1TB SSD</t>
    </r>
  </si>
  <si>
    <t xml:space="preserve">	5Y Premier Support Upgrade from 3Y Depot/CCI (5WS0T36204)</t>
  </si>
  <si>
    <r>
      <t xml:space="preserve">8GB, 16GB </t>
    </r>
    <r>
      <rPr>
        <sz val="8"/>
        <color rgb="FF454545"/>
        <rFont val="Arial"/>
        <family val="2"/>
      </rPr>
      <t>or</t>
    </r>
    <r>
      <rPr>
        <b/>
        <sz val="8"/>
        <color rgb="FF454545"/>
        <rFont val="Arial"/>
        <family val="2"/>
      </rPr>
      <t xml:space="preserve"> 32GB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 xml:space="preserve">
</t>
    </r>
    <r>
      <rPr>
        <sz val="8"/>
        <color rgb="FF454545"/>
        <rFont val="Arial"/>
        <family val="2"/>
      </rPr>
      <t xml:space="preserve">2666MHz DDR4 / soldered to systemboard, </t>
    </r>
    <r>
      <rPr>
        <b/>
        <sz val="8"/>
        <color rgb="FF454545"/>
        <rFont val="Arial"/>
        <family val="2"/>
      </rPr>
      <t>no sockets</t>
    </r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</si>
  <si>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 </t>
    </r>
    <r>
      <rPr>
        <b/>
        <sz val="8"/>
        <color rgb="FF454545"/>
        <rFont val="Arial"/>
        <family val="2"/>
      </rPr>
      <t>USB 3.2 Type-C Gen 1</t>
    </r>
    <r>
      <rPr>
        <sz val="8"/>
        <color rgb="FF454545"/>
        <rFont val="Arial"/>
        <family val="2"/>
      </rPr>
      <t xml:space="preserve"> (with the function of Power Delivery and DisplayPort), 1x </t>
    </r>
    <r>
      <rPr>
        <b/>
        <sz val="8"/>
        <color rgb="FF454545"/>
        <rFont val="Arial"/>
        <family val="2"/>
      </rPr>
      <t>USB 3.2 Type-C Gen 2 / Thunderbolt 3</t>
    </r>
    <r>
      <rPr>
        <sz val="8"/>
        <color rgb="FF454545"/>
        <rFont val="Arial"/>
        <family val="2"/>
      </rPr>
      <t xml:space="preserve"> (with the function of PD and DP)</t>
    </r>
  </si>
  <si>
    <t>6-row, spill-resistant, 
multimedia Fn keys with Unified Communications controls</t>
  </si>
  <si>
    <t>15" Business Travel Ultrabook</t>
  </si>
  <si>
    <t>365.8mm x 248mm x 19.1mm</t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</si>
  <si>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• </t>
    </r>
    <r>
      <rPr>
        <b/>
        <sz val="8"/>
        <color rgb="FF454545"/>
        <rFont val="Arial"/>
        <family val="2"/>
      </rPr>
      <t>WWAN Ready</t>
    </r>
  </si>
  <si>
    <r>
      <t xml:space="preserve">i7 • 16GB • 512GB • </t>
    </r>
    <r>
      <rPr>
        <b/>
        <sz val="8"/>
        <color rgb="FF454545"/>
        <rFont val="Arial"/>
        <family val="2"/>
      </rPr>
      <t>NVIDIA 2GB</t>
    </r>
  </si>
  <si>
    <r>
      <t xml:space="preserve">i7 • 16GB • </t>
    </r>
    <r>
      <rPr>
        <b/>
        <sz val="8"/>
        <color rgb="FF454545"/>
        <rFont val="Arial"/>
        <family val="2"/>
      </rPr>
      <t xml:space="preserve">1TB SSD </t>
    </r>
    <r>
      <rPr>
        <sz val="8"/>
        <color rgb="FF454545"/>
        <rFont val="Arial"/>
        <family val="2"/>
      </rPr>
      <t>• NVIDIA 2GB</t>
    </r>
  </si>
  <si>
    <r>
      <t xml:space="preserve">UHD HDR • i7 • 512GB • </t>
    </r>
    <r>
      <rPr>
        <b/>
        <sz val="8"/>
        <color rgb="FF454545"/>
        <rFont val="Arial"/>
        <family val="2"/>
      </rPr>
      <t>NVIDIA 2GB</t>
    </r>
  </si>
  <si>
    <r>
      <rPr>
        <b/>
        <sz val="8"/>
        <color rgb="FF454545"/>
        <rFont val="Arial"/>
        <family val="2"/>
      </rPr>
      <t xml:space="preserve">NVIDIA GeForce MX330 </t>
    </r>
    <r>
      <rPr>
        <sz val="8"/>
        <color rgb="FF454545"/>
        <rFont val="Arial"/>
        <family val="2"/>
      </rPr>
      <t xml:space="preserve">
2GB GDDR5</t>
    </r>
  </si>
  <si>
    <r>
      <rPr>
        <b/>
        <sz val="8"/>
        <color rgb="FF454545"/>
        <rFont val="Arial"/>
        <family val="2"/>
      </rPr>
      <t>40GB or 48GB max</t>
    </r>
    <r>
      <rPr>
        <sz val="8"/>
        <color rgb="FF454545"/>
        <rFont val="Arial"/>
        <family val="2"/>
      </rPr>
      <t xml:space="preserve"> / 2666MHz DDR4, dual-channel capable, 8GB or 16GB memory soldered to systemboard, </t>
    </r>
    <r>
      <rPr>
        <b/>
        <sz val="8"/>
        <color rgb="FF454545"/>
        <rFont val="Arial"/>
        <family val="2"/>
      </rPr>
      <t xml:space="preserve">one </t>
    </r>
    <r>
      <rPr>
        <sz val="8"/>
        <color rgb="FF454545"/>
        <rFont val="Arial"/>
        <family val="2"/>
      </rPr>
      <t>DDR4 SO-DIMM socket</t>
    </r>
  </si>
  <si>
    <t>1.74 kg</t>
  </si>
  <si>
    <t>1.81 kg</t>
  </si>
  <si>
    <t>15" Business Performance</t>
  </si>
  <si>
    <t>i5 • 8GB • 256GB • no WWAN</t>
  </si>
  <si>
    <t>20UF000LGE</t>
  </si>
  <si>
    <t>20Q1000LGE</t>
  </si>
  <si>
    <t>20Q00051GE</t>
  </si>
  <si>
    <t>20Q0003VGE</t>
  </si>
  <si>
    <t>20T20030GE</t>
  </si>
  <si>
    <t>20T20033GE</t>
  </si>
  <si>
    <t>20T2003TGE</t>
  </si>
  <si>
    <t>20NN00F8GE</t>
  </si>
  <si>
    <t>20NN002NGE</t>
  </si>
  <si>
    <t>20SX002UGE</t>
  </si>
  <si>
    <t>20SX0002GE</t>
  </si>
  <si>
    <t>20SX001GGE</t>
  </si>
  <si>
    <t>20SX0003GE</t>
  </si>
  <si>
    <t>20SX0004GE</t>
  </si>
  <si>
    <t>20SX002XGE</t>
  </si>
  <si>
    <t>20QD003MGE</t>
  </si>
  <si>
    <t>20U90001GE</t>
  </si>
  <si>
    <t>20U90000GE</t>
  </si>
  <si>
    <t>20U90004GE</t>
  </si>
  <si>
    <t>20U90003GE</t>
  </si>
  <si>
    <t>20U90006GE</t>
  </si>
  <si>
    <t>20U90007GE</t>
  </si>
  <si>
    <t>20U9003BGE</t>
  </si>
  <si>
    <t>20U9005BGE</t>
  </si>
  <si>
    <t>20QF001WGE</t>
  </si>
  <si>
    <t>20QF0024GE</t>
  </si>
  <si>
    <t>20QF0022GE</t>
  </si>
  <si>
    <t>20QF0027GE</t>
  </si>
  <si>
    <t>20UB0002GE</t>
  </si>
  <si>
    <t>20UB004LGE</t>
  </si>
  <si>
    <t>20UB003XGE</t>
  </si>
  <si>
    <t>20UB0004GE</t>
  </si>
  <si>
    <t>20UB0000GE</t>
  </si>
  <si>
    <t>20UB003NGE</t>
  </si>
  <si>
    <t>20UB003YGE</t>
  </si>
  <si>
    <t>20QV00CMGE</t>
  </si>
  <si>
    <t>20QV00CEGE</t>
  </si>
  <si>
    <t>20Q1000LGE, 20KF001RGE</t>
  </si>
  <si>
    <t>20Q0003VGE, 20KF001GGE</t>
  </si>
  <si>
    <t>20NN0026GE, 20LH000NGE</t>
  </si>
  <si>
    <t>20NN002NGE, 20LH002BGE</t>
  </si>
  <si>
    <t>20QD003MGE, 20KH006MGE</t>
  </si>
  <si>
    <t>20QF001WGE, 20LD002HGE</t>
  </si>
  <si>
    <t>20QF0024GE, 20LD002KGE</t>
  </si>
  <si>
    <t>20QF0022GE, 20LD002MGE</t>
  </si>
  <si>
    <t>13.3" Ultraportable Business Ultrabook</t>
  </si>
  <si>
    <t>13" Convertible Ultrabook</t>
  </si>
  <si>
    <t>14" Premium Ultrabook</t>
  </si>
  <si>
    <t>14" Premium Business Convertible</t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</si>
  <si>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>• 16GB • 512GB • 4G LTE</t>
    </r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</si>
  <si>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i7 • 16GB • 512GB</t>
    </r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</si>
  <si>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 no WWAN</t>
    </r>
  </si>
  <si>
    <r>
      <t xml:space="preserve">i5 • 16GB • 512GB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</si>
  <si>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454545"/>
        <rFont val="Arial"/>
        <family val="2"/>
      </rPr>
      <t xml:space="preserve">UHD OLED </t>
    </r>
    <r>
      <rPr>
        <sz val="8"/>
        <color rgb="FF454545"/>
        <rFont val="Arial"/>
        <family val="2"/>
      </rPr>
      <t>• i7 • 16GB • 512GB • 4G</t>
    </r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</si>
  <si>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i5 • 16GB • 512GB</t>
    </r>
  </si>
  <si>
    <r>
      <t xml:space="preserve">4K • Carbon Weave Cover •  </t>
    </r>
    <r>
      <rPr>
        <b/>
        <sz val="8"/>
        <color rgb="FF454545"/>
        <rFont val="Arial"/>
        <family val="2"/>
      </rPr>
      <t>1TB SSD</t>
    </r>
  </si>
  <si>
    <r>
      <t>i5 • 8GB • 256GB •</t>
    </r>
    <r>
      <rPr>
        <b/>
        <sz val="8"/>
        <color rgb="FF454545"/>
        <rFont val="Arial"/>
        <family val="2"/>
      </rPr>
      <t xml:space="preserve"> 4G LTE</t>
    </r>
  </si>
  <si>
    <r>
      <rPr>
        <b/>
        <sz val="8"/>
        <color rgb="FF3E8DDD"/>
        <rFont val="Arial"/>
        <family val="2"/>
      </rPr>
      <t xml:space="preserve">Privacy Guard </t>
    </r>
    <r>
      <rPr>
        <sz val="8"/>
        <color rgb="FF454545"/>
        <rFont val="Arial"/>
        <family val="2"/>
      </rPr>
      <t>• i5 • 16GB • 512GB</t>
    </r>
  </si>
  <si>
    <r>
      <t xml:space="preserve">i7 • 16GB • 512GB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</si>
  <si>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3E8DDD"/>
        <rFont val="Arial"/>
        <family val="2"/>
      </rPr>
      <t xml:space="preserve">Privacy Guard </t>
    </r>
    <r>
      <rPr>
        <sz val="8"/>
        <color rgb="FF454545"/>
        <rFont val="Arial"/>
        <family val="2"/>
      </rPr>
      <t>• i7 • 16GB • 512GB</t>
    </r>
  </si>
  <si>
    <r>
      <t xml:space="preserve">4K HDR • i7 • 16GB • </t>
    </r>
    <r>
      <rPr>
        <b/>
        <sz val="8"/>
        <color rgb="FF454545"/>
        <rFont val="Arial"/>
        <family val="2"/>
      </rPr>
      <t>2TB SSD</t>
    </r>
  </si>
  <si>
    <r>
      <rPr>
        <b/>
        <sz val="8"/>
        <color rgb="FF454545"/>
        <rFont val="Arial"/>
        <family val="2"/>
      </rPr>
      <t>4K HDR</t>
    </r>
    <r>
      <rPr>
        <sz val="8"/>
        <color rgb="FF454545"/>
        <rFont val="Arial"/>
        <family val="2"/>
      </rPr>
      <t xml:space="preserve"> • i5 • 16GB • 512GB</t>
    </r>
  </si>
  <si>
    <r>
      <t xml:space="preserve">FHD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</t>
    </r>
  </si>
  <si>
    <r>
      <rPr>
        <b/>
        <sz val="8"/>
        <color rgb="FF454545"/>
        <rFont val="Arial"/>
        <family val="2"/>
      </rPr>
      <t>4K HDR</t>
    </r>
    <r>
      <rPr>
        <sz val="8"/>
        <color rgb="FF454545"/>
        <rFont val="Arial"/>
        <family val="2"/>
      </rPr>
      <t xml:space="preserve"> • i7 • 16GB • 512GB</t>
    </r>
  </si>
  <si>
    <t>Integrated 48Wh</t>
  </si>
  <si>
    <t>PPS / GF (Top), Magnesium / 
Aluminum (Bottom)</t>
  </si>
  <si>
    <t>PPS (Top), 
Magnesium / Aluminum (Bottom)</t>
  </si>
  <si>
    <t>312.0mm x 217.2mm x 16.9mm</t>
  </si>
  <si>
    <t>1.29 kg</t>
  </si>
  <si>
    <r>
      <t xml:space="preserve">8GB, 16GB </t>
    </r>
    <r>
      <rPr>
        <sz val="8"/>
        <color rgb="FF454545"/>
        <rFont val="Arial"/>
        <family val="2"/>
      </rPr>
      <t>or</t>
    </r>
    <r>
      <rPr>
        <b/>
        <sz val="8"/>
        <color rgb="FF454545"/>
        <rFont val="Arial"/>
        <family val="2"/>
      </rPr>
      <t xml:space="preserve"> 32GB</t>
    </r>
    <r>
      <rPr>
        <sz val="8"/>
        <color rgb="FF454545"/>
        <rFont val="Arial"/>
        <family val="2"/>
      </rPr>
      <t xml:space="preserve"> / 2666MHz DDR4 / soldered to systemboard, </t>
    </r>
    <r>
      <rPr>
        <b/>
        <sz val="8"/>
        <color rgb="FF454545"/>
        <rFont val="Arial"/>
        <family val="2"/>
      </rPr>
      <t>no sockets</t>
    </r>
  </si>
  <si>
    <t>*Lagerbestand und Ankunft ohne Garantie,
Vorbestellungen eventuell nicht berücksichtigt.</t>
  </si>
  <si>
    <t>Änderungen &amp; Irrtümer vorbehalten.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</si>
  <si>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 </t>
    </r>
    <r>
      <rPr>
        <b/>
        <sz val="8"/>
        <color rgb="FF454545"/>
        <rFont val="Arial"/>
        <family val="2"/>
      </rPr>
      <t xml:space="preserve">USB 3.2 Type-C Gen 1 </t>
    </r>
    <r>
      <rPr>
        <sz val="8"/>
        <color rgb="FF454545"/>
        <rFont val="Arial"/>
        <family val="2"/>
      </rPr>
      <t xml:space="preserve">(with the function of Power Delivery and DisplayPort), 1x </t>
    </r>
    <r>
      <rPr>
        <b/>
        <sz val="8"/>
        <color rgb="FF454545"/>
        <rFont val="Arial"/>
        <family val="2"/>
      </rPr>
      <t>USB 3.2 Type-C Gen 2 / Thunderbolt 3</t>
    </r>
    <r>
      <rPr>
        <sz val="8"/>
        <color rgb="FF454545"/>
        <rFont val="Arial"/>
        <family val="2"/>
      </rPr>
      <t xml:space="preserve"> (with the function of PD and DP)</t>
    </r>
  </si>
  <si>
    <t>Intel vPro</t>
  </si>
  <si>
    <t>310.4mm x 219mm x 15.95mm</t>
  </si>
  <si>
    <t>6-row, spill-resistant, 
multimedia Fn keys, LED backlight</t>
  </si>
  <si>
    <t>CF Hybrid PA + 55% GF</t>
  </si>
  <si>
    <r>
      <rPr>
        <b/>
        <sz val="8"/>
        <color rgb="FF454545"/>
        <rFont val="Arial"/>
        <family val="2"/>
      </rPr>
      <t>13.3" UHD</t>
    </r>
    <r>
      <rPr>
        <sz val="8"/>
        <color rgb="FF454545"/>
        <rFont val="Arial"/>
        <family val="2"/>
      </rPr>
      <t xml:space="preserve"> (3840x2160) </t>
    </r>
    <r>
      <rPr>
        <b/>
        <sz val="8"/>
        <color rgb="FF454545"/>
        <rFont val="Arial"/>
        <family val="2"/>
      </rPr>
      <t>OLED 400nits</t>
    </r>
    <r>
      <rPr>
        <sz val="8"/>
        <color rgb="FF454545"/>
        <rFont val="Arial"/>
        <family val="2"/>
      </rPr>
      <t xml:space="preserve"> AR (anti-reflection) / AS (anti-smudge)</t>
    </r>
  </si>
  <si>
    <r>
      <t>8GB</t>
    </r>
    <r>
      <rPr>
        <sz val="8"/>
        <color rgb="FF454545"/>
        <rFont val="Arial"/>
        <family val="2"/>
      </rPr>
      <t xml:space="preserve"> or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/ 2666MHz DDR4 / soldered to systemboard, </t>
    </r>
    <r>
      <rPr>
        <b/>
        <sz val="8"/>
        <color rgb="FF454545"/>
        <rFont val="Arial"/>
        <family val="2"/>
      </rPr>
      <t>no sockets</t>
    </r>
  </si>
  <si>
    <t>Black, Weave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</si>
  <si>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
LPDDR3-2133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</si>
  <si>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LPDDR3-2133</t>
    </r>
  </si>
  <si>
    <t>Carbon Fiber (Top), 
Magnesium Alloy (Bottom)</t>
  </si>
  <si>
    <t>1.09 kg</t>
  </si>
  <si>
    <t>3Y Premier TP Halo WHB (CPN) (5WS1B09495)</t>
  </si>
  <si>
    <t>323mm x 217mm x 14.9mm</t>
  </si>
  <si>
    <t>•</t>
  </si>
  <si>
    <t>FHD • i5 • 8GB • 256GB</t>
  </si>
  <si>
    <t>Fibocom L860-GL</t>
  </si>
  <si>
    <r>
      <rPr>
        <b/>
        <sz val="8"/>
        <color rgb="FF454545"/>
        <rFont val="Arial"/>
        <family val="2"/>
      </rPr>
      <t>2TB</t>
    </r>
    <r>
      <rPr>
        <sz val="8"/>
        <color rgb="FF454545"/>
        <rFont val="Arial"/>
        <family val="2"/>
      </rPr>
      <t xml:space="preserve"> SSD 
M.2 2280 PCIe NVMe Opal2</t>
    </r>
  </si>
  <si>
    <t>Aluminum (Top), 
Magnesium (Bottom)</t>
  </si>
  <si>
    <t>323mm x 218mm x 15.5mm</t>
  </si>
  <si>
    <t>1.36 kg</t>
  </si>
  <si>
    <t>SD Card Reader</t>
  </si>
  <si>
    <t>Integrated 80Wh</t>
  </si>
  <si>
    <t>CFRP/GFRP (Top), 
Aluminum Alloy (Bottom)</t>
  </si>
  <si>
    <r>
      <rPr>
        <b/>
        <sz val="8"/>
        <color rgb="FF454545"/>
        <rFont val="Arial"/>
        <family val="2"/>
      </rPr>
      <t xml:space="preserve">8GB </t>
    </r>
    <r>
      <rPr>
        <sz val="8"/>
        <color rgb="FF454545"/>
        <rFont val="Arial"/>
        <family val="2"/>
      </rPr>
      <t>or</t>
    </r>
    <r>
      <rPr>
        <b/>
        <sz val="8"/>
        <color rgb="FF454545"/>
        <rFont val="Arial"/>
        <family val="2"/>
      </rPr>
      <t xml:space="preserve"> 16GB </t>
    </r>
    <r>
      <rPr>
        <sz val="8"/>
        <color rgb="FF454545"/>
        <rFont val="Arial"/>
        <family val="2"/>
      </rPr>
      <t xml:space="preserve">/ 2133MHz LPDDR3 / soldered to systemboard, </t>
    </r>
    <r>
      <rPr>
        <b/>
        <sz val="8"/>
        <color rgb="FF454545"/>
        <rFont val="Arial"/>
        <family val="2"/>
      </rPr>
      <t>no sockets</t>
    </r>
  </si>
  <si>
    <t>361.8mm x 245.7mm x 18.4mm</t>
  </si>
  <si>
    <t>361.8mm x 245.7mm x 18.7mm</t>
  </si>
  <si>
    <t>Intel Comet Lake-H</t>
  </si>
  <si>
    <r>
      <rPr>
        <b/>
        <sz val="8"/>
        <color rgb="FF3E8DDD"/>
        <rFont val="Arial"/>
        <family val="2"/>
      </rPr>
      <t>Premier Support</t>
    </r>
    <r>
      <rPr>
        <sz val="8"/>
        <color rgb="FF454545"/>
        <rFont val="Arial"/>
        <family val="2"/>
      </rPr>
      <t xml:space="preserve"> • 4K HDR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</si>
  <si>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3E8DDD"/>
        <rFont val="Arial"/>
        <family val="2"/>
      </rPr>
      <t>Premier Support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4K OLED</t>
    </r>
    <r>
      <rPr>
        <sz val="8"/>
        <color rgb="FF454545"/>
        <rFont val="Arial"/>
        <family val="2"/>
      </rPr>
      <t xml:space="preserve"> • 1TB</t>
    </r>
  </si>
  <si>
    <r>
      <rPr>
        <b/>
        <sz val="8"/>
        <color rgb="FF3E8DDD"/>
        <rFont val="Arial"/>
        <family val="2"/>
      </rPr>
      <t>Premier Support</t>
    </r>
    <r>
      <rPr>
        <sz val="8"/>
        <color rgb="FF454545"/>
        <rFont val="Arial"/>
        <family val="2"/>
      </rPr>
      <t xml:space="preserve"> • 4K OLED • </t>
    </r>
    <r>
      <rPr>
        <b/>
        <sz val="8"/>
        <color rgb="FF454545"/>
        <rFont val="Arial"/>
        <family val="2"/>
      </rPr>
      <t>i9-H</t>
    </r>
  </si>
  <si>
    <t>20TK000DGE</t>
  </si>
  <si>
    <t>20TK000AGE</t>
  </si>
  <si>
    <t>20TK000NGE</t>
  </si>
  <si>
    <r>
      <rPr>
        <b/>
        <sz val="8"/>
        <color rgb="FF454545"/>
        <rFont val="Arial"/>
        <family val="2"/>
      </rPr>
      <t xml:space="preserve">Intel Core i9-10885H
</t>
    </r>
    <r>
      <rPr>
        <sz val="8"/>
        <color rgb="FF454545"/>
        <rFont val="Arial"/>
        <family val="2"/>
      </rPr>
      <t>(8C / 16T, 2.4 / 5.3GHz, 16MB)</t>
    </r>
  </si>
  <si>
    <r>
      <t xml:space="preserve">1x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
SO-DIMM DDR4-2933</t>
    </r>
  </si>
  <si>
    <r>
      <t xml:space="preserve">1x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
SO-DIMM DDR4-2933</t>
    </r>
  </si>
  <si>
    <r>
      <rPr>
        <b/>
        <sz val="8"/>
        <color rgb="FF454545"/>
        <rFont val="Arial"/>
        <family val="2"/>
      </rPr>
      <t>2TB</t>
    </r>
    <r>
      <rPr>
        <sz val="8"/>
        <color rgb="FF454545"/>
        <rFont val="Arial"/>
        <family val="2"/>
      </rPr>
      <t xml:space="preserve"> SSD
M.2 2280 PCIe NVMe Opal2</t>
    </r>
  </si>
  <si>
    <r>
      <t xml:space="preserve">NVIDIA GeForce GTX 1650
</t>
    </r>
    <r>
      <rPr>
        <sz val="8"/>
        <color rgb="FF454545"/>
        <rFont val="Arial"/>
        <family val="2"/>
      </rPr>
      <t>Ti Max-Q 4GB GDDR6</t>
    </r>
  </si>
  <si>
    <t>USB-C to Ethernet Adapter</t>
  </si>
  <si>
    <t>170W Slim Tip</t>
  </si>
  <si>
    <r>
      <rPr>
        <b/>
        <sz val="8"/>
        <color rgb="FF454545"/>
        <rFont val="Arial"/>
        <family val="2"/>
      </rPr>
      <t>64GB max</t>
    </r>
    <r>
      <rPr>
        <sz val="8"/>
        <color rgb="FF454545"/>
        <rFont val="Arial"/>
        <family val="2"/>
      </rPr>
      <t xml:space="preserve"> / 2933MHz DDR4, dual-channel capable, </t>
    </r>
    <r>
      <rPr>
        <b/>
        <sz val="8"/>
        <color rgb="FF454545"/>
        <rFont val="Arial"/>
        <family val="2"/>
      </rPr>
      <t>two</t>
    </r>
    <r>
      <rPr>
        <sz val="8"/>
        <color rgb="FF454545"/>
        <rFont val="Arial"/>
        <family val="2"/>
      </rPr>
      <t xml:space="preserve"> DDR4 SO-DIMM sockets</t>
    </r>
  </si>
  <si>
    <t xml:space="preserve"> 1.81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</si>
  <si>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
2x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>Thunderbolt 3</t>
    </r>
    <r>
      <rPr>
        <sz val="8"/>
        <color rgb="FF454545"/>
        <rFont val="Arial"/>
        <family val="2"/>
      </rPr>
      <t xml:space="preserve"> (with the function of Power Delivery and DisplayPort 1.4 for discrete graphics / DisplayPort 1.2 for integrated graphics)</t>
    </r>
  </si>
  <si>
    <t>nano-SIM card slot (WWAN models), headphone / microphone combo jack, SD card reader, security keyhole,
slim tip AC adapter</t>
  </si>
  <si>
    <t>6-row, spill-resistant, multimedia Fn keys with Unified Communications controls, LED backlight</t>
  </si>
  <si>
    <r>
      <rPr>
        <b/>
        <sz val="8"/>
        <color rgb="FF454545"/>
        <rFont val="Arial"/>
        <family val="2"/>
      </rPr>
      <t>AMD Ryzen 5 3500U</t>
    </r>
    <r>
      <rPr>
        <sz val="8"/>
        <color rgb="FF454545"/>
        <rFont val="Arial"/>
        <family val="2"/>
      </rPr>
      <t xml:space="preserve">
(4C / 8T, 2.1 / 3.7GHz, 
2MB L2 / 4MB L3)</t>
    </r>
  </si>
  <si>
    <t>PN</t>
  </si>
  <si>
    <t>Family</t>
  </si>
  <si>
    <t>Series</t>
  </si>
  <si>
    <t>Status</t>
  </si>
  <si>
    <t>Screen</t>
  </si>
  <si>
    <t>CPU</t>
  </si>
  <si>
    <t>RAM</t>
  </si>
  <si>
    <t>OS</t>
  </si>
  <si>
    <t>Touch</t>
  </si>
  <si>
    <t>Lenovo V</t>
  </si>
  <si>
    <t>ThinkPad X</t>
  </si>
  <si>
    <t>Last Chance</t>
  </si>
  <si>
    <t>13.3"</t>
  </si>
  <si>
    <t>FHD</t>
  </si>
  <si>
    <t>8GB</t>
  </si>
  <si>
    <t>256GB SSD</t>
  </si>
  <si>
    <t>Win 10 Pro</t>
  </si>
  <si>
    <t>Yes</t>
  </si>
  <si>
    <t>15.6"</t>
  </si>
  <si>
    <t>Ongoing</t>
  </si>
  <si>
    <t>R5 3500U</t>
  </si>
  <si>
    <t>i3-1005G1</t>
  </si>
  <si>
    <t>81HN00N3GE</t>
  </si>
  <si>
    <t>512GB SSD</t>
  </si>
  <si>
    <t>i5-1035G1</t>
  </si>
  <si>
    <t>81YE0002GE</t>
  </si>
  <si>
    <t>81YE0003GE</t>
  </si>
  <si>
    <t>17.3"</t>
  </si>
  <si>
    <t>256GB SSD + 1TB HDD</t>
  </si>
  <si>
    <t>16GB</t>
  </si>
  <si>
    <t>ThinkBook</t>
  </si>
  <si>
    <t>14.0"</t>
  </si>
  <si>
    <t>i7-1065G7</t>
  </si>
  <si>
    <t>i5-10210U</t>
  </si>
  <si>
    <t>i7-10510U</t>
  </si>
  <si>
    <t>New</t>
  </si>
  <si>
    <t>ThinkPad E</t>
  </si>
  <si>
    <t>R5 4500U</t>
  </si>
  <si>
    <t>20NE000JGE</t>
  </si>
  <si>
    <t>R7 4700U</t>
  </si>
  <si>
    <t>20NE000BGE</t>
  </si>
  <si>
    <t>20NF0006GE</t>
  </si>
  <si>
    <t>20NF001HGE</t>
  </si>
  <si>
    <t>20NF0000GE</t>
  </si>
  <si>
    <t>ThinkPad L</t>
  </si>
  <si>
    <t>1TB SSD</t>
  </si>
  <si>
    <t>Ready</t>
  </si>
  <si>
    <t>ThinkPad T</t>
  </si>
  <si>
    <t>QHD</t>
  </si>
  <si>
    <t>32GB</t>
  </si>
  <si>
    <t>UHD</t>
  </si>
  <si>
    <t>20NN0026GE</t>
  </si>
  <si>
    <t>2TB SSD</t>
  </si>
  <si>
    <t>12GB</t>
  </si>
  <si>
    <t>i7-10750H</t>
  </si>
  <si>
    <t>i9-10885H</t>
  </si>
  <si>
    <r>
      <t xml:space="preserve">ThinkPad X1 Extreme </t>
    </r>
    <r>
      <rPr>
        <sz val="10"/>
        <color rgb="FF454545"/>
        <rFont val="Arial"/>
        <family val="2"/>
      </rPr>
      <t>G3</t>
    </r>
  </si>
  <si>
    <t>15" Premium Performance Ultrabook</t>
  </si>
  <si>
    <t>13" Modern Midrange</t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</si>
  <si>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12GB • </t>
    </r>
    <r>
      <rPr>
        <b/>
        <sz val="8"/>
        <color rgb="FF454545"/>
        <rFont val="Arial"/>
        <family val="2"/>
      </rPr>
      <t>256GB SSD</t>
    </r>
    <r>
      <rPr>
        <sz val="8"/>
        <color rgb="FF454545"/>
        <rFont val="Arial"/>
        <family val="2"/>
      </rPr>
      <t xml:space="preserve"> + </t>
    </r>
    <r>
      <rPr>
        <b/>
        <sz val="8"/>
        <color rgb="FF454545"/>
        <rFont val="Arial"/>
        <family val="2"/>
      </rPr>
      <t>1TB HDD</t>
    </r>
  </si>
  <si>
    <t>AMD Dali</t>
  </si>
  <si>
    <t>82C700FNGE</t>
  </si>
  <si>
    <t>82C700BDGE</t>
  </si>
  <si>
    <r>
      <rPr>
        <b/>
        <sz val="8"/>
        <color rgb="FF454545"/>
        <rFont val="Arial"/>
        <family val="2"/>
      </rPr>
      <t>AMD Athlon Silver 3050U</t>
    </r>
    <r>
      <rPr>
        <sz val="8"/>
        <color rgb="FF454545"/>
        <rFont val="Arial"/>
        <family val="2"/>
      </rPr>
      <t xml:space="preserve"> 
(2C / 2T, 2.3 / 3.2GHz, 
1MB L2 / 4MB L3)</t>
    </r>
  </si>
  <si>
    <r>
      <rPr>
        <b/>
        <sz val="8"/>
        <color rgb="FF454545"/>
        <rFont val="Arial"/>
        <family val="2"/>
      </rPr>
      <t xml:space="preserve">AMD Athlon Gold 3150U </t>
    </r>
    <r>
      <rPr>
        <sz val="8"/>
        <color rgb="FF454545"/>
        <rFont val="Arial"/>
        <family val="2"/>
      </rPr>
      <t xml:space="preserve">
(2C / 4T, 2.4 / 3.3GHz, 
1MB L2 / 4MB L3)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</si>
  <si>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NVMe 3.0x2</t>
    </r>
  </si>
  <si>
    <t>81MT001YGE</t>
  </si>
  <si>
    <t>81MT0016GE</t>
  </si>
  <si>
    <t>3050U</t>
  </si>
  <si>
    <t>3150U</t>
  </si>
  <si>
    <r>
      <rPr>
        <b/>
        <sz val="8"/>
        <color rgb="FF454545"/>
        <rFont val="Arial"/>
        <family val="2"/>
      </rPr>
      <t xml:space="preserve">Athlon Silver </t>
    </r>
    <r>
      <rPr>
        <sz val="8"/>
        <color rgb="FF454545"/>
        <rFont val="Arial"/>
        <family val="2"/>
      </rPr>
      <t>• 8GB • 256GB</t>
    </r>
  </si>
  <si>
    <r>
      <rPr>
        <b/>
        <sz val="8"/>
        <color rgb="FF454545"/>
        <rFont val="Arial"/>
        <family val="2"/>
      </rPr>
      <t xml:space="preserve">Athlon Gold </t>
    </r>
    <r>
      <rPr>
        <sz val="8"/>
        <color rgb="FF454545"/>
        <rFont val="Arial"/>
        <family val="2"/>
      </rPr>
      <t>• 8GB • 256GB</t>
    </r>
  </si>
  <si>
    <r>
      <rPr>
        <b/>
        <sz val="8"/>
        <color rgb="FF454545"/>
        <rFont val="Arial"/>
        <family val="2"/>
      </rPr>
      <t>Ryzen 5</t>
    </r>
    <r>
      <rPr>
        <sz val="8"/>
        <color rgb="FF454545"/>
        <rFont val="Arial"/>
        <family val="2"/>
      </rPr>
      <t xml:space="preserve"> • 8GB • 256GB SSD</t>
    </r>
  </si>
  <si>
    <t>Partnummer</t>
  </si>
  <si>
    <r>
      <t xml:space="preserve">ThinkBook 14 AMD </t>
    </r>
    <r>
      <rPr>
        <sz val="10"/>
        <color rgb="FF454545"/>
        <rFont val="Arial"/>
        <family val="2"/>
      </rPr>
      <t>G2</t>
    </r>
  </si>
  <si>
    <r>
      <rPr>
        <b/>
        <sz val="8"/>
        <color rgb="FF454545"/>
        <rFont val="Arial"/>
        <family val="2"/>
      </rPr>
      <t>Ryzen 5</t>
    </r>
    <r>
      <rPr>
        <sz val="8"/>
        <color rgb="FF454545"/>
        <rFont val="Arial"/>
        <family val="2"/>
      </rPr>
      <t xml:space="preserve"> • 8GB • 256GB • </t>
    </r>
    <r>
      <rPr>
        <b/>
        <sz val="8"/>
        <color rgb="FF454545"/>
        <rFont val="Arial"/>
        <family val="2"/>
      </rPr>
      <t>Backlight</t>
    </r>
  </si>
  <si>
    <r>
      <t xml:space="preserve">Ryzen 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Backlight</t>
    </r>
  </si>
  <si>
    <r>
      <rPr>
        <b/>
        <sz val="8"/>
        <color rgb="FF454545"/>
        <rFont val="Arial"/>
        <family val="2"/>
      </rPr>
      <t xml:space="preserve">Ryzen 7 </t>
    </r>
    <r>
      <rPr>
        <sz val="8"/>
        <color rgb="FF454545"/>
        <rFont val="Arial"/>
        <family val="2"/>
      </rPr>
      <t>• 16GB • 512GB • Backlight</t>
    </r>
  </si>
  <si>
    <t>20VF0009GE</t>
  </si>
  <si>
    <t>20VF000AGE</t>
  </si>
  <si>
    <t>20VF000BGE</t>
  </si>
  <si>
    <r>
      <rPr>
        <b/>
        <sz val="8"/>
        <color rgb="FF454545"/>
        <rFont val="Arial"/>
        <family val="2"/>
      </rPr>
      <t xml:space="preserve">AMD Ryzen 7 4700U </t>
    </r>
    <r>
      <rPr>
        <sz val="8"/>
        <color rgb="FF454545"/>
        <rFont val="Arial"/>
        <family val="2"/>
      </rPr>
      <t xml:space="preserve">
(8C / 8T, 2.0 / 4.1GHz, 
4MB L2 / 8MB L3)</t>
    </r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</si>
  <si>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
DDR4-3200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</si>
  <si>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NVMe 3.0x4 
</t>
    </r>
    <r>
      <rPr>
        <sz val="8"/>
        <color theme="0" tint="-0.34998626667073579"/>
        <rFont val="Arial"/>
        <family val="2"/>
      </rPr>
      <t>+ Empty M.2 2280 PCIe 3.0x2 SSD Slot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</si>
  <si>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NVMe 3.0x4 
</t>
    </r>
    <r>
      <rPr>
        <sz val="8"/>
        <color theme="0" tint="-0.34998626667073579"/>
        <rFont val="Arial"/>
        <family val="2"/>
      </rPr>
      <t>+ Empty M.2 2280 PCIe 3.0x2 SSD Slot</t>
    </r>
  </si>
  <si>
    <t>Aluminium (Top), 
Aluminium (Bottom)</t>
  </si>
  <si>
    <r>
      <rPr>
        <b/>
        <sz val="8"/>
        <color rgb="FF454545"/>
        <rFont val="Arial"/>
        <family val="2"/>
      </rPr>
      <t>40GB max</t>
    </r>
    <r>
      <rPr>
        <sz val="8"/>
        <color rgb="FF454545"/>
        <rFont val="Arial"/>
        <family val="2"/>
      </rPr>
      <t xml:space="preserve"> / 3200MHz DDR4, 
dual-channel capable, </t>
    </r>
    <r>
      <rPr>
        <b/>
        <sz val="8"/>
        <color rgb="FF454545"/>
        <rFont val="Arial"/>
        <family val="2"/>
      </rPr>
      <t>4GB or 8GB</t>
    </r>
    <r>
      <rPr>
        <sz val="8"/>
        <color rgb="FF454545"/>
        <rFont val="Arial"/>
        <family val="2"/>
      </rPr>
      <t xml:space="preserve"> memory soldered to systemboard, 
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</t>
    </r>
  </si>
  <si>
    <t>323mm x 218mm x 17.9mm</t>
  </si>
  <si>
    <t>1.4 kg</t>
  </si>
  <si>
    <r>
      <t xml:space="preserve">2x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
(with the function of PD 3.0 and DP 1.4), 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</t>
    </r>
  </si>
  <si>
    <t>Ethernet (RJ45), SD card reader, headphone / microphone combo jack, security keyhole</t>
  </si>
  <si>
    <t>Buttonless Mylar surface touchpad, multi-touch, supports Precision TouchPad</t>
  </si>
  <si>
    <t>Power-on password, hard disk password, supervisor password, Kensington lock slot</t>
  </si>
  <si>
    <r>
      <t xml:space="preserve">ThinkBook 15 AMD </t>
    </r>
    <r>
      <rPr>
        <sz val="10"/>
        <color rgb="FF454545"/>
        <rFont val="Arial"/>
        <family val="2"/>
      </rPr>
      <t>G2</t>
    </r>
  </si>
  <si>
    <t>20VG0006GE</t>
  </si>
  <si>
    <t>20VG0007GE</t>
  </si>
  <si>
    <t>20VG0008GE</t>
  </si>
  <si>
    <t>357mm x 235mm x 18.9mm</t>
  </si>
  <si>
    <t>6-row, spill-resistant, multimedia Fn keys, numeric keypad, LED backlight</t>
  </si>
  <si>
    <t>15" Modern Midrange Performance</t>
  </si>
  <si>
    <t>Intel Comet Lake H</t>
  </si>
  <si>
    <r>
      <rPr>
        <b/>
        <sz val="8"/>
        <color rgb="FF454545"/>
        <rFont val="Arial"/>
        <family val="2"/>
      </rPr>
      <t>i5-10300H</t>
    </r>
    <r>
      <rPr>
        <sz val="8"/>
        <color rgb="FF454545"/>
        <rFont val="Arial"/>
        <family val="2"/>
      </rPr>
      <t xml:space="preserve"> • 512GB SSD • </t>
    </r>
    <r>
      <rPr>
        <b/>
        <sz val="8"/>
        <color rgb="FF454545"/>
        <rFont val="Arial"/>
        <family val="2"/>
      </rPr>
      <t>GTX1650</t>
    </r>
    <r>
      <rPr>
        <sz val="8"/>
        <color rgb="FF454545"/>
        <rFont val="Arial"/>
        <family val="2"/>
      </rPr>
      <t xml:space="preserve"> Ti</t>
    </r>
  </si>
  <si>
    <r>
      <rPr>
        <b/>
        <sz val="8"/>
        <color rgb="FF454545"/>
        <rFont val="Arial"/>
        <family val="2"/>
      </rPr>
      <t>i7-10750H</t>
    </r>
    <r>
      <rPr>
        <sz val="8"/>
        <color rgb="FF454545"/>
        <rFont val="Arial"/>
        <family val="2"/>
      </rPr>
      <t xml:space="preserve"> • 512GB SSD • GTX1650 Ti</t>
    </r>
  </si>
  <si>
    <r>
      <rPr>
        <b/>
        <sz val="8"/>
        <color rgb="FF454545"/>
        <rFont val="Arial"/>
        <family val="2"/>
      </rPr>
      <t>UHD 600nits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GTX1650 Ti</t>
    </r>
  </si>
  <si>
    <t>20V30007GE</t>
  </si>
  <si>
    <t>20V30009GE</t>
  </si>
  <si>
    <t>20V3000AGE</t>
  </si>
  <si>
    <r>
      <rPr>
        <b/>
        <sz val="8"/>
        <color rgb="FF454545"/>
        <rFont val="Arial"/>
        <family val="2"/>
      </rPr>
      <t xml:space="preserve">Intel Core i5-10300H </t>
    </r>
    <r>
      <rPr>
        <sz val="8"/>
        <color rgb="FF454545"/>
        <rFont val="Arial"/>
        <family val="2"/>
      </rPr>
      <t xml:space="preserve">
(4C / 8T, 2.5 / 4.5GHz, 8MB)</t>
    </r>
  </si>
  <si>
    <r>
      <rPr>
        <b/>
        <sz val="8"/>
        <color rgb="FF454545"/>
        <rFont val="Arial"/>
        <family val="2"/>
      </rPr>
      <t xml:space="preserve">Intel Core i7-10750H </t>
    </r>
    <r>
      <rPr>
        <sz val="8"/>
        <color rgb="FF454545"/>
        <rFont val="Arial"/>
        <family val="2"/>
      </rPr>
      <t xml:space="preserve">
(6C / 12T, 2.6 / 5.0GHz, 12MB)</t>
    </r>
  </si>
  <si>
    <r>
      <rPr>
        <b/>
        <sz val="8"/>
        <color rgb="FF454545"/>
        <rFont val="Arial"/>
        <family val="2"/>
      </rPr>
      <t>2x 8GB</t>
    </r>
    <r>
      <rPr>
        <sz val="8"/>
        <color rgb="FF454545"/>
        <rFont val="Arial"/>
        <family val="2"/>
      </rPr>
      <t xml:space="preserve"> SO-DIMM 
DDR4-2933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</si>
  <si>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NVMe 3.0x4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</si>
  <si>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NVMe 3.0x4</t>
    </r>
  </si>
  <si>
    <r>
      <t xml:space="preserve">NVIDIA GeForce GTX 1650 
</t>
    </r>
    <r>
      <rPr>
        <sz val="8"/>
        <color rgb="FF454545"/>
        <rFont val="Arial"/>
        <family val="2"/>
      </rPr>
      <t>Max-Q 4GB GDDR6</t>
    </r>
  </si>
  <si>
    <r>
      <rPr>
        <b/>
        <sz val="8"/>
        <color rgb="FF454545"/>
        <rFont val="Arial"/>
        <family val="2"/>
      </rPr>
      <t>32GB max</t>
    </r>
    <r>
      <rPr>
        <sz val="8"/>
        <color rgb="FF454545"/>
        <rFont val="Arial"/>
        <family val="2"/>
      </rPr>
      <t xml:space="preserve"> / 2933MHz DDR4, 
</t>
    </r>
    <r>
      <rPr>
        <b/>
        <sz val="8"/>
        <color rgb="FF454545"/>
        <rFont val="Arial"/>
        <family val="2"/>
      </rPr>
      <t>two</t>
    </r>
    <r>
      <rPr>
        <sz val="8"/>
        <color rgb="FF454545"/>
        <rFont val="Arial"/>
        <family val="2"/>
      </rPr>
      <t xml:space="preserve"> DDR4 SO-DIMM slots, 
dual-channel capable</t>
    </r>
  </si>
  <si>
    <t>359mm x 249.5mm x 19.9mm</t>
  </si>
  <si>
    <r>
      <t xml:space="preserve">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
(for data transfer only), 
2x </t>
    </r>
    <r>
      <rPr>
        <b/>
        <sz val="8"/>
        <color rgb="FF454545"/>
        <rFont val="Arial"/>
        <family val="2"/>
      </rPr>
      <t>USB 3.2 Gen 1</t>
    </r>
  </si>
  <si>
    <t>Ethernet (RJ45), SD card reader, headphone / microphone combo jack,  AC power adapter jack, 
security keyhole</t>
  </si>
  <si>
    <r>
      <t xml:space="preserve">ThinkBook 13s </t>
    </r>
    <r>
      <rPr>
        <sz val="10"/>
        <color rgb="FF454545"/>
        <rFont val="Arial"/>
        <family val="2"/>
      </rPr>
      <t>G2</t>
    </r>
  </si>
  <si>
    <t>Intel Tiger Lake</t>
  </si>
  <si>
    <r>
      <rPr>
        <b/>
        <sz val="8"/>
        <color rgb="FF454545"/>
        <rFont val="Arial"/>
        <family val="2"/>
      </rPr>
      <t xml:space="preserve">WUXGA </t>
    </r>
    <r>
      <rPr>
        <sz val="8"/>
        <color rgb="FF454545"/>
        <rFont val="Arial"/>
        <family val="2"/>
      </rPr>
      <t>• i5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• 8GB • 256GB SSD</t>
    </r>
  </si>
  <si>
    <r>
      <t xml:space="preserve">WUXGA 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</si>
  <si>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r>
      <t xml:space="preserve">WUXGA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</t>
    </r>
  </si>
  <si>
    <t>20V90003GE</t>
  </si>
  <si>
    <t>20V90005GE</t>
  </si>
  <si>
    <t>20V90004GE</t>
  </si>
  <si>
    <r>
      <rPr>
        <b/>
        <sz val="8"/>
        <color rgb="FF454545"/>
        <rFont val="Arial"/>
        <family val="2"/>
      </rPr>
      <t xml:space="preserve">Intel Core i5-1135G7 </t>
    </r>
    <r>
      <rPr>
        <sz val="8"/>
        <color rgb="FF454545"/>
        <rFont val="Arial"/>
        <family val="2"/>
      </rPr>
      <t xml:space="preserve">
(4C / 8T, 2.4 / 4.2GHz, 8MB)</t>
    </r>
  </si>
  <si>
    <r>
      <rPr>
        <b/>
        <sz val="8"/>
        <color rgb="FF454545"/>
        <rFont val="Arial"/>
        <family val="2"/>
      </rPr>
      <t xml:space="preserve">Intel Core i7-1165G7 </t>
    </r>
    <r>
      <rPr>
        <sz val="8"/>
        <color rgb="FF454545"/>
        <rFont val="Arial"/>
        <family val="2"/>
      </rPr>
      <t xml:space="preserve">
(4C / 8T, 2.8 / 4.7GHz, 12MB)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</si>
  <si>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</si>
  <si>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NVMe 3.0x4</t>
    </r>
  </si>
  <si>
    <t>Integrated Intel Iris Xe Graphics</t>
  </si>
  <si>
    <t>Integrated 56Wh</t>
  </si>
  <si>
    <r>
      <rPr>
        <b/>
        <sz val="8"/>
        <color rgb="FF454545"/>
        <rFont val="Arial"/>
        <family val="2"/>
      </rPr>
      <t>8GB or 16GB</t>
    </r>
    <r>
      <rPr>
        <sz val="8"/>
        <color rgb="FF454545"/>
        <rFont val="Arial"/>
        <family val="2"/>
      </rPr>
      <t xml:space="preserve"> / 4266MHz LPDDR4X, 
dual-channel capable, soldered to systemboard, </t>
    </r>
    <r>
      <rPr>
        <b/>
        <sz val="8"/>
        <color rgb="FF454545"/>
        <rFont val="Arial"/>
        <family val="2"/>
      </rPr>
      <t>no slots</t>
    </r>
  </si>
  <si>
    <t>299mm x 210mm x 14.9mm</t>
  </si>
  <si>
    <t>1.26 kg</t>
  </si>
  <si>
    <r>
      <t xml:space="preserve">1x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(40Gbps) /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(with the function of PD 3.0 and DP 1.4), 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</t>
    </r>
  </si>
  <si>
    <t>HDMI 2.0b</t>
  </si>
  <si>
    <t>headphone / microphone combo jack, security keyhole</t>
  </si>
  <si>
    <t>Buttonless Mylar surface multi-touch touchpad, supports Precision TouchPad</t>
  </si>
  <si>
    <t>i5-10300H</t>
  </si>
  <si>
    <t>WUXGA</t>
  </si>
  <si>
    <t>i5-1135G7</t>
  </si>
  <si>
    <t>i7-1165G7</t>
  </si>
  <si>
    <r>
      <t xml:space="preserve">ThinkBook 14 </t>
    </r>
    <r>
      <rPr>
        <sz val="10"/>
        <color rgb="FF454545"/>
        <rFont val="Arial"/>
        <family val="2"/>
      </rPr>
      <t>G2</t>
    </r>
  </si>
  <si>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8GB • 256GB SSD • </t>
    </r>
    <r>
      <rPr>
        <b/>
        <sz val="8"/>
        <color rgb="FF454545"/>
        <rFont val="Arial"/>
        <family val="2"/>
      </rPr>
      <t>Backlight</t>
    </r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</si>
  <si>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  <r>
      <rPr>
        <sz val="8"/>
        <color rgb="FF454545"/>
        <rFont val="Arial"/>
        <family val="2"/>
      </rPr>
      <t xml:space="preserve"> • Backlight</t>
    </r>
  </si>
  <si>
    <t>20VD000AGE</t>
  </si>
  <si>
    <t>20VD008WGE</t>
  </si>
  <si>
    <r>
      <t xml:space="preserve">Ryzen 5 • 8GB • </t>
    </r>
    <r>
      <rPr>
        <b/>
        <sz val="8"/>
        <color rgb="FF454545"/>
        <rFont val="Arial"/>
        <family val="2"/>
      </rPr>
      <t>512GB SSD</t>
    </r>
  </si>
  <si>
    <t>82C700D2GE</t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</si>
  <si>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NVMe 3.0x2</t>
    </r>
  </si>
  <si>
    <r>
      <t xml:space="preserve">i3 • </t>
    </r>
    <r>
      <rPr>
        <b/>
        <sz val="8"/>
        <color rgb="FF454545"/>
        <rFont val="Arial"/>
        <family val="2"/>
      </rPr>
      <t>12GB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</si>
  <si>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t>82GX0091GE</t>
  </si>
  <si>
    <r>
      <t xml:space="preserve">ThinkBook 15 </t>
    </r>
    <r>
      <rPr>
        <sz val="10"/>
        <color rgb="FF454545"/>
        <rFont val="Arial"/>
        <family val="2"/>
      </rPr>
      <t>G2</t>
    </r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</si>
  <si>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>• 16GB • 512GB SSD • Backlight</t>
    </r>
  </si>
  <si>
    <t>20VE0004GE</t>
  </si>
  <si>
    <t>20VE0006GE</t>
  </si>
  <si>
    <t>20VE0005GE</t>
  </si>
  <si>
    <t>Aluminium (Top), 
PC / ABS (Bottom)</t>
  </si>
  <si>
    <r>
      <rPr>
        <b/>
        <sz val="8"/>
        <color rgb="FF454545"/>
        <rFont val="Arial"/>
        <family val="2"/>
      </rPr>
      <t>17.3" FHD</t>
    </r>
    <r>
      <rPr>
        <sz val="8"/>
        <color rgb="FF454545"/>
        <rFont val="Arial"/>
        <family val="2"/>
      </rPr>
      <t xml:space="preserve"> (1920x1080) IPS
300nits Anti-glare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</si>
  <si>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250nits Anti-glare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</si>
  <si>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
250nits Anti-glare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</si>
  <si>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IPS 
250nits Anti-glare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</si>
  <si>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IPS
250nits Anti-glare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</si>
  <si>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100% sRGB</t>
    </r>
  </si>
  <si>
    <r>
      <rPr>
        <b/>
        <sz val="8"/>
        <color rgb="FF454545"/>
        <rFont val="Arial"/>
        <family val="2"/>
      </rPr>
      <t>15.6" UHD</t>
    </r>
    <r>
      <rPr>
        <sz val="8"/>
        <color rgb="FF454545"/>
        <rFont val="Arial"/>
        <family val="2"/>
      </rPr>
      <t xml:space="preserve"> (3840x2160) IPS 
</t>
    </r>
    <r>
      <rPr>
        <b/>
        <sz val="8"/>
        <color rgb="FF454545"/>
        <rFont val="Arial"/>
        <family val="2"/>
      </rPr>
      <t>600nits</t>
    </r>
    <r>
      <rPr>
        <sz val="8"/>
        <color rgb="FF454545"/>
        <rFont val="Arial"/>
        <family val="2"/>
      </rPr>
      <t xml:space="preserve"> Anti-glare, 
100% Adobe, </t>
    </r>
    <r>
      <rPr>
        <b/>
        <sz val="8"/>
        <color rgb="FF454545"/>
        <rFont val="Arial"/>
        <family val="2"/>
      </rPr>
      <t>HDR 400</t>
    </r>
  </si>
  <si>
    <r>
      <rPr>
        <b/>
        <sz val="8"/>
        <color rgb="FF454545"/>
        <rFont val="Arial"/>
        <family val="2"/>
      </rPr>
      <t xml:space="preserve">13.3" WUXGA </t>
    </r>
    <r>
      <rPr>
        <sz val="8"/>
        <color rgb="FF454545"/>
        <rFont val="Arial"/>
        <family val="2"/>
      </rPr>
      <t xml:space="preserve">(1920x1200) 
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
100% sRGB, </t>
    </r>
    <r>
      <rPr>
        <b/>
        <sz val="8"/>
        <color rgb="FF454545"/>
        <rFont val="Arial"/>
        <family val="2"/>
      </rPr>
      <t>Dolby Vision</t>
    </r>
  </si>
  <si>
    <r>
      <rPr>
        <b/>
        <sz val="8"/>
        <color rgb="FF454545"/>
        <rFont val="Arial"/>
        <family val="2"/>
      </rPr>
      <t>13.3" FHD</t>
    </r>
    <r>
      <rPr>
        <sz val="8"/>
        <color rgb="FF454545"/>
        <rFont val="Arial"/>
        <family val="2"/>
      </rPr>
      <t xml:space="preserve"> (1920x1080) IPS
250nits Anti-glare</t>
    </r>
  </si>
  <si>
    <r>
      <rPr>
        <b/>
        <sz val="8"/>
        <color rgb="FF454545"/>
        <rFont val="Arial"/>
        <family val="2"/>
      </rPr>
      <t xml:space="preserve">14" FHD </t>
    </r>
    <r>
      <rPr>
        <sz val="8"/>
        <color rgb="FF454545"/>
        <rFont val="Arial"/>
        <family val="2"/>
      </rPr>
      <t>(1920x1080) IPS 
250nits Anti-glare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</si>
  <si>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 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</si>
  <si>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</t>
    </r>
    <r>
      <rPr>
        <b/>
        <sz val="8"/>
        <color rgb="FF454545"/>
        <rFont val="Arial"/>
        <family val="2"/>
      </rPr>
      <t xml:space="preserve">Low Power </t>
    </r>
    <r>
      <rPr>
        <sz val="8"/>
        <color rgb="FF454545"/>
        <rFont val="Arial"/>
        <family val="2"/>
      </rPr>
      <t xml:space="preserve">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</si>
  <si>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
</t>
    </r>
    <r>
      <rPr>
        <b/>
        <sz val="8"/>
        <color rgb="FF3E8DDD"/>
        <rFont val="Arial"/>
        <family val="2"/>
      </rPr>
      <t>ThinkPad Privacy Guard</t>
    </r>
  </si>
  <si>
    <r>
      <rPr>
        <b/>
        <sz val="8"/>
        <color rgb="FF454545"/>
        <rFont val="Arial"/>
        <family val="2"/>
      </rPr>
      <t>14" UHD</t>
    </r>
    <r>
      <rPr>
        <sz val="8"/>
        <color rgb="FF454545"/>
        <rFont val="Arial"/>
        <family val="2"/>
      </rPr>
      <t xml:space="preserve"> (3840x2160)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Glossy, HDR 400, 
</t>
    </r>
    <r>
      <rPr>
        <b/>
        <sz val="8"/>
        <color rgb="FF454545"/>
        <rFont val="Arial"/>
        <family val="2"/>
      </rPr>
      <t>Dolby Vision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</si>
  <si>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
IPS 400nits Anti-glare</t>
    </r>
  </si>
  <si>
    <r>
      <rPr>
        <b/>
        <sz val="8"/>
        <color rgb="FF454545"/>
        <rFont val="Arial"/>
        <family val="2"/>
      </rPr>
      <t>15.6" UHD</t>
    </r>
    <r>
      <rPr>
        <sz val="8"/>
        <color rgb="FF454545"/>
        <rFont val="Arial"/>
        <family val="2"/>
      </rPr>
      <t xml:space="preserve"> (3840x2160)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HDR400</t>
    </r>
    <r>
      <rPr>
        <sz val="8"/>
        <color rgb="FF454545"/>
        <rFont val="Arial"/>
        <family val="2"/>
      </rPr>
      <t>, 
Dolby Vision</t>
    </r>
  </si>
  <si>
    <r>
      <rPr>
        <b/>
        <sz val="8"/>
        <color rgb="FF454545"/>
        <rFont val="Arial"/>
        <family val="2"/>
      </rPr>
      <t>15.6" UHD</t>
    </r>
    <r>
      <rPr>
        <sz val="8"/>
        <color rgb="FF454545"/>
        <rFont val="Arial"/>
        <family val="2"/>
      </rPr>
      <t xml:space="preserve"> (3840x2160) IPS </t>
    </r>
    <r>
      <rPr>
        <b/>
        <sz val="8"/>
        <color rgb="FF454545"/>
        <rFont val="Arial"/>
        <family val="2"/>
      </rPr>
      <t xml:space="preserve">600nits
</t>
    </r>
    <r>
      <rPr>
        <sz val="8"/>
        <color rgb="FF454545"/>
        <rFont val="Arial"/>
        <family val="2"/>
      </rPr>
      <t xml:space="preserve">Anti-glare,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</si>
  <si>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r>
      <rPr>
        <b/>
        <sz val="8"/>
        <color rgb="FF454545"/>
        <rFont val="Arial"/>
        <family val="2"/>
      </rPr>
      <t>13.3"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</si>
  <si>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r>
      <rPr>
        <b/>
        <sz val="8"/>
        <color rgb="FF454545"/>
        <rFont val="Arial"/>
        <family val="2"/>
      </rPr>
      <t xml:space="preserve">13.3" FHD </t>
    </r>
    <r>
      <rPr>
        <sz val="8"/>
        <color rgb="FF454545"/>
        <rFont val="Arial"/>
        <family val="2"/>
      </rPr>
      <t xml:space="preserve">(1920x1080) 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 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AR (anti-reflection) / AS (anti-smudge)</t>
    </r>
  </si>
  <si>
    <r>
      <rPr>
        <b/>
        <sz val="8"/>
        <color rgb="FF454545"/>
        <rFont val="Arial"/>
        <family val="2"/>
      </rPr>
      <t xml:space="preserve">14" UHD </t>
    </r>
    <r>
      <rPr>
        <sz val="8"/>
        <color rgb="FF454545"/>
        <rFont val="Arial"/>
        <family val="2"/>
      </rPr>
      <t xml:space="preserve">(3840x2160) IPS 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Glossy,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</si>
  <si>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r>
      <rPr>
        <b/>
        <sz val="8"/>
        <color rgb="FF454545"/>
        <rFont val="Arial"/>
        <family val="2"/>
      </rPr>
      <t>14" UHD</t>
    </r>
    <r>
      <rPr>
        <sz val="8"/>
        <color rgb="FF454545"/>
        <rFont val="Arial"/>
        <family val="2"/>
      </rPr>
      <t xml:space="preserve"> (3840x2160) IPS 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
AR (anti-reflection) / AS (anti-smudge),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</si>
  <si>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r>
      <rPr>
        <b/>
        <sz val="8"/>
        <color rgb="FF454545"/>
        <rFont val="Arial"/>
        <family val="2"/>
      </rPr>
      <t xml:space="preserve">14" FHD </t>
    </r>
    <r>
      <rPr>
        <sz val="8"/>
        <color rgb="FF454545"/>
        <rFont val="Arial"/>
        <family val="2"/>
      </rPr>
      <t xml:space="preserve">(1920x1080) 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 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
AR (anti-reflection) / AS (anti-smudge)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</si>
  <si>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 xml:space="preserve">500nits
</t>
    </r>
    <r>
      <rPr>
        <sz val="8"/>
        <color rgb="FF454545"/>
        <rFont val="Arial"/>
        <family val="2"/>
      </rPr>
      <t xml:space="preserve">AR (anti-reflection) / AS (anti-smudge), </t>
    </r>
    <r>
      <rPr>
        <b/>
        <sz val="8"/>
        <color rgb="FF3E8DDD"/>
        <rFont val="Arial"/>
        <family val="2"/>
      </rPr>
      <t>ThinkPad Privacy Guard</t>
    </r>
  </si>
  <si>
    <r>
      <rPr>
        <b/>
        <sz val="8"/>
        <color rgb="FF454545"/>
        <rFont val="Arial"/>
        <family val="2"/>
      </rPr>
      <t>15.6" UHD</t>
    </r>
    <r>
      <rPr>
        <sz val="8"/>
        <color rgb="FF454545"/>
        <rFont val="Arial"/>
        <family val="2"/>
      </rPr>
      <t xml:space="preserve"> (3840x2160) IPS </t>
    </r>
    <r>
      <rPr>
        <b/>
        <sz val="8"/>
        <color rgb="FF454545"/>
        <rFont val="Arial"/>
        <family val="2"/>
      </rPr>
      <t>600nits</t>
    </r>
    <r>
      <rPr>
        <sz val="8"/>
        <color rgb="FF454545"/>
        <rFont val="Arial"/>
        <family val="2"/>
      </rPr>
      <t xml:space="preserve"> Anti-glare, 100% Adobe, Dolby Vision, </t>
    </r>
    <r>
      <rPr>
        <b/>
        <sz val="8"/>
        <color rgb="FF454545"/>
        <rFont val="Arial"/>
        <family val="2"/>
      </rPr>
      <t>HDR</t>
    </r>
  </si>
  <si>
    <t>14" Modern Midrange Convertible</t>
  </si>
  <si>
    <r>
      <t xml:space="preserve">Mineral Grey • </t>
    </r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8GB • 256GB</t>
    </r>
  </si>
  <si>
    <r>
      <t>Mineral Grey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</si>
  <si>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r>
      <t>Mineral Grey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i7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</si>
  <si>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t>20WE0002GE</t>
  </si>
  <si>
    <t>20WE0000GE</t>
  </si>
  <si>
    <t>20WE0009GE</t>
  </si>
  <si>
    <t>20WE001AGE</t>
  </si>
  <si>
    <t>20WE0021GE</t>
  </si>
  <si>
    <t>20WE0023GE</t>
  </si>
  <si>
    <t>Abyss Blue</t>
  </si>
  <si>
    <t>Integrated 60Wh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</si>
  <si>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DDR4-3200 + 
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DDR4-3200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</si>
  <si>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3.0x4 NVMe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</si>
  <si>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3.0x4 NVMe</t>
    </r>
  </si>
  <si>
    <r>
      <t xml:space="preserve">14" </t>
    </r>
    <r>
      <rPr>
        <b/>
        <sz val="8"/>
        <color rgb="FF454545"/>
        <rFont val="Arial"/>
        <family val="2"/>
      </rPr>
      <t>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Glossy, Glass, 100% sRGB, </t>
    </r>
    <r>
      <rPr>
        <b/>
        <sz val="8"/>
        <color rgb="FF454545"/>
        <rFont val="Arial"/>
        <family val="2"/>
      </rPr>
      <t>Touch</t>
    </r>
  </si>
  <si>
    <t>ThinkBook Yoga Integrated Smart Pen without Battery</t>
  </si>
  <si>
    <t>MicroSD Card Reader</t>
  </si>
  <si>
    <t>Anodizing sandblasting</t>
  </si>
  <si>
    <r>
      <rPr>
        <b/>
        <sz val="8"/>
        <color rgb="FF454545"/>
        <rFont val="Arial"/>
        <family val="2"/>
      </rPr>
      <t xml:space="preserve">40GB max / </t>
    </r>
    <r>
      <rPr>
        <sz val="8"/>
        <color rgb="FF454545"/>
        <rFont val="Arial"/>
        <family val="2"/>
      </rPr>
      <t xml:space="preserve">3200MHz DDR4, 
dual-channel capable, 8GB memory soldered to systemboard, 
</t>
    </r>
    <r>
      <rPr>
        <b/>
        <sz val="8"/>
        <color rgb="FF454545"/>
        <rFont val="Arial"/>
        <family val="2"/>
      </rPr>
      <t xml:space="preserve">one </t>
    </r>
    <r>
      <rPr>
        <sz val="8"/>
        <color rgb="FF454545"/>
        <rFont val="Arial"/>
        <family val="2"/>
      </rPr>
      <t>DDR4 SO-DIMM slot</t>
    </r>
  </si>
  <si>
    <t>320mm x 216mm x 16.9mm</t>
  </si>
  <si>
    <r>
      <t xml:space="preserve">1x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>USB4</t>
    </r>
    <r>
      <rPr>
        <sz val="8"/>
        <color rgb="FF454545"/>
        <rFont val="Arial"/>
        <family val="2"/>
      </rPr>
      <t xml:space="preserve"> 40Gbps (with the function of PD 3.0 and DP 1.4),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(with the function of PD 3.0 and DP 1.4), 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</t>
    </r>
  </si>
  <si>
    <t>HDMI 1.4</t>
  </si>
  <si>
    <t>MicroSD card reader,headphone / microphone combo jack, security keyhole</t>
  </si>
  <si>
    <r>
      <t xml:space="preserve">ThinkPad L13 </t>
    </r>
    <r>
      <rPr>
        <sz val="10"/>
        <color rgb="FF454545"/>
        <rFont val="Arial"/>
        <family val="2"/>
      </rPr>
      <t>G2</t>
    </r>
  </si>
  <si>
    <r>
      <t xml:space="preserve">i7 • 16GB • </t>
    </r>
    <r>
      <rPr>
        <b/>
        <sz val="8"/>
        <color rgb="FF454545"/>
        <rFont val="Arial"/>
        <family val="2"/>
      </rPr>
      <t>1TB SSD</t>
    </r>
  </si>
  <si>
    <t>20VH0015GE</t>
  </si>
  <si>
    <t>20VH0017GE</t>
  </si>
  <si>
    <t>20VH001AGE</t>
  </si>
  <si>
    <t>20VH001CGE</t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</si>
  <si>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DDR4-3200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</si>
  <si>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2280 PCIe 3.0x4 NVMe Opal2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</si>
  <si>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3.0x4 NVMe Opal2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</si>
  <si>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3.0x4 NVMe Opal2</t>
    </r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</si>
  <si>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, or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/ 3200MHz DDR4 / soldered to systemboard, </t>
    </r>
    <r>
      <rPr>
        <b/>
        <sz val="8"/>
        <color rgb="FF454545"/>
        <rFont val="Arial"/>
        <family val="2"/>
      </rPr>
      <t>no sockets</t>
    </r>
  </si>
  <si>
    <t>1.39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</si>
  <si>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</t>
    </r>
    <r>
      <rPr>
        <b/>
        <sz val="8"/>
        <color rgb="FF454545"/>
        <rFont val="Arial"/>
        <family val="2"/>
      </rPr>
      <t>USB 3.2 Type-C Gen</t>
    </r>
    <r>
      <rPr>
        <sz val="8"/>
        <color rgb="FF454545"/>
        <rFont val="Arial"/>
        <family val="2"/>
      </rPr>
      <t xml:space="preserve"> 2 
(with the function of Power Delivery and DisplayPort), 1x </t>
    </r>
    <r>
      <rPr>
        <b/>
        <sz val="8"/>
        <color rgb="FF454545"/>
        <rFont val="Arial"/>
        <family val="2"/>
      </rPr>
      <t>USB 4.0 / Thunderbolt 4</t>
    </r>
    <r>
      <rPr>
        <sz val="8"/>
        <color rgb="FF454545"/>
        <rFont val="Arial"/>
        <family val="2"/>
      </rPr>
      <t xml:space="preserve"> (with the function of Power Delivery and DisplayPort)</t>
    </r>
  </si>
  <si>
    <t>Ethernet extension connector, headphone / microphone combo jack, optional smart card reader, microSD card reader, side docking connector, security keyhole</t>
  </si>
  <si>
    <t>20R3000GGE</t>
  </si>
  <si>
    <r>
      <t xml:space="preserve">ThinkPad L13 Yoga </t>
    </r>
    <r>
      <rPr>
        <sz val="10"/>
        <color rgb="FF454545"/>
        <rFont val="Arial"/>
        <family val="2"/>
      </rPr>
      <t>G2</t>
    </r>
  </si>
  <si>
    <t>20VK000VGE</t>
  </si>
  <si>
    <t>20VK0014GE</t>
  </si>
  <si>
    <t>20VK000YGE</t>
  </si>
  <si>
    <t>20VK0013GE</t>
  </si>
  <si>
    <r>
      <rPr>
        <b/>
        <sz val="8"/>
        <color rgb="FF454545"/>
        <rFont val="Arial"/>
        <family val="2"/>
      </rPr>
      <t>13.3"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
AR (anti-reflection), </t>
    </r>
    <r>
      <rPr>
        <b/>
        <sz val="8"/>
        <color rgb="FF454545"/>
        <rFont val="Arial"/>
        <family val="2"/>
      </rPr>
      <t>Touch</t>
    </r>
  </si>
  <si>
    <t>1.44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</si>
  <si>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(with the function of Power Delivery and DisplayPort), 1x </t>
    </r>
    <r>
      <rPr>
        <b/>
        <sz val="8"/>
        <color rgb="FF454545"/>
        <rFont val="Arial"/>
        <family val="2"/>
      </rPr>
      <t>USB 4.0 / Thunderbolt 4</t>
    </r>
    <r>
      <rPr>
        <sz val="8"/>
        <color rgb="FF454545"/>
        <rFont val="Arial"/>
        <family val="2"/>
      </rPr>
      <t xml:space="preserve"> (with the function of Power Delivery and DisplayPort)</t>
    </r>
  </si>
  <si>
    <r>
      <t xml:space="preserve">ThinkPad E14 </t>
    </r>
    <r>
      <rPr>
        <sz val="10"/>
        <color rgb="FF454545"/>
        <rFont val="Arial"/>
        <family val="2"/>
      </rPr>
      <t>G2</t>
    </r>
  </si>
  <si>
    <r>
      <t xml:space="preserve">i5 • 8GB • 256GB SSD • </t>
    </r>
    <r>
      <rPr>
        <b/>
        <sz val="8"/>
        <color rgb="FF454545"/>
        <rFont val="Arial"/>
        <family val="2"/>
      </rPr>
      <t>IR Camera</t>
    </r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</si>
  <si>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  <r>
      <rPr>
        <sz val="8"/>
        <color rgb="FF454545"/>
        <rFont val="Arial"/>
        <family val="2"/>
      </rPr>
      <t xml:space="preserve"> • IR</t>
    </r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</si>
  <si>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 • IR</t>
    </r>
  </si>
  <si>
    <t>20TA000CGE</t>
  </si>
  <si>
    <t>20TA000EGE</t>
  </si>
  <si>
    <t>20TA000DGE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</si>
  <si>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
DDR4-3200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</si>
  <si>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SO-DIMM 
DDR4-3200</t>
    </r>
  </si>
  <si>
    <r>
      <rPr>
        <b/>
        <sz val="8"/>
        <color rgb="FF454545"/>
        <rFont val="Arial"/>
        <family val="2"/>
      </rPr>
      <t>32GB max</t>
    </r>
    <r>
      <rPr>
        <sz val="8"/>
        <color rgb="FF454545"/>
        <rFont val="Arial"/>
        <family val="2"/>
      </rPr>
      <t xml:space="preserve"> / 3200MHz DDR4, 
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</t>
    </r>
  </si>
  <si>
    <t>324mm x 220mm x 17.9mm</t>
  </si>
  <si>
    <r>
      <t xml:space="preserve">1x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 xml:space="preserve">USB 4 </t>
    </r>
    <r>
      <rPr>
        <sz val="8"/>
        <color rgb="FF454545"/>
        <rFont val="Arial"/>
        <family val="2"/>
      </rPr>
      <t xml:space="preserve">40Gbps (with the function of PD 3.0 and DP 1.4), 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
1x </t>
    </r>
    <r>
      <rPr>
        <b/>
        <sz val="8"/>
        <color rgb="FF454545"/>
        <rFont val="Arial"/>
        <family val="2"/>
      </rPr>
      <t>USB 2.0</t>
    </r>
  </si>
  <si>
    <t>Ethernet (RJ-45), headphone / microphone combo jack, 
security keyhole</t>
  </si>
  <si>
    <r>
      <t xml:space="preserve">ThinkPad E15 </t>
    </r>
    <r>
      <rPr>
        <sz val="10"/>
        <color rgb="FF454545"/>
        <rFont val="Arial"/>
        <family val="2"/>
      </rPr>
      <t>G2</t>
    </r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</si>
  <si>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>• 16GB • 512GB SSD • IR</t>
    </r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</si>
  <si>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 xml:space="preserve">• 512GB • </t>
    </r>
    <r>
      <rPr>
        <b/>
        <sz val="8"/>
        <color rgb="FF454545"/>
        <rFont val="Arial"/>
        <family val="2"/>
      </rPr>
      <t>NVIDIA MX450</t>
    </r>
    <r>
      <rPr>
        <sz val="8"/>
        <color rgb="FF454545"/>
        <rFont val="Arial"/>
        <family val="2"/>
      </rPr>
      <t xml:space="preserve"> • IR</t>
    </r>
  </si>
  <si>
    <r>
      <t xml:space="preserve">i7 • 16GB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IR</t>
    </r>
  </si>
  <si>
    <t>20TD0004GE</t>
  </si>
  <si>
    <t>20TD0003GE</t>
  </si>
  <si>
    <t>20TD0005GE</t>
  </si>
  <si>
    <t>20TD002MGE</t>
  </si>
  <si>
    <t>20TD0000GE</t>
  </si>
  <si>
    <t>Promo</t>
  </si>
  <si>
    <r>
      <t>8GB</t>
    </r>
    <r>
      <rPr>
        <sz val="8"/>
        <color rgb="FF454545"/>
        <rFont val="Arial"/>
        <family val="2"/>
      </rPr>
      <t xml:space="preserve"> Soldered 
LPDDR4X-4266</t>
    </r>
  </si>
  <si>
    <r>
      <t xml:space="preserve">NVIDIA GeForce MX450 
</t>
    </r>
    <r>
      <rPr>
        <sz val="8"/>
        <color rgb="FF454545"/>
        <rFont val="Arial"/>
        <family val="2"/>
      </rPr>
      <t>2GB GDDR5</t>
    </r>
  </si>
  <si>
    <r>
      <rPr>
        <b/>
        <sz val="8"/>
        <color rgb="FF454545"/>
        <rFont val="Arial"/>
        <family val="2"/>
      </rPr>
      <t>15.6" UHD</t>
    </r>
    <r>
      <rPr>
        <sz val="8"/>
        <color rgb="FF454545"/>
        <rFont val="Arial"/>
        <family val="2"/>
      </rPr>
      <t xml:space="preserve"> (3840x2160) </t>
    </r>
    <r>
      <rPr>
        <b/>
        <sz val="8"/>
        <color rgb="FF454545"/>
        <rFont val="Arial"/>
        <family val="2"/>
      </rPr>
      <t>OLED</t>
    </r>
    <r>
      <rPr>
        <sz val="8"/>
        <color rgb="FF454545"/>
        <rFont val="Arial"/>
        <family val="2"/>
      </rPr>
      <t xml:space="preserve"> 400nits AR (anti-reflection) / AS (anti-smudge), Touch, </t>
    </r>
    <r>
      <rPr>
        <b/>
        <sz val="8"/>
        <color rgb="FF454545"/>
        <rFont val="Arial"/>
        <family val="2"/>
      </rPr>
      <t>100% DCI-P3 Gamut</t>
    </r>
    <r>
      <rPr>
        <sz val="8"/>
        <color rgb="FF454545"/>
        <rFont val="Arial"/>
        <family val="2"/>
      </rPr>
      <t xml:space="preserve">, 
Dolby Vision, </t>
    </r>
    <r>
      <rPr>
        <b/>
        <sz val="8"/>
        <color rgb="FF454545"/>
        <rFont val="Arial"/>
        <family val="2"/>
      </rPr>
      <t>HDR</t>
    </r>
  </si>
  <si>
    <t>Pen Upgradable</t>
  </si>
  <si>
    <t>RAID Preset</t>
  </si>
  <si>
    <t>Card Reader</t>
  </si>
  <si>
    <t>Case Color</t>
  </si>
  <si>
    <t>Security Chip</t>
  </si>
  <si>
    <t>MOQ</t>
  </si>
  <si>
    <t>Layer</t>
  </si>
  <si>
    <t>Pallet</t>
  </si>
  <si>
    <t>13" Ultrathin Lightweight Premium</t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</si>
  <si>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  <r>
      <rPr>
        <sz val="8"/>
        <color rgb="FF454545"/>
        <rFont val="Arial"/>
        <family val="2"/>
      </rPr>
      <t xml:space="preserve"> • no WWAN</t>
    </r>
  </si>
  <si>
    <t>20UN002DGE</t>
  </si>
  <si>
    <t>20UN002GGE</t>
  </si>
  <si>
    <t>20UN002UGE</t>
  </si>
  <si>
    <t>20UN002MGE</t>
  </si>
  <si>
    <r>
      <rPr>
        <b/>
        <sz val="8"/>
        <color rgb="FF454545"/>
        <rFont val="Arial"/>
        <family val="2"/>
      </rPr>
      <t xml:space="preserve">Intel Core i5-1130G7 </t>
    </r>
    <r>
      <rPr>
        <sz val="8"/>
        <color rgb="FF454545"/>
        <rFont val="Arial"/>
        <family val="2"/>
      </rPr>
      <t xml:space="preserve">
(4C / 8T, 1.8 / 4.0GHz, 8MB)</t>
    </r>
  </si>
  <si>
    <r>
      <rPr>
        <b/>
        <sz val="8"/>
        <color rgb="FF454545"/>
        <rFont val="Arial"/>
        <family val="2"/>
      </rPr>
      <t xml:space="preserve">Intel Core i7-1160G7 </t>
    </r>
    <r>
      <rPr>
        <sz val="8"/>
        <color rgb="FF454545"/>
        <rFont val="Arial"/>
        <family val="2"/>
      </rPr>
      <t xml:space="preserve">
(4C / 8T, 2.1 / 4.4GHz, 12MB)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</si>
  <si>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</si>
  <si>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2242 PCIe 3.0x4 NVMe</t>
    </r>
  </si>
  <si>
    <r>
      <rPr>
        <b/>
        <sz val="8"/>
        <color rgb="FF454545"/>
        <rFont val="Arial"/>
        <family val="2"/>
      </rPr>
      <t>13.0" 2K</t>
    </r>
    <r>
      <rPr>
        <sz val="8"/>
        <color rgb="FF454545"/>
        <rFont val="Arial"/>
        <family val="2"/>
      </rPr>
      <t xml:space="preserve"> (2160x1350) IPS 
</t>
    </r>
    <r>
      <rPr>
        <b/>
        <sz val="8"/>
        <color rgb="FF454545"/>
        <rFont val="Arial"/>
        <family val="2"/>
      </rPr>
      <t>450nits</t>
    </r>
    <r>
      <rPr>
        <sz val="8"/>
        <color rgb="FF454545"/>
        <rFont val="Arial"/>
        <family val="2"/>
      </rPr>
      <t xml:space="preserve"> Anti-glare</t>
    </r>
  </si>
  <si>
    <t>Gemalto eSIM</t>
  </si>
  <si>
    <t>Carbon Fiber (Top) 
+ Magnesium Alloy (Bottom)</t>
  </si>
  <si>
    <t>292.8mm x 207.7mm x 13.87-16.7mm</t>
  </si>
  <si>
    <t>907 g</t>
  </si>
  <si>
    <t>939 g</t>
  </si>
  <si>
    <t>headphone / microphone combo jack, nano-SIM card slot (WWAN models)</t>
  </si>
  <si>
    <t>Power-on password, hard disk password, supervisor password, Firmware Resiliency 2.0</t>
  </si>
  <si>
    <t>Power-on password, hard disk password, supervisor password, Firmware Resiliency 2.1</t>
  </si>
  <si>
    <t>Power-on password, hard disk password, supervisor password, Firmware Resiliency 2.2</t>
  </si>
  <si>
    <t>Power-on password, hard disk password, supervisor password, Firmware Resiliency 2.3</t>
  </si>
  <si>
    <t>20TK002SGE</t>
  </si>
  <si>
    <r>
      <t xml:space="preserve">1x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
SO-DIMM DDR4-2933</t>
    </r>
  </si>
  <si>
    <t>i5-1130G7</t>
  </si>
  <si>
    <t>i7-1160G7</t>
  </si>
  <si>
    <t>5G</t>
  </si>
  <si>
    <t>Shape the Future Topseller*</t>
  </si>
  <si>
    <r>
      <t>Education</t>
    </r>
    <r>
      <rPr>
        <sz val="10"/>
        <color theme="1" tint="0.499984740745262"/>
        <rFont val="Arial"/>
        <family val="2"/>
      </rPr>
      <t xml:space="preserve"> PORTFOLIO</t>
    </r>
  </si>
  <si>
    <r>
      <rPr>
        <b/>
        <sz val="8"/>
        <color rgb="FF454545"/>
        <rFont val="Arial"/>
        <family val="2"/>
      </rPr>
      <t>i3-1115G4</t>
    </r>
    <r>
      <rPr>
        <sz val="8"/>
        <color rgb="FF454545"/>
        <rFont val="Arial"/>
        <family val="2"/>
      </rPr>
      <t xml:space="preserve"> • 8GB • </t>
    </r>
    <r>
      <rPr>
        <b/>
        <sz val="8"/>
        <color rgb="FF454545"/>
        <rFont val="Arial"/>
        <family val="2"/>
      </rPr>
      <t>256GB SSD</t>
    </r>
  </si>
  <si>
    <r>
      <rPr>
        <b/>
        <sz val="8"/>
        <color rgb="FF454545"/>
        <rFont val="Arial"/>
        <family val="2"/>
      </rPr>
      <t>i3-10110U</t>
    </r>
    <r>
      <rPr>
        <sz val="8"/>
        <color rgb="FF454545"/>
        <rFont val="Arial"/>
        <family val="2"/>
      </rPr>
      <t xml:space="preserve"> • 8GB • 256GB SSD</t>
    </r>
  </si>
  <si>
    <t>Part Number</t>
  </si>
  <si>
    <t>20TES02100</t>
  </si>
  <si>
    <t>20U4S4TY00</t>
  </si>
  <si>
    <r>
      <rPr>
        <b/>
        <sz val="8"/>
        <color rgb="FF454545"/>
        <rFont val="Arial"/>
        <family val="2"/>
      </rPr>
      <t xml:space="preserve">Intel Core i3-1115G4 </t>
    </r>
    <r>
      <rPr>
        <sz val="8"/>
        <color rgb="FF454545"/>
        <rFont val="Arial"/>
        <family val="2"/>
      </rPr>
      <t xml:space="preserve">
(2C / 4T, 3.0 / 4.1GHz, 6MB)</t>
    </r>
  </si>
  <si>
    <r>
      <rPr>
        <b/>
        <sz val="8"/>
        <color rgb="FF454545"/>
        <rFont val="Arial"/>
        <family val="2"/>
      </rPr>
      <t xml:space="preserve">Intel Core i3-10110U </t>
    </r>
    <r>
      <rPr>
        <sz val="8"/>
        <color rgb="FF454545"/>
        <rFont val="Arial"/>
        <family val="2"/>
      </rPr>
      <t xml:space="preserve">
(2C / 4T, 2.1 / 4.1GHz, 4MB)</t>
    </r>
  </si>
  <si>
    <r>
      <t xml:space="preserve">1x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
DDR4-3200</t>
    </r>
  </si>
  <si>
    <r>
      <t xml:space="preserve">1x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
DDR4-2666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</si>
  <si>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2280 PCIe 3.0x4 NVMe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</si>
  <si>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TN 
220nits Anti-glare</t>
    </r>
  </si>
  <si>
    <r>
      <t xml:space="preserve">Windows 10 Pro 64, German
</t>
    </r>
    <r>
      <rPr>
        <sz val="8"/>
        <color rgb="FF3E8DDD"/>
        <rFont val="Arial"/>
        <family val="2"/>
      </rPr>
      <t>Shape the Future License</t>
    </r>
  </si>
  <si>
    <t>20RES58Q00</t>
  </si>
  <si>
    <t>**Verfügbarkeit und Ankunft ohne Garantie.</t>
  </si>
  <si>
    <t>Lagerbestand**</t>
  </si>
  <si>
    <t>Nachlieferung auf Lager ca.**</t>
  </si>
  <si>
    <t>Education</t>
  </si>
  <si>
    <t>HD</t>
  </si>
  <si>
    <t>i3-1115G4</t>
  </si>
  <si>
    <t>i3-10110U</t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</si>
  <si>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>• 16GB • 512GB SSD • 4G LTE</t>
    </r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</si>
  <si>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 xml:space="preserve">• 16GB • </t>
    </r>
    <r>
      <rPr>
        <b/>
        <sz val="8"/>
        <color rgb="FF454545"/>
        <rFont val="Arial"/>
        <family val="2"/>
      </rPr>
      <t xml:space="preserve">1TB SSD </t>
    </r>
    <r>
      <rPr>
        <sz val="8"/>
        <color rgb="FF454545"/>
        <rFont val="Arial"/>
        <family val="2"/>
      </rPr>
      <t>• 4G LTE</t>
    </r>
  </si>
  <si>
    <t>20QA001QGE</t>
  </si>
  <si>
    <t>20QA001RGE</t>
  </si>
  <si>
    <t>20QA0030GE</t>
  </si>
  <si>
    <t>13.5"</t>
  </si>
  <si>
    <t>Titanium</t>
  </si>
  <si>
    <t>4G</t>
  </si>
  <si>
    <t>13" Ultrathin Lightweight Convertible</t>
  </si>
  <si>
    <r>
      <rPr>
        <b/>
        <sz val="8"/>
        <color rgb="FF3E8DDD"/>
        <rFont val="Arial"/>
        <family val="2"/>
      </rPr>
      <t>Premier Support</t>
    </r>
    <r>
      <rPr>
        <sz val="8"/>
        <color rgb="FF454545"/>
        <rFont val="Arial"/>
        <family val="2"/>
      </rPr>
      <t xml:space="preserve"> • i5 • 512GB • </t>
    </r>
    <r>
      <rPr>
        <b/>
        <sz val="8"/>
        <color rgb="FF454545"/>
        <rFont val="Arial"/>
        <family val="2"/>
      </rPr>
      <t>4G</t>
    </r>
  </si>
  <si>
    <r>
      <rPr>
        <b/>
        <sz val="8"/>
        <color rgb="FF3E8DDD"/>
        <rFont val="Arial"/>
        <family val="2"/>
      </rPr>
      <t>Premier Support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512GB • 4G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</si>
  <si>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LPDDR4x-4266, POP Memory</t>
    </r>
  </si>
  <si>
    <r>
      <rPr>
        <sz val="8"/>
        <color rgb="FF454545"/>
        <rFont val="Arial"/>
        <family val="2"/>
      </rPr>
      <t xml:space="preserve">Qualcomm Snapdragon X55 </t>
    </r>
    <r>
      <rPr>
        <b/>
        <sz val="8"/>
        <color rgb="FF454545"/>
        <rFont val="Arial"/>
        <family val="2"/>
      </rPr>
      <t xml:space="preserve">
5G Modem M.2 card</t>
    </r>
  </si>
  <si>
    <t>720p + IR with Privacy Shutter</t>
  </si>
  <si>
    <t>Human Presence Detection</t>
  </si>
  <si>
    <t>Integrated 44.5Wh</t>
  </si>
  <si>
    <t>Co2 Offset 0.5 ton (CPN) (5WS0Z74930), 3Y Premier TP Halo WHB (CPN) (5WS1B09495)</t>
  </si>
  <si>
    <r>
      <t xml:space="preserve">LPDDR4x-4266, PoP (Package on Package) memory, Memory soldered to systemboard, </t>
    </r>
    <r>
      <rPr>
        <b/>
        <sz val="8"/>
        <color rgb="FF454545"/>
        <rFont val="Arial"/>
        <family val="2"/>
      </rPr>
      <t>no slots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16GB max</t>
    </r>
    <r>
      <rPr>
        <sz val="8"/>
        <color rgb="FF454545"/>
        <rFont val="Arial"/>
        <family val="2"/>
      </rPr>
      <t xml:space="preserve">, not upgradable </t>
    </r>
  </si>
  <si>
    <t>297.5 x 232.7 x 11.5 mm</t>
  </si>
  <si>
    <t>1.18 kg</t>
  </si>
  <si>
    <t>2x Thunderbolt 4 / USB4™ 40Gbps (support data transfer, Power Delivery 3.0 and DisplayPort™ 1.4a)</t>
  </si>
  <si>
    <t>1x headphone / microphone 
combo jack (3.5mm)</t>
  </si>
  <si>
    <t>TrackPoint pointing device and Mylar surface multi-touch touchpad</t>
  </si>
  <si>
    <t>Kensington Nano Security Slot, Power-on password, Supervisor password, Hard disk password, Self-healing BIOS</t>
  </si>
  <si>
    <t>Additional Security</t>
  </si>
  <si>
    <r>
      <rPr>
        <b/>
        <sz val="8"/>
        <color rgb="FF454545"/>
        <rFont val="Arial"/>
        <family val="2"/>
      </rPr>
      <t>13.5" QHD</t>
    </r>
    <r>
      <rPr>
        <sz val="8"/>
        <color rgb="FF454545"/>
        <rFont val="Arial"/>
        <family val="2"/>
      </rPr>
      <t xml:space="preserve"> (2256x1504) IPS </t>
    </r>
    <r>
      <rPr>
        <b/>
        <sz val="8"/>
        <color rgb="FF454545"/>
        <rFont val="Arial"/>
        <family val="2"/>
      </rPr>
      <t>450nits</t>
    </r>
    <r>
      <rPr>
        <sz val="8"/>
        <color rgb="FF454545"/>
        <rFont val="Arial"/>
        <family val="2"/>
      </rPr>
      <t xml:space="preserve"> 
AR (anti-reflection) / AS (anti-smudge), </t>
    </r>
    <r>
      <rPr>
        <b/>
        <sz val="8"/>
        <color rgb="FF454545"/>
        <rFont val="Arial"/>
        <family val="2"/>
      </rPr>
      <t>Touch</t>
    </r>
  </si>
  <si>
    <t>Titanium + Carbon Fiber (Top), Magnesium-aluminium (Bottom)</t>
  </si>
  <si>
    <t>R7 PRO 4750U</t>
  </si>
  <si>
    <t>R5 PRO 4650U</t>
  </si>
  <si>
    <r>
      <t>Commercial Notebook Topseller</t>
    </r>
    <r>
      <rPr>
        <sz val="10"/>
        <color theme="1" tint="0.499984740745262"/>
        <rFont val="Arial"/>
        <family val="2"/>
      </rPr>
      <t xml:space="preserve"> LINE-UP</t>
    </r>
  </si>
  <si>
    <t>Änderungen &amp; Irrtümer vorbehalten, alle Angaben ohne Gewähr.</t>
  </si>
  <si>
    <t>Stock</t>
  </si>
  <si>
    <t>New 
Arrivals</t>
  </si>
  <si>
    <t>Resolution</t>
  </si>
  <si>
    <t>Surface</t>
  </si>
  <si>
    <t>Nits</t>
  </si>
  <si>
    <t>Disc</t>
  </si>
  <si>
    <t>Backlit</t>
  </si>
  <si>
    <t>FPR</t>
  </si>
  <si>
    <t>Base 
Warranty</t>
  </si>
  <si>
    <t>Service
Bundle</t>
  </si>
  <si>
    <t>CO2 
Offset</t>
  </si>
  <si>
    <t>IPS</t>
  </si>
  <si>
    <t>GL</t>
  </si>
  <si>
    <t>1YR Depot</t>
  </si>
  <si>
    <t>TN</t>
  </si>
  <si>
    <t>AG</t>
  </si>
  <si>
    <t>IPS LP</t>
  </si>
  <si>
    <t>3YR Depot</t>
  </si>
  <si>
    <t>IPS PG</t>
  </si>
  <si>
    <t>3YR Premier</t>
  </si>
  <si>
    <t>AR</t>
  </si>
  <si>
    <t>OLED</t>
  </si>
  <si>
    <t>AR/AS</t>
  </si>
  <si>
    <t>13.0"</t>
  </si>
  <si>
    <t>2K</t>
  </si>
  <si>
    <t>E15 G2</t>
  </si>
  <si>
    <t>L15 G1</t>
  </si>
  <si>
    <t>V15 AMD G1</t>
  </si>
  <si>
    <t>V15 G1</t>
  </si>
  <si>
    <t>V17 G1</t>
  </si>
  <si>
    <t>14 AMD G2</t>
  </si>
  <si>
    <t>14 G2</t>
  </si>
  <si>
    <t>15 AMD G2</t>
  </si>
  <si>
    <t>15 G2</t>
  </si>
  <si>
    <t>15p G1</t>
  </si>
  <si>
    <t>13s G2</t>
  </si>
  <si>
    <t>14s Yoga G1</t>
  </si>
  <si>
    <t>E14 AMD G2</t>
  </si>
  <si>
    <t>E14 G2</t>
  </si>
  <si>
    <t>E15 AMD G2</t>
  </si>
  <si>
    <t>E15 G1</t>
  </si>
  <si>
    <t>L13 G2</t>
  </si>
  <si>
    <t>L13 Yoga G2</t>
  </si>
  <si>
    <t>L14 AMD G1</t>
  </si>
  <si>
    <t>L14 G1</t>
  </si>
  <si>
    <t>L15 AMD G1</t>
  </si>
  <si>
    <t>T14 AMD G1</t>
  </si>
  <si>
    <t>T14 G1</t>
  </si>
  <si>
    <t>T14s AMD G1</t>
  </si>
  <si>
    <t>T14s G1</t>
  </si>
  <si>
    <t>T15 G1</t>
  </si>
  <si>
    <t>T15p G1</t>
  </si>
  <si>
    <t>X13 AMD G1</t>
  </si>
  <si>
    <t>X13 G1</t>
  </si>
  <si>
    <t>X13 Yoga G1</t>
  </si>
  <si>
    <t>X1 Carbon G8</t>
  </si>
  <si>
    <t>X1 Yoga G5</t>
  </si>
  <si>
    <t>X1 Nano G1</t>
  </si>
  <si>
    <t>X1 Titanium Yoga G1</t>
  </si>
  <si>
    <t>X1 Extreme G3</t>
  </si>
  <si>
    <t>Platform</t>
  </si>
  <si>
    <t>Tiger Lake</t>
  </si>
  <si>
    <t>Comet Lake</t>
  </si>
  <si>
    <t>Dali</t>
  </si>
  <si>
    <t>0.3M</t>
  </si>
  <si>
    <t>Picasso</t>
  </si>
  <si>
    <t>Ice Lake</t>
  </si>
  <si>
    <t>Renoir</t>
  </si>
  <si>
    <t>Comet Lake H</t>
  </si>
  <si>
    <t>IR &amp; HD</t>
  </si>
  <si>
    <t>IPS HDR</t>
  </si>
  <si>
    <t>20SM002LGE</t>
  </si>
  <si>
    <t>15 G1</t>
  </si>
  <si>
    <t>20RW0043GE</t>
  </si>
  <si>
    <r>
      <rPr>
        <b/>
        <sz val="8"/>
        <color rgb="FF454545"/>
        <rFont val="Arial"/>
        <family val="2"/>
      </rPr>
      <t>i3</t>
    </r>
    <r>
      <rPr>
        <sz val="8"/>
        <color rgb="FF454545"/>
        <rFont val="Arial"/>
        <family val="2"/>
      </rPr>
      <t xml:space="preserve"> • 8GB • 256GB SSD • </t>
    </r>
    <r>
      <rPr>
        <b/>
        <sz val="8"/>
        <color rgb="FF454545"/>
        <rFont val="Arial"/>
        <family val="2"/>
      </rPr>
      <t>Backlight</t>
    </r>
  </si>
  <si>
    <r>
      <rPr>
        <b/>
        <sz val="8"/>
        <color rgb="FF454545"/>
        <rFont val="Arial"/>
        <family val="2"/>
      </rPr>
      <t xml:space="preserve">Intel Core i3-1005G1 </t>
    </r>
    <r>
      <rPr>
        <sz val="8"/>
        <color rgb="FF454545"/>
        <rFont val="Arial"/>
        <family val="2"/>
      </rPr>
      <t xml:space="preserve">
(2C / 4T, 1.2 / 3.4GHz, 4MB)</t>
    </r>
  </si>
  <si>
    <r>
      <rPr>
        <b/>
        <sz val="8"/>
        <color rgb="FF454545"/>
        <rFont val="Arial"/>
        <family val="2"/>
      </rPr>
      <t>1x 8GB</t>
    </r>
    <r>
      <rPr>
        <sz val="8"/>
        <color rgb="FF454545"/>
        <rFont val="Arial"/>
        <family val="2"/>
      </rPr>
      <t xml:space="preserve"> SO-DIMM 
DDR4-2666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</si>
  <si>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3.0x2 NVMe</t>
    </r>
  </si>
  <si>
    <t>Aluminium (Top), 
PC + ABS (Bottom)</t>
  </si>
  <si>
    <t>Firmware TPM 2.0</t>
  </si>
  <si>
    <r>
      <t>Supports</t>
    </r>
    <r>
      <rPr>
        <b/>
        <sz val="8"/>
        <color rgb="FF454545"/>
        <rFont val="Arial"/>
        <family val="2"/>
      </rPr>
      <t xml:space="preserve"> up to 32GB</t>
    </r>
    <r>
      <rPr>
        <sz val="8"/>
        <color rgb="FF454545"/>
        <rFont val="Arial"/>
        <family val="2"/>
      </rPr>
      <t xml:space="preserve"> /
2666MHz DDR4 or 3200MHz DDR4,
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socket</t>
    </r>
  </si>
  <si>
    <t>364mm x 245mm x 18.9mm</t>
  </si>
  <si>
    <t>1.8 kg</t>
  </si>
  <si>
    <r>
      <t xml:space="preserve">1x </t>
    </r>
    <r>
      <rPr>
        <b/>
        <sz val="8"/>
        <color rgb="FF454545"/>
        <rFont val="Arial"/>
        <family val="2"/>
      </rPr>
      <t>hidden USB 2.0</t>
    </r>
    <r>
      <rPr>
        <sz val="8"/>
        <color rgb="FF454545"/>
        <rFont val="Arial"/>
        <family val="2"/>
      </rPr>
      <t xml:space="preserve">, 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(with the function of DisplayPort and power delivery)</t>
    </r>
  </si>
  <si>
    <t>security keyhole, Ethernet (RJ45),
4-in-1 media reader (MMC, SD, SDHC, SDXC), headphone / microphone combo jack, AC power adapter jack</t>
  </si>
  <si>
    <t>Buttonless Mylar surface touchpad,
multi-touch</t>
  </si>
  <si>
    <t>Sondermodell</t>
  </si>
  <si>
    <t>NEU - EINMALIGE CHANCE</t>
  </si>
  <si>
    <t>Memory Type</t>
  </si>
  <si>
    <t>Memory Slots</t>
  </si>
  <si>
    <t>Max Memory</t>
  </si>
  <si>
    <t>Intel AX201 11ax, 2x2 + BT5.2</t>
  </si>
  <si>
    <r>
      <rPr>
        <sz val="8"/>
        <color rgb="FF454545"/>
        <rFont val="Arial"/>
        <family val="2"/>
      </rPr>
      <t xml:space="preserve">Qualcomm Snapdragon X55 </t>
    </r>
    <r>
      <rPr>
        <b/>
        <sz val="8"/>
        <color rgb="FF454545"/>
        <rFont val="Arial"/>
        <family val="2"/>
      </rPr>
      <t xml:space="preserve">
5G Modem-RF System 
</t>
    </r>
    <r>
      <rPr>
        <sz val="8"/>
        <color rgb="FF454545"/>
        <rFont val="Arial"/>
        <family val="2"/>
      </rPr>
      <t>with embedded eSIM</t>
    </r>
  </si>
  <si>
    <r>
      <t>16GB Soldered</t>
    </r>
    <r>
      <rPr>
        <sz val="8"/>
        <color rgb="FF454545"/>
        <rFont val="Arial"/>
        <family val="2"/>
      </rPr>
      <t xml:space="preserve"> LPDDR4x-4268</t>
    </r>
    <r>
      <rPr>
        <sz val="11"/>
        <color theme="1"/>
        <rFont val="Calibri"/>
        <family val="2"/>
        <scheme val="minor"/>
      </rPr>
      <t/>
    </r>
  </si>
  <si>
    <r>
      <t xml:space="preserve">Memory soldered to systemboard, 
</t>
    </r>
    <r>
      <rPr>
        <b/>
        <sz val="8"/>
        <color rgb="FF454545"/>
        <rFont val="Arial"/>
        <family val="2"/>
      </rPr>
      <t>no slots</t>
    </r>
    <r>
      <rPr>
        <sz val="8"/>
        <color rgb="FF454545"/>
        <rFont val="Arial"/>
        <family val="2"/>
      </rPr>
      <t>, dual-channel</t>
    </r>
  </si>
  <si>
    <r>
      <t>16GB</t>
    </r>
    <r>
      <rPr>
        <sz val="8"/>
        <color rgb="FF454545"/>
        <rFont val="Arial"/>
        <family val="2"/>
      </rPr>
      <t xml:space="preserve"> soldered memory, 
</t>
    </r>
    <r>
      <rPr>
        <b/>
        <sz val="8"/>
        <color rgb="FF454545"/>
        <rFont val="Arial"/>
        <family val="2"/>
      </rPr>
      <t>not upgradable</t>
    </r>
  </si>
  <si>
    <r>
      <t xml:space="preserve">2x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/ USB4 40Gbps 
(w/ the function of Power Delivery 
and DP 1.4a)</t>
    </r>
  </si>
  <si>
    <r>
      <t xml:space="preserve">i7 • 16GB • 1TB SSD • </t>
    </r>
    <r>
      <rPr>
        <b/>
        <sz val="8"/>
        <color rgb="FF3E8DDD"/>
        <rFont val="Arial"/>
        <family val="2"/>
      </rPr>
      <t>5G LTE</t>
    </r>
  </si>
  <si>
    <t>20UN0064GE</t>
  </si>
  <si>
    <r>
      <t>16GB Soldered</t>
    </r>
    <r>
      <rPr>
        <sz val="8"/>
        <color rgb="FF454545"/>
        <rFont val="Arial"/>
        <family val="2"/>
      </rPr>
      <t xml:space="preserve"> LPDDR4x-4271</t>
    </r>
    <r>
      <rPr>
        <sz val="11"/>
        <color theme="1"/>
        <rFont val="Calibri"/>
        <family val="2"/>
        <scheme val="minor"/>
      </rPr>
      <t/>
    </r>
  </si>
  <si>
    <r>
      <t>ThinkPad L14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G1</t>
    </r>
  </si>
  <si>
    <r>
      <t>ThinkPad L14</t>
    </r>
    <r>
      <rPr>
        <sz val="10"/>
        <color rgb="FF454545"/>
        <rFont val="Arial"/>
        <family val="2"/>
      </rPr>
      <t xml:space="preserve"> G1</t>
    </r>
  </si>
  <si>
    <r>
      <t xml:space="preserve">ThinkPad L15 AMD </t>
    </r>
    <r>
      <rPr>
        <sz val="10"/>
        <color rgb="FF454545"/>
        <rFont val="Arial"/>
        <family val="2"/>
      </rPr>
      <t>G1</t>
    </r>
  </si>
  <si>
    <r>
      <t>ThinkPad L15</t>
    </r>
    <r>
      <rPr>
        <sz val="10"/>
        <color rgb="FF454545"/>
        <rFont val="Arial"/>
        <family val="2"/>
      </rPr>
      <t xml:space="preserve"> G1</t>
    </r>
  </si>
  <si>
    <r>
      <t>ThinkPad L15</t>
    </r>
    <r>
      <rPr>
        <sz val="10"/>
        <color rgb="FF454545"/>
        <rFont val="Arial"/>
        <family val="2"/>
      </rPr>
      <t xml:space="preserve"> G1</t>
    </r>
    <r>
      <rPr>
        <sz val="11"/>
        <color theme="1"/>
        <rFont val="Calibri"/>
        <family val="2"/>
        <scheme val="minor"/>
      </rPr>
      <t/>
    </r>
  </si>
  <si>
    <r>
      <t>ThinkPad T14 AMD</t>
    </r>
    <r>
      <rPr>
        <sz val="10"/>
        <color rgb="FF454545"/>
        <rFont val="Arial"/>
        <family val="2"/>
      </rPr>
      <t xml:space="preserve"> G1</t>
    </r>
  </si>
  <si>
    <r>
      <t>ThinkPad T14</t>
    </r>
    <r>
      <rPr>
        <sz val="10"/>
        <color rgb="FF454545"/>
        <rFont val="Arial"/>
        <family val="2"/>
      </rPr>
      <t xml:space="preserve"> G1</t>
    </r>
  </si>
  <si>
    <r>
      <t>ThinkPad T14</t>
    </r>
    <r>
      <rPr>
        <sz val="10"/>
        <color rgb="FF454545"/>
        <rFont val="Arial"/>
        <family val="2"/>
      </rPr>
      <t xml:space="preserve"> G1</t>
    </r>
    <r>
      <rPr>
        <sz val="11"/>
        <color theme="1"/>
        <rFont val="Calibri"/>
        <family val="2"/>
        <scheme val="minor"/>
      </rPr>
      <t/>
    </r>
  </si>
  <si>
    <r>
      <t>ThinkPad T14s AMD</t>
    </r>
    <r>
      <rPr>
        <sz val="10"/>
        <color rgb="FF454545"/>
        <rFont val="Arial"/>
        <family val="2"/>
      </rPr>
      <t xml:space="preserve"> G1</t>
    </r>
  </si>
  <si>
    <r>
      <t>ThinkPad T14s</t>
    </r>
    <r>
      <rPr>
        <sz val="10"/>
        <color rgb="FF454545"/>
        <rFont val="Arial"/>
        <family val="2"/>
      </rPr>
      <t xml:space="preserve"> G1</t>
    </r>
  </si>
  <si>
    <r>
      <t>ThinkPad T14s</t>
    </r>
    <r>
      <rPr>
        <sz val="10"/>
        <color rgb="FF454545"/>
        <rFont val="Arial"/>
        <family val="2"/>
      </rPr>
      <t xml:space="preserve"> G1</t>
    </r>
    <r>
      <rPr>
        <sz val="11"/>
        <color theme="1"/>
        <rFont val="Calibri"/>
        <family val="2"/>
        <scheme val="minor"/>
      </rPr>
      <t/>
    </r>
  </si>
  <si>
    <r>
      <t>ThinkPad T15</t>
    </r>
    <r>
      <rPr>
        <sz val="10"/>
        <color rgb="FF454545"/>
        <rFont val="Arial"/>
        <family val="2"/>
      </rPr>
      <t xml:space="preserve"> G1</t>
    </r>
  </si>
  <si>
    <r>
      <t>ThinkPad T15p</t>
    </r>
    <r>
      <rPr>
        <sz val="10"/>
        <color rgb="FF454545"/>
        <rFont val="Arial"/>
        <family val="2"/>
      </rPr>
      <t xml:space="preserve"> G1</t>
    </r>
  </si>
  <si>
    <r>
      <t>ThinkPad X13 AMD</t>
    </r>
    <r>
      <rPr>
        <sz val="10"/>
        <color rgb="FF454545"/>
        <rFont val="Arial"/>
        <family val="2"/>
      </rPr>
      <t xml:space="preserve"> G1</t>
    </r>
  </si>
  <si>
    <r>
      <t>ThinkPad X13</t>
    </r>
    <r>
      <rPr>
        <sz val="10"/>
        <color rgb="FF454545"/>
        <rFont val="Arial"/>
        <family val="2"/>
      </rPr>
      <t xml:space="preserve"> G1</t>
    </r>
  </si>
  <si>
    <r>
      <t>ThinkPad X13 Yoga</t>
    </r>
    <r>
      <rPr>
        <sz val="10"/>
        <color rgb="FF454545"/>
        <rFont val="Arial"/>
        <family val="2"/>
      </rPr>
      <t xml:space="preserve"> G1</t>
    </r>
  </si>
  <si>
    <r>
      <t>ThinkPad X1 Nano</t>
    </r>
    <r>
      <rPr>
        <sz val="10"/>
        <color rgb="FF454545"/>
        <rFont val="Arial"/>
        <family val="2"/>
      </rPr>
      <t xml:space="preserve"> G1</t>
    </r>
  </si>
  <si>
    <r>
      <t>X1 Titanium Yoga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G1</t>
    </r>
  </si>
  <si>
    <r>
      <t>X1 Titanium Yoga</t>
    </r>
    <r>
      <rPr>
        <sz val="10"/>
        <color rgb="FF454545"/>
        <rFont val="Arial"/>
        <family val="2"/>
      </rPr>
      <t xml:space="preserve"> G1</t>
    </r>
  </si>
  <si>
    <r>
      <t>ThinkBook 14s Yoga</t>
    </r>
    <r>
      <rPr>
        <sz val="10"/>
        <color rgb="FF454545"/>
        <rFont val="Arial"/>
        <family val="2"/>
      </rPr>
      <t xml:space="preserve"> G1</t>
    </r>
  </si>
  <si>
    <r>
      <t>ThinkBook 15p</t>
    </r>
    <r>
      <rPr>
        <sz val="10"/>
        <color rgb="FF454545"/>
        <rFont val="Arial"/>
        <family val="2"/>
      </rPr>
      <t xml:space="preserve"> G1</t>
    </r>
  </si>
  <si>
    <r>
      <t>ThinkBook 15</t>
    </r>
    <r>
      <rPr>
        <sz val="10"/>
        <color rgb="FF454545"/>
        <rFont val="Arial"/>
        <family val="2"/>
      </rPr>
      <t xml:space="preserve"> G1</t>
    </r>
  </si>
  <si>
    <r>
      <t>Lenovo V17</t>
    </r>
    <r>
      <rPr>
        <sz val="10"/>
        <color rgb="FF454545"/>
        <rFont val="Arial"/>
        <family val="2"/>
      </rPr>
      <t xml:space="preserve"> G1</t>
    </r>
  </si>
  <si>
    <r>
      <t>Lenovo V15 AMD</t>
    </r>
    <r>
      <rPr>
        <sz val="10"/>
        <color rgb="FF454545"/>
        <rFont val="Arial"/>
        <family val="2"/>
      </rPr>
      <t xml:space="preserve"> G1</t>
    </r>
  </si>
  <si>
    <r>
      <t>Lenovo V15</t>
    </r>
    <r>
      <rPr>
        <sz val="10"/>
        <color rgb="FF454545"/>
        <rFont val="Arial"/>
        <family val="2"/>
      </rPr>
      <t xml:space="preserve"> G1</t>
    </r>
  </si>
  <si>
    <t>Shape the Future Topseller: Infos zum Bezug</t>
  </si>
  <si>
    <r>
      <t xml:space="preserve">* </t>
    </r>
    <r>
      <rPr>
        <b/>
        <sz val="8"/>
        <color rgb="FF454545"/>
        <rFont val="Arial"/>
        <family val="2"/>
      </rPr>
      <t xml:space="preserve">Shape the Future Topseller dürfen ausschließlich an bezugsberechtigte </t>
    </r>
    <r>
      <rPr>
        <b/>
        <sz val="8"/>
        <color rgb="FF4AC0E0"/>
        <rFont val="Arial"/>
        <family val="2"/>
      </rPr>
      <t>EDU Endkunden</t>
    </r>
    <r>
      <rPr>
        <b/>
        <sz val="8"/>
        <color rgb="FF454545"/>
        <rFont val="Arial"/>
        <family val="2"/>
      </rPr>
      <t xml:space="preserve"> gehen.</t>
    </r>
    <r>
      <rPr>
        <sz val="8"/>
        <color rgb="FF454545"/>
        <rFont val="Arial"/>
        <family val="2"/>
      </rPr>
      <t xml:space="preserve">
• Unter untenstehendem Link kann in der Datenbank überprüft werden, ob eine Bildungseinrichtung bezugsberechtigt ist.
• Falls eine Bildungseinrichtung den Kriterien entspricht, aber nicht enthalten ist, bitte an </t>
    </r>
    <r>
      <rPr>
        <b/>
        <sz val="8"/>
        <color rgb="FF454545"/>
        <rFont val="Arial"/>
        <family val="2"/>
      </rPr>
      <t>bildung@microsoft.com</t>
    </r>
    <r>
      <rPr>
        <sz val="8"/>
        <color rgb="FF454545"/>
        <rFont val="Arial"/>
        <family val="2"/>
      </rPr>
      <t xml:space="preserve"> wenden.
• Zum Bezug der Shape-the-Future Topseller:
  » Angebotsanfrage + eindeutige Nennung der Bildungseinrichtung direkt bei der Distribution.</t>
    </r>
  </si>
  <si>
    <r>
      <t>Lenovo V15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</si>
  <si>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t>AMD Lucienne</t>
  </si>
  <si>
    <r>
      <rPr>
        <b/>
        <sz val="8"/>
        <color rgb="FF454545"/>
        <rFont val="Arial"/>
        <family val="2"/>
      </rPr>
      <t>Ryzen 3</t>
    </r>
    <r>
      <rPr>
        <sz val="8"/>
        <color rgb="FF454545"/>
        <rFont val="Arial"/>
        <family val="2"/>
      </rPr>
      <t xml:space="preserve"> • 8GB • 256GB SSD</t>
    </r>
  </si>
  <si>
    <t>82KD000FGE</t>
  </si>
  <si>
    <t>82KD005CGE</t>
  </si>
  <si>
    <t>82KD006FGE</t>
  </si>
  <si>
    <r>
      <rPr>
        <b/>
        <sz val="8"/>
        <color rgb="FF454545"/>
        <rFont val="Arial"/>
        <family val="2"/>
      </rPr>
      <t xml:space="preserve">AMD Ryzen 3 5300U </t>
    </r>
    <r>
      <rPr>
        <sz val="8"/>
        <color rgb="FF454545"/>
        <rFont val="Arial"/>
        <family val="2"/>
      </rPr>
      <t xml:space="preserve">
(4C / 8T, 2.6 / 3.8GHz, 
2MB L2 / 4MB L3)</t>
    </r>
  </si>
  <si>
    <r>
      <rPr>
        <b/>
        <sz val="8"/>
        <color rgb="FF454545"/>
        <rFont val="Arial"/>
        <family val="2"/>
      </rPr>
      <t xml:space="preserve">AMD Ryzen 5 5500U </t>
    </r>
    <r>
      <rPr>
        <sz val="8"/>
        <color rgb="FF454545"/>
        <rFont val="Arial"/>
        <family val="2"/>
      </rPr>
      <t xml:space="preserve">
(6C / 12T, 2.1 / 4.0GHz, 
3MB L2 / 8MB L3)</t>
    </r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</si>
  <si>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Soldered DDR4-3200 + 
</t>
    </r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SO-DIMM DDR4-3200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</si>
  <si>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TN 
250nits Anti-glare, 45% NTSC</t>
    </r>
  </si>
  <si>
    <t>PC + ABS (Top), 
PC + ABS (Bottom)</t>
  </si>
  <si>
    <t>720p with Privacy Shutter</t>
  </si>
  <si>
    <t>Integrated 38Wh</t>
  </si>
  <si>
    <t>65W Round Tip Wall-mount</t>
  </si>
  <si>
    <t>DDR4-3200</t>
  </si>
  <si>
    <r>
      <t xml:space="preserve">One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slot, 
dual-channel capable</t>
    </r>
  </si>
  <si>
    <r>
      <rPr>
        <b/>
        <sz val="8"/>
        <color rgb="FF454545"/>
        <rFont val="Arial"/>
        <family val="2"/>
      </rPr>
      <t xml:space="preserve">Up to 12GB 
</t>
    </r>
    <r>
      <rPr>
        <sz val="8"/>
        <color rgb="FF454545"/>
        <rFont val="Arial"/>
        <family val="2"/>
      </rPr>
      <t>(4GB soldered + 8GB SO-DIMM) 
DDR4-3200 offering</t>
    </r>
  </si>
  <si>
    <r>
      <rPr>
        <b/>
        <sz val="8"/>
        <color rgb="FF454545"/>
        <rFont val="Arial"/>
        <family val="2"/>
      </rPr>
      <t>Up to 16GB</t>
    </r>
    <r>
      <rPr>
        <sz val="8"/>
        <color rgb="FF454545"/>
        <rFont val="Arial"/>
        <family val="2"/>
      </rPr>
      <t xml:space="preserve"> 
(8GB soldered + 8GB SO-DIMM) 
DDR4-3200 offering</t>
    </r>
  </si>
  <si>
    <t>359.2 x 235.8 x 19.9 mm</t>
  </si>
  <si>
    <r>
      <t xml:space="preserve">1x </t>
    </r>
    <r>
      <rPr>
        <b/>
        <sz val="8"/>
        <color rgb="FF454545"/>
        <rFont val="Arial"/>
        <family val="2"/>
      </rPr>
      <t xml:space="preserve">USB 2.0, </t>
    </r>
    <r>
      <rPr>
        <sz val="8"/>
        <color rgb="FF454545"/>
        <rFont val="Arial"/>
        <family val="2"/>
      </rPr>
      <t xml:space="preserve">1x </t>
    </r>
    <r>
      <rPr>
        <b/>
        <sz val="8"/>
        <color rgb="FF454545"/>
        <rFont val="Arial"/>
        <family val="2"/>
      </rPr>
      <t>USB 3.2</t>
    </r>
    <r>
      <rPr>
        <sz val="8"/>
        <color rgb="FF454545"/>
        <rFont val="Arial"/>
        <family val="2"/>
      </rPr>
      <t xml:space="preserve"> Gen 1, 
1x </t>
    </r>
    <r>
      <rPr>
        <b/>
        <sz val="8"/>
        <color rgb="FF454545"/>
        <rFont val="Arial"/>
        <family val="2"/>
      </rPr>
      <t>USB-C 3.2</t>
    </r>
    <r>
      <rPr>
        <sz val="8"/>
        <color rgb="FF454545"/>
        <rFont val="Arial"/>
        <family val="2"/>
      </rPr>
      <t xml:space="preserve"> Gen 1 
(support data transfer only)</t>
    </r>
  </si>
  <si>
    <t>1x HDMI 1.4b</t>
  </si>
  <si>
    <t>1x Ethernet (RJ-45), 1x headphone / microphone combo jack (3.5mm), 
1x power connector</t>
  </si>
  <si>
    <t>6-row, spill-resistant, 
multimedia Fn keys, numeric keypad</t>
  </si>
  <si>
    <t>Buttonless Mylar® surface 
multi-touch touchpad, supports 
Precision TouchPad (PTP)</t>
  </si>
  <si>
    <t>Kensington® Nano Security Slot, Power-on password, Supervisor password, Hard disk password</t>
  </si>
  <si>
    <t>Intel Gemini Lake</t>
  </si>
  <si>
    <r>
      <rPr>
        <b/>
        <sz val="8"/>
        <color rgb="FF454545"/>
        <rFont val="Arial"/>
        <family val="2"/>
      </rPr>
      <t>Pentium N5030</t>
    </r>
    <r>
      <rPr>
        <sz val="8"/>
        <color rgb="FF454545"/>
        <rFont val="Arial"/>
        <family val="2"/>
      </rPr>
      <t xml:space="preserve"> • 8GB • 256GB SSD</t>
    </r>
  </si>
  <si>
    <t>82C3004AGE</t>
  </si>
  <si>
    <r>
      <rPr>
        <b/>
        <sz val="8"/>
        <color rgb="FF454545"/>
        <rFont val="Arial"/>
        <family val="2"/>
      </rPr>
      <t xml:space="preserve">Intel Pentium Silver N5030 </t>
    </r>
    <r>
      <rPr>
        <sz val="8"/>
        <color rgb="FF454545"/>
        <rFont val="Arial"/>
        <family val="2"/>
      </rPr>
      <t xml:space="preserve">
(4C / 4T, 1.1 / 3.1GHz, 4MB)</t>
    </r>
  </si>
  <si>
    <t>Integrated Intel UHD Graphics 605</t>
  </si>
  <si>
    <t>PC + ABS</t>
  </si>
  <si>
    <t>45W Round Tip Wall-mount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</si>
  <si>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DDR4-2400</t>
    </r>
  </si>
  <si>
    <r>
      <t xml:space="preserve">Memory soldered to systemboard, 
</t>
    </r>
    <r>
      <rPr>
        <b/>
        <sz val="8"/>
        <color rgb="FF454545"/>
        <rFont val="Arial"/>
        <family val="2"/>
      </rPr>
      <t>no slots</t>
    </r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</si>
  <si>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memory, 
not upgradable</t>
    </r>
  </si>
  <si>
    <r>
      <t xml:space="preserve">2x </t>
    </r>
    <r>
      <rPr>
        <b/>
        <sz val="8"/>
        <color rgb="FF454545"/>
        <rFont val="Arial"/>
        <family val="2"/>
      </rPr>
      <t>USB 3.1</t>
    </r>
    <r>
      <rPr>
        <sz val="8"/>
        <color rgb="FF454545"/>
        <rFont val="Arial"/>
        <family val="2"/>
      </rPr>
      <t xml:space="preserve"> Gen 1, 1x </t>
    </r>
    <r>
      <rPr>
        <b/>
        <sz val="8"/>
        <color rgb="FF454545"/>
        <rFont val="Arial"/>
        <family val="2"/>
      </rPr>
      <t>USB 2.0</t>
    </r>
  </si>
  <si>
    <t>1x power connector, 1x headphone / microphone combo jack (3.5mm)</t>
  </si>
  <si>
    <t>Buttonless Mylar® surface multi-touch touchpad</t>
  </si>
  <si>
    <r>
      <rPr>
        <b/>
        <sz val="8"/>
        <color rgb="FF454545"/>
        <rFont val="Arial"/>
        <family val="2"/>
      </rPr>
      <t>i3</t>
    </r>
    <r>
      <rPr>
        <sz val="8"/>
        <color rgb="FF454545"/>
        <rFont val="Arial"/>
        <family val="2"/>
      </rPr>
      <t xml:space="preserve"> • 8GB • 256GB SSD</t>
    </r>
  </si>
  <si>
    <r>
      <t>Lenovo V15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</si>
  <si>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r>
      <t xml:space="preserve">i3 • 8GB • </t>
    </r>
    <r>
      <rPr>
        <b/>
        <sz val="8"/>
        <color rgb="FF454545"/>
        <rFont val="Arial"/>
        <family val="2"/>
      </rPr>
      <t>512GB SSD</t>
    </r>
  </si>
  <si>
    <t>82KB0003GE</t>
  </si>
  <si>
    <t>82KB000DGE</t>
  </si>
  <si>
    <t>82KB003MGE</t>
  </si>
  <si>
    <t>82KB003EGE</t>
  </si>
  <si>
    <r>
      <rPr>
        <b/>
        <sz val="8"/>
        <color rgb="FF454545"/>
        <rFont val="Arial"/>
        <family val="2"/>
      </rPr>
      <t>Intel Core i5-1135G7</t>
    </r>
    <r>
      <rPr>
        <sz val="8"/>
        <color rgb="FF454545"/>
        <rFont val="Arial"/>
        <family val="2"/>
      </rPr>
      <t xml:space="preserve"> 
(4C / 8T, 2.4 / 4.2GHz, 8MB)</t>
    </r>
  </si>
  <si>
    <t>Integrated Intel Iris Xe Graphics functions as UHD Graphics</t>
  </si>
  <si>
    <t>3Y Depot/CCI upgrade from 1Y Depot/CCI delivery (5WS0Q81869)</t>
  </si>
  <si>
    <t>82C500NWGE</t>
  </si>
  <si>
    <r>
      <t xml:space="preserve">ThinkBook 14 AMD </t>
    </r>
    <r>
      <rPr>
        <sz val="10"/>
        <color rgb="FF454545"/>
        <rFont val="Arial"/>
        <family val="2"/>
      </rPr>
      <t>G3</t>
    </r>
  </si>
  <si>
    <r>
      <rPr>
        <b/>
        <sz val="8"/>
        <color rgb="FF454545"/>
        <rFont val="Arial"/>
        <family val="2"/>
      </rPr>
      <t>Ryzen 5</t>
    </r>
    <r>
      <rPr>
        <sz val="8"/>
        <color rgb="FF454545"/>
        <rFont val="Arial"/>
        <family val="2"/>
      </rPr>
      <t xml:space="preserve"> • 8GB • 256GB</t>
    </r>
  </si>
  <si>
    <r>
      <t xml:space="preserve">Ryzen 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</si>
  <si>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r>
      <rPr>
        <b/>
        <sz val="8"/>
        <color rgb="FF454545"/>
        <rFont val="Arial"/>
        <family val="2"/>
      </rPr>
      <t xml:space="preserve">Ryzen 7 </t>
    </r>
    <r>
      <rPr>
        <sz val="8"/>
        <color rgb="FF454545"/>
        <rFont val="Arial"/>
        <family val="2"/>
      </rPr>
      <t>• 16GB • 512GB</t>
    </r>
  </si>
  <si>
    <t>21A2002HGE</t>
  </si>
  <si>
    <t>21A20006GE</t>
  </si>
  <si>
    <t>21A20005GE</t>
  </si>
  <si>
    <r>
      <rPr>
        <b/>
        <sz val="8"/>
        <color rgb="FF454545"/>
        <rFont val="Arial"/>
        <family val="2"/>
      </rPr>
      <t xml:space="preserve">AMD Ryzen 7 5700U </t>
    </r>
    <r>
      <rPr>
        <sz val="8"/>
        <color rgb="FF454545"/>
        <rFont val="Arial"/>
        <family val="2"/>
      </rPr>
      <t xml:space="preserve">
(8C / 16T, 1.8 / 4.3GHz, 
4MB L2 / 8MB L3)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</si>
  <si>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3.0x4 NVMe 
</t>
    </r>
    <r>
      <rPr>
        <sz val="8"/>
        <color theme="0" tint="-0.34998626667073579"/>
        <rFont val="Arial"/>
        <family val="2"/>
      </rPr>
      <t>+ Empty M.2 2280 PCIe 3.0x2 SSD Slot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</si>
  <si>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3.0x4 NVMe 
</t>
    </r>
    <r>
      <rPr>
        <sz val="8"/>
        <color theme="0" tint="-0.34998626667073579"/>
        <rFont val="Arial"/>
        <family val="2"/>
      </rPr>
      <t>+ Empty M.2 2280 PCIe 3.0x2 SSD Slot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</si>
  <si>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</si>
  <si>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t>11ax, 2x2 + BT5.1</t>
  </si>
  <si>
    <t>65W USB-C Slim Wall-mount</t>
  </si>
  <si>
    <r>
      <rPr>
        <b/>
        <sz val="8"/>
        <color rgb="FF454545"/>
        <rFont val="Arial"/>
        <family val="2"/>
      </rPr>
      <t>Up to 36GB</t>
    </r>
    <r>
      <rPr>
        <sz val="8"/>
        <color rgb="FF454545"/>
        <rFont val="Arial"/>
        <family val="2"/>
      </rPr>
      <t xml:space="preserve"> 
(4GB soldered + 32GB SO-DIMM) 
DDR4-3200</t>
    </r>
  </si>
  <si>
    <r>
      <rPr>
        <b/>
        <sz val="8"/>
        <color rgb="FF454545"/>
        <rFont val="Arial"/>
        <family val="2"/>
      </rPr>
      <t xml:space="preserve">Up to 40GB </t>
    </r>
    <r>
      <rPr>
        <sz val="8"/>
        <color rgb="FF454545"/>
        <rFont val="Arial"/>
        <family val="2"/>
      </rPr>
      <t xml:space="preserve">
(8GB soldered + 32GB SO-DIMM) 
DDR4-3200</t>
    </r>
  </si>
  <si>
    <t>323 x 218 x 17.9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</si>
  <si>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 xml:space="preserve">USB-C 3.2 Gen 2 </t>
    </r>
    <r>
      <rPr>
        <sz val="8"/>
        <color rgb="FF454545"/>
        <rFont val="Arial"/>
        <family val="2"/>
      </rPr>
      <t>(support data transfer, Power Delivery 3.0 and DisplayPort™ 1.4)</t>
    </r>
  </si>
  <si>
    <t>1x card reader, 1x Ethernet (RJ-45), 
1x headphone / microphone 
combo jack (3.5mm)</t>
  </si>
  <si>
    <t>Buttonless Mylar® surface 
multi-touch touchpad, 
supports Precision TouchPad (PTP)</t>
  </si>
  <si>
    <t>Power-on password, Supervisor password, Hard disk password, Kensington® Nano Security Slot</t>
  </si>
  <si>
    <t>Rail</t>
  </si>
  <si>
    <r>
      <t xml:space="preserve">ThinkBook 15 AMD </t>
    </r>
    <r>
      <rPr>
        <sz val="10"/>
        <color rgb="FF454545"/>
        <rFont val="Arial"/>
        <family val="2"/>
      </rPr>
      <t>G3</t>
    </r>
  </si>
  <si>
    <t>21A40028GE</t>
  </si>
  <si>
    <t>21A4002EGE</t>
  </si>
  <si>
    <t>21A40007GE</t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</si>
  <si>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</si>
  <si>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t>357 x 235 x 18.9 mm</t>
  </si>
  <si>
    <r>
      <t>ThinkPad T14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</si>
  <si>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r>
      <t>ThinkPad T14</t>
    </r>
    <r>
      <rPr>
        <sz val="10"/>
        <color rgb="FF454545"/>
        <rFont val="Arial"/>
        <family val="2"/>
      </rPr>
      <t xml:space="preserve"> G2</t>
    </r>
  </si>
  <si>
    <r>
      <t xml:space="preserve">i7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1TB SSD • 4G LTE</t>
    </r>
  </si>
  <si>
    <r>
      <t xml:space="preserve">UHD HDR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NVIDIA</t>
    </r>
  </si>
  <si>
    <t>20W0004KGE</t>
  </si>
  <si>
    <t>20W0004FGE</t>
  </si>
  <si>
    <t>20W0000EGE</t>
  </si>
  <si>
    <t>20W0000GGE</t>
  </si>
  <si>
    <t>20W00003GE</t>
  </si>
  <si>
    <t>20W0004YGE</t>
  </si>
  <si>
    <t>20W00050GE</t>
  </si>
  <si>
    <t>20W0006YGE</t>
  </si>
  <si>
    <t>20W00055GE</t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</si>
  <si>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DDR4-3200 + 
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SO-DIMM DDR4-3200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</si>
  <si>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2280 PCIe x4 NVMe Opal2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</si>
  <si>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x4 NVMe Opal2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</si>
  <si>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x4 NVMe Opal2</t>
    </r>
  </si>
  <si>
    <r>
      <t xml:space="preserve">NVIDIA GeForce MX450 
</t>
    </r>
    <r>
      <rPr>
        <sz val="8"/>
        <color rgb="FF454545"/>
        <rFont val="Arial"/>
        <family val="2"/>
      </rPr>
      <t>2GB GDDR6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</si>
  <si>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Touch</t>
    </r>
    <r>
      <rPr>
        <sz val="8"/>
        <color rgb="FF454545"/>
        <rFont val="Arial"/>
        <family val="2"/>
      </rPr>
      <t xml:space="preserve">, ThinkPad </t>
    </r>
    <r>
      <rPr>
        <b/>
        <sz val="8"/>
        <color rgb="FF3E8DDD"/>
        <rFont val="Arial"/>
        <family val="2"/>
      </rPr>
      <t>Privacy Guard</t>
    </r>
  </si>
  <si>
    <r>
      <rPr>
        <b/>
        <sz val="8"/>
        <color rgb="FF454545"/>
        <rFont val="Arial"/>
        <family val="2"/>
      </rPr>
      <t xml:space="preserve">14" UHD </t>
    </r>
    <r>
      <rPr>
        <sz val="8"/>
        <color rgb="FF454545"/>
        <rFont val="Arial"/>
        <family val="2"/>
      </rPr>
      <t xml:space="preserve">(3840x2160) IPS 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
Anti-glare,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</si>
  <si>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t>Intel AX210 11ax, 2x2 + BT5.2</t>
  </si>
  <si>
    <r>
      <t xml:space="preserve">Quectel EM120R-GL 
</t>
    </r>
    <r>
      <rPr>
        <sz val="8"/>
        <color rgb="FF454545"/>
        <rFont val="Arial"/>
        <family val="2"/>
      </rPr>
      <t>with embedded eSIM</t>
    </r>
  </si>
  <si>
    <t>PPS / 50% GF (Top), PC + ABS / Talc15 
+ Magnesium Alloy (Keyboard Cover), 
PA / 50% GF (Bottom)</t>
  </si>
  <si>
    <t>PPS / 50% GF (Top), PC + ABS / Talc15 + Magnesium Alloy (Keyboard Cover), PA / 50% GF (Bottom)</t>
  </si>
  <si>
    <t>Not Anti-microbial</t>
  </si>
  <si>
    <t xml:space="preserve">	3Y Premier Support Upgrade from 3Y Depot/CCI (5WS0T36152)</t>
  </si>
  <si>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slot, dual-channel capable</t>
    </r>
  </si>
  <si>
    <r>
      <rPr>
        <b/>
        <sz val="8"/>
        <color rgb="FF454545"/>
        <rFont val="Arial"/>
        <family val="2"/>
      </rPr>
      <t>Up to 40GB</t>
    </r>
    <r>
      <rPr>
        <sz val="8"/>
        <color rgb="FF454545"/>
        <rFont val="Arial"/>
        <family val="2"/>
      </rPr>
      <t xml:space="preserve"> 
(8GB soldered + 32GB SO-DIMM) 
DDR4-3200</t>
    </r>
  </si>
  <si>
    <r>
      <rPr>
        <b/>
        <sz val="8"/>
        <color rgb="FF454545"/>
        <rFont val="Arial"/>
        <family val="2"/>
      </rPr>
      <t xml:space="preserve">Up to 48GB </t>
    </r>
    <r>
      <rPr>
        <sz val="8"/>
        <color rgb="FF454545"/>
        <rFont val="Arial"/>
        <family val="2"/>
      </rPr>
      <t xml:space="preserve">
(16GB soldered + 32GB SO-DIMM) 
 DDR4-3200</t>
    </r>
  </si>
  <si>
    <t>329 x 227 x 17.9 mm</t>
  </si>
  <si>
    <t>1.58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</si>
  <si>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
2x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1.4a)</t>
    </r>
  </si>
  <si>
    <t>1x HDMI 2.0</t>
  </si>
  <si>
    <t>1x microSD card reader, 1x Ethernet (RJ-45), 1x headphone / microphone combo jack (3.5mm), 1x side docking connector</t>
  </si>
  <si>
    <t>TrackPoint® pointing device and Mylar® surface multi-touch touchpad</t>
  </si>
  <si>
    <t>Power-on password, Supervisor password, NVMe password, 
Self-healing BIOS</t>
  </si>
  <si>
    <r>
      <t>ThinkPad T14s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</si>
  <si>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r>
      <t xml:space="preserve">i5 • 16GB • 512GB • </t>
    </r>
    <r>
      <rPr>
        <b/>
        <sz val="8"/>
        <color rgb="FF3E8DDD"/>
        <rFont val="Arial"/>
        <family val="2"/>
      </rPr>
      <t>5G LTE</t>
    </r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</si>
  <si>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i7 • 4G • </t>
    </r>
    <r>
      <rPr>
        <b/>
        <sz val="8"/>
        <color rgb="FF454545"/>
        <rFont val="Arial"/>
        <family val="2"/>
      </rPr>
      <t>FHD Cam</t>
    </r>
  </si>
  <si>
    <r>
      <t xml:space="preserve">i7 • 16GB • 512GB • </t>
    </r>
    <r>
      <rPr>
        <b/>
        <sz val="8"/>
        <color rgb="FF3E8DDD"/>
        <rFont val="Arial"/>
        <family val="2"/>
      </rPr>
      <t>5G LTE</t>
    </r>
  </si>
  <si>
    <r>
      <t xml:space="preserve">UHD HDR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3E8DDD"/>
        <rFont val="Arial"/>
        <family val="2"/>
      </rPr>
      <t>5G LTE</t>
    </r>
  </si>
  <si>
    <t>20WM003GGE</t>
  </si>
  <si>
    <t>20WM003AGE</t>
  </si>
  <si>
    <t>20WM003BGE</t>
  </si>
  <si>
    <t>20WM003JGE</t>
  </si>
  <si>
    <t>20WM003YGE</t>
  </si>
  <si>
    <t>20WM003PGE</t>
  </si>
  <si>
    <t>20WM003TGE</t>
  </si>
  <si>
    <t>20WM0047GE</t>
  </si>
  <si>
    <t>20WM0049GE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</si>
  <si>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</si>
  <si>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</si>
  <si>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 xml:space="preserve">14" FHD </t>
    </r>
    <r>
      <rPr>
        <sz val="8"/>
        <color rgb="FF454545"/>
        <rFont val="Arial"/>
        <family val="2"/>
      </rPr>
      <t xml:space="preserve">(1920x1080) IPS 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
Anti-glare, </t>
    </r>
    <r>
      <rPr>
        <b/>
        <sz val="8"/>
        <color rgb="FF3E8DDD"/>
        <rFont val="Arial"/>
        <family val="2"/>
      </rPr>
      <t>ThinkPad Privacy Guard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Touch</t>
    </r>
  </si>
  <si>
    <t>CFRP Hybrid (Top), 
Aluminium (Bottom)</t>
  </si>
  <si>
    <t>1080p + IR with Privacy Shutter</t>
  </si>
  <si>
    <t>Villi Black</t>
  </si>
  <si>
    <t>LPDDR4x-4266</t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</si>
  <si>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memory, 
not upgradable</t>
    </r>
  </si>
  <si>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soldered memory, 
not upgradable</t>
    </r>
  </si>
  <si>
    <t>327.5 x 224 x 16.14 mm</t>
  </si>
  <si>
    <t>327.5 x 224.4 x 16.81 mm</t>
  </si>
  <si>
    <t>1.28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</si>
  <si>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
2x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1.4a)</t>
    </r>
  </si>
  <si>
    <t>1x Ethernet extension connector,
1x headphone / microphone combo jack (3.5mm), 1x side docking connector</t>
  </si>
  <si>
    <t>TrackPoint® pointing device and 
Mylar® surface multi-touch touchpad</t>
  </si>
  <si>
    <t>Air</t>
  </si>
  <si>
    <r>
      <t>ThinkPad T15</t>
    </r>
    <r>
      <rPr>
        <sz val="10"/>
        <color rgb="FF454545"/>
        <rFont val="Arial"/>
        <family val="2"/>
      </rPr>
      <t xml:space="preserve"> G2</t>
    </r>
  </si>
  <si>
    <r>
      <t xml:space="preserve">i7 • 16GB • 512GB • 4G • </t>
    </r>
    <r>
      <rPr>
        <b/>
        <sz val="8"/>
        <color rgb="FF454545"/>
        <rFont val="Arial"/>
        <family val="2"/>
      </rPr>
      <t>NVIDIA</t>
    </r>
  </si>
  <si>
    <r>
      <t xml:space="preserve">i7 • 16GB • </t>
    </r>
    <r>
      <rPr>
        <b/>
        <sz val="8"/>
        <color rgb="FF454545"/>
        <rFont val="Arial"/>
        <family val="2"/>
      </rPr>
      <t xml:space="preserve">1TB SSD </t>
    </r>
    <r>
      <rPr>
        <sz val="8"/>
        <color rgb="FF454545"/>
        <rFont val="Arial"/>
        <family val="2"/>
      </rPr>
      <t>• NVIDIA</t>
    </r>
  </si>
  <si>
    <r>
      <rPr>
        <b/>
        <sz val="8"/>
        <color rgb="FF454545"/>
        <rFont val="Arial"/>
        <family val="2"/>
      </rPr>
      <t>UHD HDR</t>
    </r>
    <r>
      <rPr>
        <sz val="8"/>
        <color rgb="FF454545"/>
        <rFont val="Arial"/>
        <family val="2"/>
      </rPr>
      <t xml:space="preserve"> • i7 • 512GB • NVIDIA</t>
    </r>
  </si>
  <si>
    <r>
      <t xml:space="preserve">UHD HDR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NVIDIA</t>
    </r>
  </si>
  <si>
    <t>20W4000FGE</t>
  </si>
  <si>
    <t>20W4002YGE</t>
  </si>
  <si>
    <t>20W4000NGE</t>
  </si>
  <si>
    <t>20W4003FGE</t>
  </si>
  <si>
    <t>20W4003QGE</t>
  </si>
  <si>
    <t>20W4003SGE</t>
  </si>
  <si>
    <t>20W4000KGE</t>
  </si>
  <si>
    <t>20W4003WGE</t>
  </si>
  <si>
    <r>
      <rPr>
        <b/>
        <sz val="8"/>
        <color rgb="FF454545"/>
        <rFont val="Arial"/>
        <family val="2"/>
      </rPr>
      <t>NVIDIA GeForce MX450</t>
    </r>
    <r>
      <rPr>
        <sz val="8"/>
        <color rgb="FF454545"/>
        <rFont val="Arial"/>
        <family val="2"/>
      </rPr>
      <t xml:space="preserve"> 
2GB GDDR6</t>
    </r>
  </si>
  <si>
    <r>
      <rPr>
        <b/>
        <sz val="8"/>
        <color rgb="FF454545"/>
        <rFont val="Arial"/>
        <family val="2"/>
      </rPr>
      <t xml:space="preserve">15.6" UHD </t>
    </r>
    <r>
      <rPr>
        <sz val="8"/>
        <color rgb="FF454545"/>
        <rFont val="Arial"/>
        <family val="2"/>
      </rPr>
      <t xml:space="preserve">(3840x2160) IPS 
</t>
    </r>
    <r>
      <rPr>
        <b/>
        <sz val="8"/>
        <color rgb="FF454545"/>
        <rFont val="Arial"/>
        <family val="2"/>
      </rPr>
      <t>600nits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
Dolby Vision</t>
    </r>
  </si>
  <si>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slot, 
dual-channel capable</t>
    </r>
  </si>
  <si>
    <r>
      <rPr>
        <b/>
        <sz val="8"/>
        <color rgb="FF454545"/>
        <rFont val="Arial"/>
        <family val="2"/>
      </rPr>
      <t xml:space="preserve">Up to 48GB </t>
    </r>
    <r>
      <rPr>
        <sz val="8"/>
        <color rgb="FF454545"/>
        <rFont val="Arial"/>
        <family val="2"/>
      </rPr>
      <t xml:space="preserve">
(16GB soldered + 32GB SO-DIMM) 
DDR4-3200</t>
    </r>
  </si>
  <si>
    <t>365.8 x 248 x 19.1 mm</t>
  </si>
  <si>
    <t>1.82 kg</t>
  </si>
  <si>
    <t>1.75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</si>
  <si>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
2x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1.4a)</t>
    </r>
  </si>
  <si>
    <t>Power-on password, Supervisor password, NVMe password, Self-healing BIOS</t>
  </si>
  <si>
    <r>
      <t>ThinkPad T15</t>
    </r>
    <r>
      <rPr>
        <sz val="10"/>
        <color rgb="FF454545"/>
        <rFont val="Arial"/>
        <family val="2"/>
      </rPr>
      <t xml:space="preserve"> G2</t>
    </r>
    <r>
      <rPr>
        <sz val="11"/>
        <color theme="1"/>
        <rFont val="Calibri"/>
        <family val="2"/>
        <scheme val="minor"/>
      </rPr>
      <t/>
    </r>
  </si>
  <si>
    <r>
      <t>ThinkPad X13</t>
    </r>
    <r>
      <rPr>
        <sz val="10"/>
        <color rgb="FF454545"/>
        <rFont val="Arial"/>
        <family val="2"/>
      </rPr>
      <t xml:space="preserve"> G2</t>
    </r>
  </si>
  <si>
    <r>
      <t>i7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16GB • 512GB • </t>
    </r>
    <r>
      <rPr>
        <b/>
        <sz val="8"/>
        <color rgb="FF3E8DDD"/>
        <rFont val="Arial"/>
        <family val="2"/>
      </rPr>
      <t>5G LTE</t>
    </r>
  </si>
  <si>
    <r>
      <rPr>
        <b/>
        <sz val="8"/>
        <color rgb="FF3E8DDD"/>
        <rFont val="Arial"/>
        <family val="2"/>
      </rPr>
      <t>Storm Grey</t>
    </r>
    <r>
      <rPr>
        <sz val="8"/>
        <color rgb="FF454545"/>
        <rFont val="Arial"/>
        <family val="2"/>
      </rPr>
      <t xml:space="preserve"> • i5 •</t>
    </r>
    <r>
      <rPr>
        <b/>
        <sz val="8"/>
        <color rgb="FF454545"/>
        <rFont val="Arial"/>
        <family val="2"/>
      </rPr>
      <t xml:space="preserve"> 16GB • 512GB</t>
    </r>
  </si>
  <si>
    <r>
      <rPr>
        <b/>
        <sz val="8"/>
        <color rgb="FF3E8DDD"/>
        <rFont val="Arial"/>
        <family val="2"/>
      </rPr>
      <t>Storm Grey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16GB • 512GB</t>
    </r>
  </si>
  <si>
    <t>20WK001MGE</t>
  </si>
  <si>
    <t>20WK002JGE</t>
  </si>
  <si>
    <t>20WK0022GE</t>
  </si>
  <si>
    <t>20WK0024GE</t>
  </si>
  <si>
    <t>20WK001RGE</t>
  </si>
  <si>
    <t>20WK001PGE</t>
  </si>
  <si>
    <r>
      <rPr>
        <b/>
        <sz val="8"/>
        <color rgb="FF454545"/>
        <rFont val="Arial"/>
        <family val="2"/>
      </rPr>
      <t>13.3" WUXGA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</si>
  <si>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t>PPS (Top), 
Aluminium (Bottom)</t>
  </si>
  <si>
    <t>Storm Grey</t>
  </si>
  <si>
    <t>Integrated 54.7Wh</t>
  </si>
  <si>
    <r>
      <rPr>
        <sz val="8"/>
        <color rgb="FF454545"/>
        <rFont val="Arial"/>
        <family val="2"/>
      </rPr>
      <t xml:space="preserve">Memory soldered to systemboard, 
</t>
    </r>
    <r>
      <rPr>
        <b/>
        <sz val="8"/>
        <color rgb="FF454545"/>
        <rFont val="Arial"/>
        <family val="2"/>
      </rPr>
      <t>no slots</t>
    </r>
    <r>
      <rPr>
        <sz val="8"/>
        <color rgb="FF454545"/>
        <rFont val="Arial"/>
        <family val="2"/>
      </rPr>
      <t>, dual-channel</t>
    </r>
  </si>
  <si>
    <r>
      <t xml:space="preserve">8GB </t>
    </r>
    <r>
      <rPr>
        <sz val="8"/>
        <color rgb="FF454545"/>
        <rFont val="Arial"/>
        <family val="2"/>
      </rPr>
      <t xml:space="preserve">soldered memory, </t>
    </r>
    <r>
      <rPr>
        <b/>
        <sz val="8"/>
        <color rgb="FF454545"/>
        <rFont val="Arial"/>
        <family val="2"/>
      </rPr>
      <t xml:space="preserve">
not upgradable</t>
    </r>
  </si>
  <si>
    <r>
      <t xml:space="preserve">16GB </t>
    </r>
    <r>
      <rPr>
        <sz val="8"/>
        <color rgb="FF454545"/>
        <rFont val="Arial"/>
        <family val="2"/>
      </rPr>
      <t xml:space="preserve">soldered memory, 
</t>
    </r>
    <r>
      <rPr>
        <b/>
        <sz val="8"/>
        <color rgb="FF454545"/>
        <rFont val="Arial"/>
        <family val="2"/>
      </rPr>
      <t>not upgradable</t>
    </r>
  </si>
  <si>
    <t>305.8 x 217.06 x 18.19 mm</t>
  </si>
  <si>
    <t>305.8 x 217.89 x 18.06 mm</t>
  </si>
  <si>
    <t>1.31 kg</t>
  </si>
  <si>
    <t>1x Ethernet extension connector, 
1x headphone / microphone combo jack (3.5mm), 1x side docking connector</t>
  </si>
  <si>
    <r>
      <t>ThinkPad X1 Carbon</t>
    </r>
    <r>
      <rPr>
        <sz val="12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G9</t>
    </r>
  </si>
  <si>
    <r>
      <rPr>
        <b/>
        <sz val="8"/>
        <color rgb="FF454545"/>
        <rFont val="Arial"/>
        <family val="2"/>
      </rPr>
      <t>Carbon Weave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UHD+ HDR</t>
    </r>
    <r>
      <rPr>
        <sz val="8"/>
        <color rgb="FF454545"/>
        <rFont val="Arial"/>
        <family val="2"/>
      </rPr>
      <t xml:space="preserve"> • i7</t>
    </r>
  </si>
  <si>
    <r>
      <t xml:space="preserve">Carbon Weave • UHD+ • 16GB • </t>
    </r>
    <r>
      <rPr>
        <b/>
        <sz val="8"/>
        <color rgb="FF454545"/>
        <rFont val="Arial"/>
        <family val="2"/>
      </rPr>
      <t>1TB</t>
    </r>
  </si>
  <si>
    <r>
      <t xml:space="preserve">Carbon Weave • UHD+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1TB</t>
    </r>
  </si>
  <si>
    <t>20XW0026GE</t>
  </si>
  <si>
    <t>20XW0085GE</t>
  </si>
  <si>
    <t>20XW0050GE</t>
  </si>
  <si>
    <t>20XW006UGE</t>
  </si>
  <si>
    <t>20XW0089GE</t>
  </si>
  <si>
    <t>20XW005JGE</t>
  </si>
  <si>
    <t>20XW008BGE</t>
  </si>
  <si>
    <t>20XW008AGE</t>
  </si>
  <si>
    <t>20XW008MGE</t>
  </si>
  <si>
    <t>20XW008DGE</t>
  </si>
  <si>
    <t>20XW0055GE</t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</si>
  <si>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4.0x4 
Performance NVMe Opal2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</si>
  <si>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4.0x4 
Performance NVMe Opal2</t>
    </r>
  </si>
  <si>
    <r>
      <rPr>
        <b/>
        <sz val="8"/>
        <color rgb="FF454545"/>
        <rFont val="Arial"/>
        <family val="2"/>
      </rPr>
      <t>14" FHD+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</t>
    </r>
  </si>
  <si>
    <r>
      <rPr>
        <b/>
        <sz val="8"/>
        <color rgb="FF454545"/>
        <rFont val="Arial"/>
        <family val="2"/>
      </rPr>
      <t>14" FHD+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
</t>
    </r>
    <r>
      <rPr>
        <b/>
        <sz val="8"/>
        <color rgb="FF3E8DDD"/>
        <rFont val="Arial"/>
        <family val="2"/>
      </rPr>
      <t>ThinkPad Privacy Guard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</si>
  <si>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>14" UHD+</t>
    </r>
    <r>
      <rPr>
        <sz val="8"/>
        <color rgb="FF454545"/>
        <rFont val="Arial"/>
        <family val="2"/>
      </rPr>
      <t xml:space="preserve"> (3840x2400)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Glossy, </t>
    </r>
    <r>
      <rPr>
        <b/>
        <sz val="8"/>
        <color rgb="FF454545"/>
        <rFont val="Arial"/>
        <family val="2"/>
      </rPr>
      <t>HDR 400</t>
    </r>
  </si>
  <si>
    <r>
      <t xml:space="preserve">Memory soldered to systemboard, 
</t>
    </r>
    <r>
      <rPr>
        <b/>
        <sz val="8"/>
        <color rgb="FF454545"/>
        <rFont val="Arial"/>
        <family val="2"/>
      </rPr>
      <t>no slots</t>
    </r>
    <r>
      <rPr>
        <sz val="8"/>
        <color rgb="FF454545"/>
        <rFont val="Arial"/>
        <family val="2"/>
      </rPr>
      <t>, 8-channel</t>
    </r>
  </si>
  <si>
    <r>
      <t>8GB</t>
    </r>
    <r>
      <rPr>
        <sz val="8"/>
        <color rgb="FF454545"/>
        <rFont val="Arial"/>
        <family val="2"/>
      </rPr>
      <t xml:space="preserve"> soldered memory, </t>
    </r>
    <r>
      <rPr>
        <b/>
        <sz val="8"/>
        <color rgb="FF454545"/>
        <rFont val="Arial"/>
        <family val="2"/>
      </rPr>
      <t xml:space="preserve">
not upgradable</t>
    </r>
  </si>
  <si>
    <r>
      <t>16GB</t>
    </r>
    <r>
      <rPr>
        <sz val="8"/>
        <color rgb="FF454545"/>
        <rFont val="Arial"/>
        <family val="2"/>
      </rPr>
      <t xml:space="preserve"> soldered memory, </t>
    </r>
    <r>
      <rPr>
        <b/>
        <sz val="8"/>
        <color rgb="FF454545"/>
        <rFont val="Arial"/>
        <family val="2"/>
      </rPr>
      <t xml:space="preserve">
not upgradable</t>
    </r>
  </si>
  <si>
    <r>
      <t>32GB</t>
    </r>
    <r>
      <rPr>
        <sz val="8"/>
        <color rgb="FF454545"/>
        <rFont val="Arial"/>
        <family val="2"/>
      </rPr>
      <t xml:space="preserve"> soldered memory, </t>
    </r>
    <r>
      <rPr>
        <b/>
        <sz val="8"/>
        <color rgb="FF454545"/>
        <rFont val="Arial"/>
        <family val="2"/>
      </rPr>
      <t xml:space="preserve">
not upgradable</t>
    </r>
  </si>
  <si>
    <t>315 x 221.6 x 14.9 mm</t>
  </si>
  <si>
    <t>1.133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</si>
  <si>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1.4a)</t>
    </r>
  </si>
  <si>
    <t>TrackPoint® pointing device and glass surface multi-touch touchpad</t>
  </si>
  <si>
    <r>
      <t>ThinkPad X1 Carbon</t>
    </r>
    <r>
      <rPr>
        <sz val="12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G9</t>
    </r>
    <r>
      <rPr>
        <sz val="11"/>
        <color theme="1"/>
        <rFont val="Calibri"/>
        <family val="2"/>
        <scheme val="minor"/>
      </rPr>
      <t/>
    </r>
  </si>
  <si>
    <r>
      <t xml:space="preserve">ThinkPad X1 Yoga </t>
    </r>
    <r>
      <rPr>
        <sz val="10"/>
        <color rgb="FF454545"/>
        <rFont val="Arial"/>
        <family val="2"/>
      </rPr>
      <t>G6</t>
    </r>
  </si>
  <si>
    <r>
      <rPr>
        <b/>
        <sz val="8"/>
        <color rgb="FF454545"/>
        <rFont val="Arial"/>
        <family val="2"/>
      </rPr>
      <t>FHD+</t>
    </r>
    <r>
      <rPr>
        <sz val="8"/>
        <color rgb="FF454545"/>
        <rFont val="Arial"/>
        <family val="2"/>
      </rPr>
      <t xml:space="preserve"> 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4G LTE</t>
    </r>
  </si>
  <si>
    <r>
      <t xml:space="preserve">FHD+ • i5 • 16GB • 512GB • </t>
    </r>
    <r>
      <rPr>
        <b/>
        <sz val="8"/>
        <color rgb="FF3E8DDD"/>
        <rFont val="Arial"/>
        <family val="2"/>
      </rPr>
      <t>5G LTE</t>
    </r>
  </si>
  <si>
    <r>
      <t xml:space="preserve">FHD+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• 4G LTE</t>
    </r>
  </si>
  <si>
    <r>
      <t xml:space="preserve">FHD+ • i7 • 16GB • 512GB • </t>
    </r>
    <r>
      <rPr>
        <b/>
        <sz val="8"/>
        <color rgb="FF3E8DDD"/>
        <rFont val="Arial"/>
        <family val="2"/>
      </rPr>
      <t>5G LTE</t>
    </r>
  </si>
  <si>
    <r>
      <rPr>
        <b/>
        <sz val="8"/>
        <color rgb="FF454545"/>
        <rFont val="Arial"/>
        <family val="2"/>
      </rPr>
      <t>UHD+ HDR</t>
    </r>
    <r>
      <rPr>
        <sz val="8"/>
        <color rgb="FF454545"/>
        <rFont val="Arial"/>
        <family val="2"/>
      </rPr>
      <t xml:space="preserve"> • i7 • 16GB • 512GB</t>
    </r>
  </si>
  <si>
    <r>
      <t xml:space="preserve">UHD+ HDR • i7 • 16GB • </t>
    </r>
    <r>
      <rPr>
        <b/>
        <sz val="8"/>
        <color rgb="FF454545"/>
        <rFont val="Arial"/>
        <family val="2"/>
      </rPr>
      <t>1TB SSD</t>
    </r>
  </si>
  <si>
    <r>
      <t xml:space="preserve">UHD+ HDR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 xml:space="preserve">1TB SSD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3E8DDD"/>
        <rFont val="Arial"/>
        <family val="2"/>
      </rPr>
      <t>5G LTE</t>
    </r>
  </si>
  <si>
    <r>
      <t xml:space="preserve">UHD+ HDR • i7 • 32GB • </t>
    </r>
    <r>
      <rPr>
        <b/>
        <sz val="8"/>
        <color rgb="FF454545"/>
        <rFont val="Arial"/>
        <family val="2"/>
      </rPr>
      <t>2TB SSD</t>
    </r>
  </si>
  <si>
    <t>20XY003GGE</t>
  </si>
  <si>
    <t>20XY005RGE</t>
  </si>
  <si>
    <t>20XY004HGE</t>
  </si>
  <si>
    <t>20XY0047GE</t>
  </si>
  <si>
    <t>20XY004CGE</t>
  </si>
  <si>
    <t>20XY006HGE</t>
  </si>
  <si>
    <t>20XY005MGE</t>
  </si>
  <si>
    <t>20XY006LGE</t>
  </si>
  <si>
    <r>
      <rPr>
        <b/>
        <sz val="8"/>
        <color rgb="FF454545"/>
        <rFont val="Arial"/>
        <family val="2"/>
      </rPr>
      <t>2TB</t>
    </r>
    <r>
      <rPr>
        <sz val="8"/>
        <color rgb="FF454545"/>
        <rFont val="Arial"/>
        <family val="2"/>
      </rPr>
      <t xml:space="preserve"> SSD 
M.2 2280 PCIe 4.0x4 
Performance NVMe Opal2</t>
    </r>
  </si>
  <si>
    <r>
      <rPr>
        <b/>
        <sz val="8"/>
        <color rgb="FF454545"/>
        <rFont val="Arial"/>
        <family val="2"/>
      </rPr>
      <t>14" FHD+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</si>
  <si>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 xml:space="preserve">14" FHD+ </t>
    </r>
    <r>
      <rPr>
        <sz val="8"/>
        <color rgb="FF454545"/>
        <rFont val="Arial"/>
        <family val="2"/>
      </rPr>
      <t xml:space="preserve">(1920x1200)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
</t>
    </r>
    <r>
      <rPr>
        <b/>
        <sz val="8"/>
        <color rgb="FF3E8DDD"/>
        <rFont val="Arial"/>
        <family val="2"/>
      </rPr>
      <t>ThinkPad Privacy Guard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</si>
  <si>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 xml:space="preserve">14" UHD+ </t>
    </r>
    <r>
      <rPr>
        <sz val="8"/>
        <color rgb="FF454545"/>
        <rFont val="Arial"/>
        <family val="2"/>
      </rPr>
      <t xml:space="preserve">(3840x2400)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AR (anti-reflection) / 
AS (anti-smudge),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Touch</t>
    </r>
  </si>
  <si>
    <t>Lenovo Integrated Pen (Garaged)</t>
  </si>
  <si>
    <t>Aluminium (Top) + Aluminium (Bottom)</t>
  </si>
  <si>
    <t>Aluminium (Top) + 
Aluminium (Bottom)</t>
  </si>
  <si>
    <t>314.4 x 223 x 14.99 mm</t>
  </si>
  <si>
    <t>1.399 kg</t>
  </si>
  <si>
    <r>
      <t xml:space="preserve">ThinkPad X1 Yoga </t>
    </r>
    <r>
      <rPr>
        <sz val="10"/>
        <color rgb="FF454545"/>
        <rFont val="Arial"/>
        <family val="2"/>
      </rPr>
      <t>G6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</si>
  <si>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color rgb="FF3E8DDD"/>
        <rFont val="Arial"/>
        <family val="2"/>
      </rPr>
      <t>Abyss Blue</t>
    </r>
    <r>
      <rPr>
        <sz val="8"/>
        <color rgb="FF454545"/>
        <rFont val="Arial"/>
        <family val="2"/>
      </rPr>
      <t xml:space="preserve"> • i7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</si>
  <si>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r>
      <rPr>
        <b/>
        <sz val="8"/>
        <color rgb="FF3E8DDD"/>
        <rFont val="Arial"/>
        <family val="2"/>
      </rPr>
      <t>Abyss Blue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</si>
  <si>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r>
      <rPr>
        <b/>
        <sz val="8"/>
        <color rgb="FF3E8DDD"/>
        <rFont val="Arial"/>
        <family val="2"/>
      </rPr>
      <t>Abyss Blue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8GB • 256GB</t>
    </r>
  </si>
  <si>
    <r>
      <rPr>
        <b/>
        <sz val="8"/>
        <color rgb="FF454545"/>
        <rFont val="Arial"/>
        <family val="2"/>
      </rPr>
      <t>14" UHD</t>
    </r>
    <r>
      <rPr>
        <sz val="8"/>
        <color rgb="FF454545"/>
        <rFont val="Arial"/>
        <family val="2"/>
      </rPr>
      <t xml:space="preserve"> (3840x2160)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
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</si>
  <si>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t>13"</t>
  </si>
  <si>
    <t>14"</t>
  </si>
  <si>
    <t>15"</t>
  </si>
  <si>
    <t>17"</t>
  </si>
  <si>
    <t>Commercial Notebook Topseller</t>
  </si>
  <si>
    <t>» NAVIGATION</t>
  </si>
  <si>
    <r>
      <t>ThinkPad E15</t>
    </r>
    <r>
      <rPr>
        <sz val="10"/>
        <color rgb="FF454545"/>
        <rFont val="Arial"/>
        <family val="2"/>
      </rPr>
      <t xml:space="preserve"> G1</t>
    </r>
  </si>
  <si>
    <t>V15 AMD G2</t>
  </si>
  <si>
    <t>Lucienne</t>
  </si>
  <si>
    <t>R3 5300U</t>
  </si>
  <si>
    <t>R5 5500U</t>
  </si>
  <si>
    <t>Gemini Lake</t>
  </si>
  <si>
    <t>N5030</t>
  </si>
  <si>
    <t>V15 G2</t>
  </si>
  <si>
    <t>14 AMD G3</t>
  </si>
  <si>
    <t>R7 5700U</t>
  </si>
  <si>
    <t>15 AMD G3</t>
  </si>
  <si>
    <t>T14 G2</t>
  </si>
  <si>
    <t>T14s G2</t>
  </si>
  <si>
    <t>IR &amp; FHD</t>
  </si>
  <si>
    <t>T15 G2</t>
  </si>
  <si>
    <t>X13 G2</t>
  </si>
  <si>
    <t>X1 Carbon G9</t>
  </si>
  <si>
    <t>X1 Yoga G6</t>
  </si>
  <si>
    <r>
      <t>ThinkPad X13 Yoga</t>
    </r>
    <r>
      <rPr>
        <sz val="10"/>
        <color rgb="FF454545"/>
        <rFont val="Arial"/>
        <family val="2"/>
      </rPr>
      <t xml:space="preserve"> G2</t>
    </r>
  </si>
  <si>
    <r>
      <t xml:space="preserve">i5 • 8GB • 256GB • </t>
    </r>
    <r>
      <rPr>
        <b/>
        <sz val="8"/>
        <color rgb="FF454545"/>
        <rFont val="Arial"/>
        <family val="2"/>
      </rPr>
      <t>WWAN Ready</t>
    </r>
  </si>
  <si>
    <r>
      <rPr>
        <b/>
        <sz val="8"/>
        <color rgb="FF454545"/>
        <rFont val="Arial"/>
        <family val="2"/>
      </rPr>
      <t xml:space="preserve">WQXGA </t>
    </r>
    <r>
      <rPr>
        <sz val="8"/>
        <color rgb="FF454545"/>
        <rFont val="Arial"/>
        <family val="2"/>
      </rPr>
      <t xml:space="preserve">• i7 • 16GB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4G</t>
    </r>
  </si>
  <si>
    <t>20W80011GE</t>
  </si>
  <si>
    <t>20W80012GE</t>
  </si>
  <si>
    <t>20W80013GE</t>
  </si>
  <si>
    <t>20W80014GE</t>
  </si>
  <si>
    <t>20W80015GE</t>
  </si>
  <si>
    <t>20W8000TGE</t>
  </si>
  <si>
    <r>
      <rPr>
        <b/>
        <sz val="8"/>
        <color rgb="FF454545"/>
        <rFont val="Arial"/>
        <family val="2"/>
      </rPr>
      <t>13.3" WUXGA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</si>
  <si>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>13.3" WQXGA</t>
    </r>
    <r>
      <rPr>
        <sz val="8"/>
        <color rgb="FF454545"/>
        <rFont val="Arial"/>
        <family val="2"/>
      </rPr>
      <t xml:space="preserve"> (2560x1600) 
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 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
AR (anti-reflection) / 
AS (anti-smudge), </t>
    </r>
    <r>
      <rPr>
        <b/>
        <sz val="8"/>
        <color rgb="FF454545"/>
        <rFont val="Arial"/>
        <family val="2"/>
      </rPr>
      <t>Touch</t>
    </r>
  </si>
  <si>
    <t>Carbon Fiber Hybrid PA + 55% GF (top), Carbon Fiber Hybrid PA + 55% GF (bottom)</t>
  </si>
  <si>
    <t>Integrated 52.8Wh</t>
  </si>
  <si>
    <r>
      <t xml:space="preserve">8GB </t>
    </r>
    <r>
      <rPr>
        <sz val="8"/>
        <color rgb="FF454545"/>
        <rFont val="Arial"/>
        <family val="2"/>
      </rPr>
      <t xml:space="preserve">soldered memory, 
</t>
    </r>
    <r>
      <rPr>
        <b/>
        <sz val="8"/>
        <color rgb="FF454545"/>
        <rFont val="Arial"/>
        <family val="2"/>
      </rPr>
      <t>not upgradable</t>
    </r>
  </si>
  <si>
    <t>305 x 213.9 x 15.39 mm</t>
  </si>
  <si>
    <t>1.2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</si>
  <si>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
2x </t>
    </r>
    <r>
      <rPr>
        <b/>
        <sz val="8"/>
        <color rgb="FF454545"/>
        <rFont val="Arial"/>
        <family val="2"/>
      </rPr>
      <t>Thunderbolt 4 / USB4™ 40Gbps</t>
    </r>
    <r>
      <rPr>
        <sz val="8"/>
        <color rgb="FF454545"/>
        <rFont val="Arial"/>
        <family val="2"/>
      </rPr>
      <t xml:space="preserve"> (support data transfer, Power Delivery 3.0 and DisplayPort™ 1.4a)</t>
    </r>
  </si>
  <si>
    <t>Lenovo V15 AMD G1</t>
  </si>
  <si>
    <t>Lenovo V15 AMD G2</t>
  </si>
  <si>
    <t>Lenovo V15 G1</t>
  </si>
  <si>
    <t>Lenovo V15 G2</t>
  </si>
  <si>
    <t>Lenovo V17 G1</t>
  </si>
  <si>
    <t>ThinkBook 13s G2</t>
  </si>
  <si>
    <t>ThinkBook 14 AMD G2</t>
  </si>
  <si>
    <t>ThinkBook 14 AMD G3</t>
  </si>
  <si>
    <t>ThinkBook 14 G2</t>
  </si>
  <si>
    <t>ThinkBook 14s Yoga G1</t>
  </si>
  <si>
    <t>ThinkBook 15 AMD G2</t>
  </si>
  <si>
    <t>ThinkBook 15 AMD G3</t>
  </si>
  <si>
    <t>ThinkBook 15 G1</t>
  </si>
  <si>
    <t>ThinkBook 15 G2</t>
  </si>
  <si>
    <t>ThinkBook 15p G1</t>
  </si>
  <si>
    <t>ThinkPad E14 AMD G2</t>
  </si>
  <si>
    <t>ThinkPad E14 G2</t>
  </si>
  <si>
    <t>ThinkPad E15 AMD G2</t>
  </si>
  <si>
    <t>ThinkPad E15 G1</t>
  </si>
  <si>
    <t>ThinkPad E15 G2</t>
  </si>
  <si>
    <t>ThinkPad L13 G2</t>
  </si>
  <si>
    <t>ThinkPad L13 Yoga G2</t>
  </si>
  <si>
    <t>ThinkPad L14 AMD G1</t>
  </si>
  <si>
    <t>ThinkPad L14 G1</t>
  </si>
  <si>
    <t>ThinkPad L15 AMD G1</t>
  </si>
  <si>
    <t>ThinkPad L15 G1</t>
  </si>
  <si>
    <t>ThinkPad T14 AMD G1</t>
  </si>
  <si>
    <t>ThinkPad T14 G1</t>
  </si>
  <si>
    <t>ThinkPad T14 G2</t>
  </si>
  <si>
    <t>ThinkPad T14s AMD G1</t>
  </si>
  <si>
    <t>ThinkPad T14s G1</t>
  </si>
  <si>
    <t>ThinkPad T14s G2</t>
  </si>
  <si>
    <t>ThinkPad T15 G1</t>
  </si>
  <si>
    <t>ThinkPad T15 G2</t>
  </si>
  <si>
    <t>ThinkPad T15p G1</t>
  </si>
  <si>
    <t>ThinkPad X13 AMD G1</t>
  </si>
  <si>
    <t>ThinkPad X13 G1</t>
  </si>
  <si>
    <t>ThinkPad X13 G2</t>
  </si>
  <si>
    <t>ThinkPad X13 Yoga G1</t>
  </si>
  <si>
    <t>ThinkPad X1 Nano G1</t>
  </si>
  <si>
    <t>ThinkPad X1 Carbon G8</t>
  </si>
  <si>
    <t>ThinkPad X1 Carbon G9</t>
  </si>
  <si>
    <t>ThinkPad X1 Yoga G5</t>
  </si>
  <si>
    <t>ThinkPad X1 Yoga G6</t>
  </si>
  <si>
    <t>ThinkPad X1 Titanium Yoga G1</t>
  </si>
  <si>
    <t>ThinkPad X1 Extreme G3</t>
  </si>
  <si>
    <t>ThinkPad X13 Yoga G2</t>
  </si>
  <si>
    <r>
      <t>Lenovo V17</t>
    </r>
    <r>
      <rPr>
        <sz val="10"/>
        <color rgb="FF454545"/>
        <rFont val="Arial"/>
        <family val="2"/>
      </rPr>
      <t xml:space="preserve"> G2</t>
    </r>
  </si>
  <si>
    <r>
      <t xml:space="preserve">i3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</si>
  <si>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 • </t>
    </r>
    <r>
      <rPr>
        <b/>
        <sz val="8"/>
        <color rgb="FF454545"/>
        <rFont val="Arial"/>
        <family val="2"/>
      </rPr>
      <t>MX350</t>
    </r>
  </si>
  <si>
    <t>82NX00CMGE</t>
  </si>
  <si>
    <t>82NX00E0GE</t>
  </si>
  <si>
    <t>82NX00DGGE</t>
  </si>
  <si>
    <t>82NX00D0GE</t>
  </si>
  <si>
    <t>82NX00CTGE</t>
  </si>
  <si>
    <r>
      <t xml:space="preserve">NVIDIA Geforce MX350 
</t>
    </r>
    <r>
      <rPr>
        <sz val="8"/>
        <color rgb="FF454545"/>
        <rFont val="Arial"/>
        <family val="2"/>
      </rPr>
      <t>2GB GDDR5</t>
    </r>
  </si>
  <si>
    <r>
      <rPr>
        <b/>
        <sz val="8"/>
        <color rgb="FF454545"/>
        <rFont val="Arial"/>
        <family val="2"/>
      </rPr>
      <t>17.3"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
Anti-glare, 72% NTSC</t>
    </r>
  </si>
  <si>
    <t>Painting</t>
  </si>
  <si>
    <r>
      <t xml:space="preserve">Up to </t>
    </r>
    <r>
      <rPr>
        <b/>
        <sz val="8"/>
        <color rgb="FF454545"/>
        <rFont val="Arial"/>
        <family val="2"/>
      </rPr>
      <t xml:space="preserve">16GB </t>
    </r>
    <r>
      <rPr>
        <sz val="8"/>
        <color rgb="FF454545"/>
        <rFont val="Arial"/>
        <family val="2"/>
      </rPr>
      <t xml:space="preserve">
(8GB soldered + 8GB SO-DIMM)
DDR4-3200</t>
    </r>
  </si>
  <si>
    <t>399 x 274 x 19.9 mm</t>
  </si>
  <si>
    <t>2.2 kg</t>
  </si>
  <si>
    <r>
      <t xml:space="preserve">1x </t>
    </r>
    <r>
      <rPr>
        <b/>
        <sz val="8"/>
        <color rgb="FF454545"/>
        <rFont val="Arial"/>
        <family val="2"/>
      </rPr>
      <t xml:space="preserve">USB-C 3.2 Gen </t>
    </r>
    <r>
      <rPr>
        <sz val="8"/>
        <color rgb="FF454545"/>
        <rFont val="Arial"/>
        <family val="2"/>
      </rPr>
      <t xml:space="preserve">1 (support data transfer only), 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
1x </t>
    </r>
    <r>
      <rPr>
        <b/>
        <sz val="8"/>
        <color rgb="FF454545"/>
        <rFont val="Arial"/>
        <family val="2"/>
      </rPr>
      <t>USB 3.2 Gen 1</t>
    </r>
  </si>
  <si>
    <t>1x card reader, 1x headphone / microphone combo jack (3.5mm), 
1x power connector</t>
  </si>
  <si>
    <t>Power-on password, Supervisor password, Hard disk password, 
Camera privacy shutter</t>
  </si>
  <si>
    <t>Lenovo V17 G2</t>
  </si>
  <si>
    <r>
      <rPr>
        <b/>
        <sz val="8"/>
        <color rgb="FF3E8DDD"/>
        <rFont val="Arial"/>
        <family val="2"/>
      </rPr>
      <t>Premier Support</t>
    </r>
    <r>
      <rPr>
        <sz val="8"/>
        <color rgb="FF454545"/>
        <rFont val="Arial"/>
        <family val="2"/>
      </rPr>
      <t xml:space="preserve"> •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i7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3E8DDD"/>
        <rFont val="Arial"/>
        <family val="2"/>
      </rPr>
      <t>5G</t>
    </r>
  </si>
  <si>
    <r>
      <t>ThinkBook 13s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G3</t>
    </r>
  </si>
  <si>
    <t>AMD Cezanne</t>
  </si>
  <si>
    <r>
      <rPr>
        <b/>
        <sz val="8"/>
        <color rgb="FF454545"/>
        <rFont val="Arial"/>
        <family val="2"/>
      </rPr>
      <t xml:space="preserve">Ryzen 5 </t>
    </r>
    <r>
      <rPr>
        <sz val="8"/>
        <color rgb="FF454545"/>
        <rFont val="Arial"/>
        <family val="2"/>
      </rPr>
      <t>• 16GB • 512GB</t>
    </r>
  </si>
  <si>
    <t>20YA0007GE</t>
  </si>
  <si>
    <t>20YA0005GE</t>
  </si>
  <si>
    <r>
      <rPr>
        <b/>
        <sz val="8"/>
        <color rgb="FF454545"/>
        <rFont val="Arial"/>
        <family val="2"/>
      </rPr>
      <t xml:space="preserve">AMD Ryzen 5 5600U </t>
    </r>
    <r>
      <rPr>
        <sz val="8"/>
        <color rgb="FF454545"/>
        <rFont val="Arial"/>
        <family val="2"/>
      </rPr>
      <t xml:space="preserve">
(6C / 12T, 2.3 / 4.2GHz, 
3MB L2 / 16MB L3)</t>
    </r>
  </si>
  <si>
    <r>
      <rPr>
        <b/>
        <sz val="8"/>
        <color rgb="FF454545"/>
        <rFont val="Arial"/>
        <family val="2"/>
      </rPr>
      <t xml:space="preserve">AMD Ryzen 7 5800U </t>
    </r>
    <r>
      <rPr>
        <sz val="8"/>
        <color rgb="FF454545"/>
        <rFont val="Arial"/>
        <family val="2"/>
      </rPr>
      <t xml:space="preserve">
(8C / 16T, 1.9 / 4.4GHz, 
4MB L2 / 16MB L3)</t>
    </r>
  </si>
  <si>
    <r>
      <t>16GB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</si>
  <si>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>13.3" WUXGA</t>
    </r>
    <r>
      <rPr>
        <sz val="8"/>
        <color rgb="FF454545"/>
        <rFont val="Arial"/>
        <family val="2"/>
      </rPr>
      <t xml:space="preserve"> (1920x1200) 
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
100% sRGB, </t>
    </r>
    <r>
      <rPr>
        <b/>
        <sz val="8"/>
        <color rgb="FF454545"/>
        <rFont val="Arial"/>
        <family val="2"/>
      </rPr>
      <t>Dolby Vision</t>
    </r>
  </si>
  <si>
    <t>11ax, 2x2 + BT5.2</t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</si>
  <si>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memory, 
</t>
    </r>
    <r>
      <rPr>
        <b/>
        <sz val="8"/>
        <color rgb="FF454545"/>
        <rFont val="Arial"/>
        <family val="2"/>
      </rPr>
      <t>not upgradable</t>
    </r>
  </si>
  <si>
    <t>299 x 210 x 14.9 mm</t>
  </si>
  <si>
    <r>
      <t xml:space="preserve">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1.4),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</t>
    </r>
  </si>
  <si>
    <t>1x HDMI 2.0b</t>
  </si>
  <si>
    <t>Buttonless Mylar® surface multi-touch touchpad, supports Precision TouchPad (PTP)</t>
  </si>
  <si>
    <t>Power-on password, Supervisor password, Hard disk password</t>
  </si>
  <si>
    <t>ThinkBook 13s AMD G3</t>
  </si>
  <si>
    <t>V17 G2</t>
  </si>
  <si>
    <t>13s AMD G3</t>
  </si>
  <si>
    <t>Cezanne</t>
  </si>
  <si>
    <t>R5 5600U</t>
  </si>
  <si>
    <t>R7 5800U</t>
  </si>
  <si>
    <t>X13 Yoga G2</t>
  </si>
  <si>
    <t>WQXGA</t>
  </si>
  <si>
    <t>20XW00A5GE</t>
  </si>
  <si>
    <t>20XY007KGE</t>
  </si>
  <si>
    <t>FHD+</t>
  </si>
  <si>
    <t>UHD+</t>
  </si>
  <si>
    <t>82NB003LGE</t>
  </si>
  <si>
    <r>
      <rPr>
        <b/>
        <sz val="8"/>
        <color rgb="FF454545"/>
        <rFont val="Arial"/>
        <family val="2"/>
      </rPr>
      <t>FHD IPS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 xml:space="preserve">i5 </t>
    </r>
    <r>
      <rPr>
        <sz val="8"/>
        <color rgb="FF454545"/>
        <rFont val="Arial"/>
        <family val="2"/>
      </rPr>
      <t>• 8GB • 256GB SSD</t>
    </r>
  </si>
  <si>
    <t>0.3MP with Privacy Shutter</t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</si>
  <si>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Soldered DDR4-2666 + 
</t>
    </r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SO-DIMM DDR4-2666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</si>
  <si>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</t>
    </r>
    <r>
      <rPr>
        <b/>
        <sz val="8"/>
        <color rgb="FF454545"/>
        <rFont val="Arial"/>
        <family val="2"/>
      </rPr>
      <t>IPS</t>
    </r>
    <r>
      <rPr>
        <sz val="8"/>
        <color rgb="FF454545"/>
        <rFont val="Arial"/>
        <family val="2"/>
      </rPr>
      <t xml:space="preserve"> 
</t>
    </r>
    <r>
      <rPr>
        <b/>
        <sz val="8"/>
        <color rgb="FF454545"/>
        <rFont val="Arial"/>
        <family val="2"/>
      </rPr>
      <t>250nits</t>
    </r>
    <r>
      <rPr>
        <sz val="8"/>
        <color rgb="FF454545"/>
        <rFont val="Arial"/>
        <family val="2"/>
      </rPr>
      <t xml:space="preserve"> Anti-glare</t>
    </r>
  </si>
  <si>
    <t>DDR4-2666</t>
  </si>
  <si>
    <r>
      <rPr>
        <b/>
        <sz val="8"/>
        <color rgb="FF454545"/>
        <rFont val="Arial"/>
        <family val="2"/>
      </rPr>
      <t xml:space="preserve">Up to 12GB
</t>
    </r>
    <r>
      <rPr>
        <sz val="8"/>
        <color rgb="FF454545"/>
        <rFont val="Arial"/>
        <family val="2"/>
      </rPr>
      <t>(4GB soldered + 8GB SO-DIMM) 
DDR4-2666 offering</t>
    </r>
  </si>
  <si>
    <t>362.2 x 251.5 x 19.9 mm</t>
  </si>
  <si>
    <t>20VD00M7GE</t>
  </si>
  <si>
    <t>20VD00MHGE</t>
  </si>
  <si>
    <r>
      <t xml:space="preserve">sRGB 300nits 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</si>
  <si>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r>
      <rPr>
        <b/>
        <sz val="8"/>
        <color rgb="FF454545"/>
        <rFont val="Arial"/>
        <family val="2"/>
      </rPr>
      <t>sRGB 300nits</t>
    </r>
    <r>
      <rPr>
        <sz val="8"/>
        <color rgb="FF454545"/>
        <rFont val="Arial"/>
        <family val="2"/>
      </rPr>
      <t xml:space="preserve"> • i5 • 8GB • 256GB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</si>
  <si>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100% sRGB</t>
    </r>
  </si>
  <si>
    <t>20VE009BGE</t>
  </si>
  <si>
    <t>20VE00FJGE</t>
  </si>
  <si>
    <t>20VE00FNGE</t>
  </si>
  <si>
    <t xml:space="preserve">	
4Y Premier Support Upgrade from 1Y Depot/CCI (5WS0T36121)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</si>
  <si>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1.4), 
1x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 1.4)</t>
    </r>
  </si>
  <si>
    <t>1x HDMI 1.4b, 1x card reader, 1x Ethernet (RJ-45), 1x headphone / microphone combo jack (3.5mm)</t>
  </si>
  <si>
    <t>Power-on password, Supervisor password, Hard disk password, 
Self-healing BIOS</t>
  </si>
  <si>
    <t>Not Support</t>
  </si>
  <si>
    <t>1x card reader, 1x Ethernet (RJ-45), 
1x headphone / microphone combo jack (3.5mm)</t>
  </si>
  <si>
    <r>
      <t xml:space="preserve">sRGB 300nits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</t>
    </r>
  </si>
  <si>
    <t>300nits 100% sRGB Display</t>
  </si>
  <si>
    <r>
      <t>ThinkBook Plus</t>
    </r>
    <r>
      <rPr>
        <sz val="10"/>
        <color rgb="FF454545"/>
        <rFont val="Arial"/>
        <family val="2"/>
      </rPr>
      <t xml:space="preserve"> G2</t>
    </r>
  </si>
  <si>
    <r>
      <rPr>
        <b/>
        <sz val="8"/>
        <color rgb="FF454545"/>
        <rFont val="Arial"/>
        <family val="2"/>
      </rPr>
      <t>WQXGA</t>
    </r>
    <r>
      <rPr>
        <sz val="8"/>
        <color rgb="FF454545"/>
        <rFont val="Arial"/>
        <family val="2"/>
      </rPr>
      <t xml:space="preserve"> • i5 • 16GB • 512GB • </t>
    </r>
    <r>
      <rPr>
        <b/>
        <sz val="8"/>
        <color rgb="FF454545"/>
        <rFont val="Arial"/>
        <family val="2"/>
      </rPr>
      <t>E Ink</t>
    </r>
  </si>
  <si>
    <t>20WH000HGE</t>
  </si>
  <si>
    <t>Lenovo Integrated Pen</t>
  </si>
  <si>
    <t>1x USB-C 3-in-1 Hub</t>
  </si>
  <si>
    <t>Integrated 53Wh</t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</si>
  <si>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4.0x4 NVMe</t>
    </r>
  </si>
  <si>
    <t>IPS 10-point Multi-touch 
+ E Ink 10-point Multi-touch</t>
  </si>
  <si>
    <r>
      <rPr>
        <b/>
        <sz val="8"/>
        <color rgb="FF454545"/>
        <rFont val="Arial"/>
        <family val="2"/>
      </rPr>
      <t>13.3" WQXGA</t>
    </r>
    <r>
      <rPr>
        <sz val="8"/>
        <color rgb="FF454545"/>
        <rFont val="Arial"/>
        <family val="2"/>
      </rPr>
      <t xml:space="preserve"> (2560x1600) 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100% sRGB</t>
    </r>
    <r>
      <rPr>
        <sz val="8"/>
        <color rgb="FF454545"/>
        <rFont val="Arial"/>
        <family val="2"/>
      </rPr>
      <t xml:space="preserve">, 
glass, </t>
    </r>
    <r>
      <rPr>
        <b/>
        <sz val="8"/>
        <color rgb="FF454545"/>
        <rFont val="Arial"/>
        <family val="2"/>
      </rPr>
      <t>touch</t>
    </r>
    <r>
      <rPr>
        <sz val="8"/>
        <color rgb="FF454545"/>
        <rFont val="Arial"/>
        <family val="2"/>
      </rPr>
      <t xml:space="preserve">, Dolby Vision 
+ </t>
    </r>
    <r>
      <rPr>
        <b/>
        <sz val="8"/>
        <color rgb="FF454545"/>
        <rFont val="Arial"/>
        <family val="2"/>
      </rPr>
      <t xml:space="preserve">12" WQXGA </t>
    </r>
    <r>
      <rPr>
        <sz val="8"/>
        <color rgb="FF454545"/>
        <rFont val="Arial"/>
        <family val="2"/>
      </rPr>
      <t>(2560x1600)</t>
    </r>
    <r>
      <rPr>
        <b/>
        <sz val="8"/>
        <color rgb="FF454545"/>
        <rFont val="Arial"/>
        <family val="2"/>
      </rPr>
      <t xml:space="preserve"> E Ink</t>
    </r>
    <r>
      <rPr>
        <sz val="8"/>
        <color rgb="FF454545"/>
        <rFont val="Arial"/>
        <family val="2"/>
      </rPr>
      <t xml:space="preserve"> 
Anti-glare, glass, </t>
    </r>
    <r>
      <rPr>
        <b/>
        <sz val="8"/>
        <color rgb="FF454545"/>
        <rFont val="Arial"/>
        <family val="2"/>
      </rPr>
      <t>touch</t>
    </r>
  </si>
  <si>
    <t>Aluminium + Glass (Top), 
Magnesium-aluminium (Bottom)</t>
  </si>
  <si>
    <t>ThinkBook Bluetooth 
Silent Mouse</t>
  </si>
  <si>
    <t>298 x 209 x 13.9 mm</t>
  </si>
  <si>
    <t>1.16 kg</t>
  </si>
  <si>
    <r>
      <t xml:space="preserve">2x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1.4)</t>
    </r>
  </si>
  <si>
    <t>Buttonless glass surface multi-touch touchpad, supports Precision TouchPad (PTP)</t>
  </si>
  <si>
    <t>20TG000RGE</t>
  </si>
  <si>
    <r>
      <t>ThinkPad L14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</si>
  <si>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r>
      <t xml:space="preserve">R5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4G LTE</t>
    </r>
  </si>
  <si>
    <r>
      <rPr>
        <b/>
        <sz val="8"/>
        <color rgb="FF454545"/>
        <rFont val="Arial"/>
        <family val="2"/>
      </rPr>
      <t xml:space="preserve">R7 PRO </t>
    </r>
    <r>
      <rPr>
        <sz val="8"/>
        <color rgb="FF454545"/>
        <rFont val="Arial"/>
        <family val="2"/>
      </rPr>
      <t>• 16GB • 512GB • 4G LTE</t>
    </r>
  </si>
  <si>
    <t>20X50045GE</t>
  </si>
  <si>
    <t>20X5003SGE</t>
  </si>
  <si>
    <t>20X50009GE</t>
  </si>
  <si>
    <t>20X50044GE</t>
  </si>
  <si>
    <t>20X5005YGE</t>
  </si>
  <si>
    <t>20X5003AGE</t>
  </si>
  <si>
    <t>20X50049GE</t>
  </si>
  <si>
    <r>
      <rPr>
        <b/>
        <sz val="8"/>
        <color rgb="FF454545"/>
        <rFont val="Arial"/>
        <family val="2"/>
      </rPr>
      <t>R5 PRO</t>
    </r>
    <r>
      <rPr>
        <sz val="8"/>
        <color rgb="FF454545"/>
        <rFont val="Arial"/>
        <family val="2"/>
      </rPr>
      <t xml:space="preserve"> • 8GB • 256GB • WWAN Ready</t>
    </r>
  </si>
  <si>
    <r>
      <t xml:space="preserve">R5 PRO • 8GB • 256GB • </t>
    </r>
    <r>
      <rPr>
        <b/>
        <sz val="8"/>
        <color rgb="FF454545"/>
        <rFont val="Arial"/>
        <family val="2"/>
      </rPr>
      <t>4G LTE</t>
    </r>
  </si>
  <si>
    <r>
      <t xml:space="preserve">R5 PRO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4G LTE</t>
    </r>
  </si>
  <si>
    <t>RTL8852AE 11ax, 2x2 + BT5.2</t>
  </si>
  <si>
    <t>Intel AX200 11ax, 2x2 + BT5.2</t>
  </si>
  <si>
    <t>WWAN Upgradable to 4G</t>
  </si>
  <si>
    <r>
      <rPr>
        <b/>
        <sz val="8"/>
        <color rgb="FF454545"/>
        <rFont val="Arial"/>
        <family val="2"/>
      </rPr>
      <t xml:space="preserve">AMD Ryzen 7 PRO 5850U </t>
    </r>
    <r>
      <rPr>
        <sz val="8"/>
        <color rgb="FF454545"/>
        <rFont val="Arial"/>
        <family val="2"/>
      </rPr>
      <t xml:space="preserve">
(8C / 16T, 1.9 / 4.4GHz, 
4MB L2 / 16MB L3)</t>
    </r>
  </si>
  <si>
    <t xml:space="preserve">	5Y Premier Support Upgrade from 1Y Depot/CCI (5WS0T36170)</t>
  </si>
  <si>
    <t xml:space="preserve">	3Y Premier Support Upgrade from 1Y Depot/CCI (5WS0T36154)</t>
  </si>
  <si>
    <t>AMD Ryzen 5 PRO</t>
  </si>
  <si>
    <t>REALTEK WLAN</t>
  </si>
  <si>
    <r>
      <rPr>
        <b/>
        <sz val="8"/>
        <color rgb="FF454545"/>
        <rFont val="Arial"/>
        <family val="2"/>
      </rPr>
      <t>Two</t>
    </r>
    <r>
      <rPr>
        <sz val="8"/>
        <color rgb="FF454545"/>
        <rFont val="Arial"/>
        <family val="2"/>
      </rPr>
      <t xml:space="preserve"> DDR4 SO-DIMM slots, 
dual-channel capable</t>
    </r>
  </si>
  <si>
    <r>
      <rPr>
        <b/>
        <sz val="8"/>
        <color rgb="FF454545"/>
        <rFont val="Arial"/>
        <family val="2"/>
      </rPr>
      <t>Up to 64GB</t>
    </r>
    <r>
      <rPr>
        <sz val="8"/>
        <color rgb="FF454545"/>
        <rFont val="Arial"/>
        <family val="2"/>
      </rPr>
      <t xml:space="preserve"> DDR4-3200</t>
    </r>
  </si>
  <si>
    <t>331 x 235 x 20.4 mm</t>
  </si>
  <si>
    <t>1.59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</si>
  <si>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2.0 and DisplayPort™ 1.4),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2.0 and DisplayPort 1.4)</t>
    </r>
  </si>
  <si>
    <r>
      <rPr>
        <b/>
        <sz val="8"/>
        <color rgb="FF454545"/>
        <rFont val="Arial"/>
        <family val="2"/>
      </rPr>
      <t xml:space="preserve">AMD Ryzen 5 PRO 5650U 
</t>
    </r>
    <r>
      <rPr>
        <sz val="8"/>
        <color rgb="FF454545"/>
        <rFont val="Arial"/>
        <family val="2"/>
      </rPr>
      <t>(6C / 12T, 2.3 / 4.2GHz, 
3MB L2 / 16MB L3)</t>
    </r>
  </si>
  <si>
    <r>
      <t>ThinkPad L14</t>
    </r>
    <r>
      <rPr>
        <sz val="10"/>
        <color rgb="FF454545"/>
        <rFont val="Arial"/>
        <family val="2"/>
      </rPr>
      <t xml:space="preserve"> G2</t>
    </r>
  </si>
  <si>
    <t>20X1003WGE</t>
  </si>
  <si>
    <t>20X1004LGE</t>
  </si>
  <si>
    <t>20X1003TGE</t>
  </si>
  <si>
    <t>20X1004MGE</t>
  </si>
  <si>
    <t>20X1004FGE</t>
  </si>
  <si>
    <t>20X1004KGE</t>
  </si>
  <si>
    <r>
      <rPr>
        <b/>
        <sz val="8"/>
        <color rgb="FF454545"/>
        <rFont val="Arial"/>
        <family val="2"/>
      </rPr>
      <t xml:space="preserve">Up to 64GB 
</t>
    </r>
    <r>
      <rPr>
        <sz val="8"/>
        <color rgb="FF454545"/>
        <rFont val="Arial"/>
        <family val="2"/>
      </rPr>
      <t>DDR4-3200</t>
    </r>
  </si>
  <si>
    <r>
      <rPr>
        <b/>
        <sz val="8"/>
        <color rgb="FF454545"/>
        <rFont val="Arial"/>
        <family val="2"/>
      </rPr>
      <t xml:space="preserve">Up to 64GB 
</t>
    </r>
    <r>
      <rPr>
        <sz val="8"/>
        <color rgb="FF454545"/>
        <rFont val="Arial"/>
        <family val="2"/>
      </rPr>
      <t>DDR4-3200</t>
    </r>
    <r>
      <rPr>
        <sz val="11"/>
        <color theme="1"/>
        <rFont val="Calibri"/>
        <family val="2"/>
        <scheme val="minor"/>
      </rPr>
      <t/>
    </r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</si>
  <si>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 and DisplayPort™ 1.4), 
1x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 1.4)</t>
    </r>
  </si>
  <si>
    <t>ThinkBook Plus G2</t>
  </si>
  <si>
    <t>ThinkPad L14 AMD G2</t>
  </si>
  <si>
    <t>ThinkPad L14 G2</t>
  </si>
  <si>
    <t>ThinkPad L15 AMD G2</t>
  </si>
  <si>
    <r>
      <t>ThinkPad L15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</si>
  <si>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r>
      <t xml:space="preserve">R5 PRO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WWAN Ready</t>
    </r>
  </si>
  <si>
    <t>20X70045GE</t>
  </si>
  <si>
    <t>20X70048GE</t>
  </si>
  <si>
    <t>20X7004KGE</t>
  </si>
  <si>
    <t>20X7000NGE</t>
  </si>
  <si>
    <t>20X70044GE</t>
  </si>
  <si>
    <t>20X7004NGE</t>
  </si>
  <si>
    <t>20X7004JGE</t>
  </si>
  <si>
    <t>20X7003TGE</t>
  </si>
  <si>
    <t>20X50045GE, 20U50007GE</t>
  </si>
  <si>
    <t>20X5003SGE, 20U50003GE</t>
  </si>
  <si>
    <t>20X50009GE, 20U50001GE</t>
  </si>
  <si>
    <t>20X70045GE, 20U70003GE</t>
  </si>
  <si>
    <t>20X70048GE, 20U70002GE</t>
  </si>
  <si>
    <t>20X7004KGE, 20U70006GE</t>
  </si>
  <si>
    <t>20X7000NGE, 20U70004GE</t>
  </si>
  <si>
    <r>
      <rPr>
        <b/>
        <sz val="8"/>
        <color rgb="FF454545"/>
        <rFont val="Arial"/>
        <family val="2"/>
      </rPr>
      <t xml:space="preserve">AMD Ryzen 5 PRO 5650U </t>
    </r>
    <r>
      <rPr>
        <sz val="8"/>
        <color rgb="FF454545"/>
        <rFont val="Arial"/>
        <family val="2"/>
      </rPr>
      <t xml:space="preserve">
(6C / 12T, 2.3 / 4.2GHz, 
3MB L2 / 16MB L3)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</si>
  <si>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
IPS 250nits Anti-glare</t>
    </r>
  </si>
  <si>
    <r>
      <rPr>
        <b/>
        <sz val="8"/>
        <color rgb="FF454545"/>
        <rFont val="Arial"/>
        <family val="2"/>
      </rPr>
      <t xml:space="preserve">Up to 64GB </t>
    </r>
    <r>
      <rPr>
        <sz val="8"/>
        <color rgb="FF454545"/>
        <rFont val="Arial"/>
        <family val="2"/>
      </rPr>
      <t xml:space="preserve">
DDR4-3200</t>
    </r>
  </si>
  <si>
    <r>
      <rPr>
        <b/>
        <sz val="8"/>
        <color rgb="FF454545"/>
        <rFont val="Arial"/>
        <family val="2"/>
      </rPr>
      <t xml:space="preserve">Up to 64GB </t>
    </r>
    <r>
      <rPr>
        <sz val="8"/>
        <color rgb="FF454545"/>
        <rFont val="Arial"/>
        <family val="2"/>
      </rPr>
      <t xml:space="preserve">
DDR4-3200</t>
    </r>
    <r>
      <rPr>
        <sz val="11"/>
        <color theme="1"/>
        <rFont val="Calibri"/>
        <family val="2"/>
        <scheme val="minor"/>
      </rPr>
      <t/>
    </r>
  </si>
  <si>
    <t>366.5 x 250 x 21 mm</t>
  </si>
  <si>
    <t>1.99 kg</t>
  </si>
  <si>
    <t>1x microSD card reader, 1x Ethernet (RJ-45), 1x headphone / microphone combo jack (3.5mm), 
1x side docking connector</t>
  </si>
  <si>
    <r>
      <t>ThinkPad L15</t>
    </r>
    <r>
      <rPr>
        <sz val="10"/>
        <color rgb="FF454545"/>
        <rFont val="Arial"/>
        <family val="2"/>
      </rPr>
      <t xml:space="preserve"> G2</t>
    </r>
  </si>
  <si>
    <r>
      <t>ThinkPad L15</t>
    </r>
    <r>
      <rPr>
        <sz val="10"/>
        <color rgb="FF454545"/>
        <rFont val="Arial"/>
        <family val="2"/>
      </rPr>
      <t xml:space="preserve"> G2</t>
    </r>
    <r>
      <rPr>
        <sz val="11"/>
        <color theme="1"/>
        <rFont val="Calibri"/>
        <family val="2"/>
        <scheme val="minor"/>
      </rPr>
      <t/>
    </r>
  </si>
  <si>
    <t>20X3005AGE</t>
  </si>
  <si>
    <t>20X3004SGE</t>
  </si>
  <si>
    <t>20X30058GE</t>
  </si>
  <si>
    <t>20X3005RGE</t>
  </si>
  <si>
    <t>20X3005EGE</t>
  </si>
  <si>
    <t>20X3005SGE</t>
  </si>
  <si>
    <t>Power-on password, Supervisor password, Hard disk password, #
Self-healing BIOS</t>
  </si>
  <si>
    <t>ThinkPad L15 G2</t>
  </si>
  <si>
    <t>20UD003UGE</t>
  </si>
  <si>
    <t>20UD003RGE</t>
  </si>
  <si>
    <r>
      <rPr>
        <b/>
        <sz val="8"/>
        <color rgb="FF454545"/>
        <rFont val="Arial"/>
        <family val="2"/>
      </rPr>
      <t xml:space="preserve">Up to 32GB 
</t>
    </r>
    <r>
      <rPr>
        <sz val="8"/>
        <color rgb="FF454545"/>
        <rFont val="Arial"/>
        <family val="2"/>
      </rPr>
      <t>(16GB soldered + 16GB SO-DIMM) DDR4-3200</t>
    </r>
  </si>
  <si>
    <t>1.46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</si>
  <si>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and DisplayPort™ 1.4)</t>
    </r>
  </si>
  <si>
    <t>20W000APGE</t>
  </si>
  <si>
    <t>20W000ARGE</t>
  </si>
  <si>
    <t>20W0009AGE</t>
  </si>
  <si>
    <t>20W00097GE</t>
  </si>
  <si>
    <t>20W000ASGE</t>
  </si>
  <si>
    <t>20W000ATGE</t>
  </si>
  <si>
    <t>20W000AUGE</t>
  </si>
  <si>
    <t>20W000B5GE</t>
  </si>
  <si>
    <t>20W000AWGE</t>
  </si>
  <si>
    <t>20W0004KGE, 20S00005GE</t>
  </si>
  <si>
    <t>20W0004FGE, 20S0000JGE</t>
  </si>
  <si>
    <t>20W0000EGE, 20S0000HGE</t>
  </si>
  <si>
    <t>20W0000GGE, 20S0000MGE</t>
  </si>
  <si>
    <t>20W00003GE, 20S0005GGE</t>
  </si>
  <si>
    <t>20W0004YGE, 20S00057GE</t>
  </si>
  <si>
    <t>20W0006YGE, 20S0004NGE</t>
  </si>
  <si>
    <t>Intel AX201 WLAN (Wi-Fi 6)</t>
  </si>
  <si>
    <t>20UJ001JGE</t>
  </si>
  <si>
    <t>20UH0032GE</t>
  </si>
  <si>
    <t>20UH0036GE</t>
  </si>
  <si>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soldered memory, 
</t>
    </r>
    <r>
      <rPr>
        <b/>
        <sz val="8"/>
        <color rgb="FF454545"/>
        <rFont val="Arial"/>
        <family val="2"/>
      </rPr>
      <t>not upgradable</t>
    </r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</si>
  <si>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</t>
    </r>
    <r>
      <rPr>
        <b/>
        <sz val="8"/>
        <color rgb="FF454545"/>
        <rFont val="Arial"/>
        <family val="2"/>
      </rPr>
      <t>2x USB-C 3.2 Gen 2</t>
    </r>
    <r>
      <rPr>
        <sz val="8"/>
        <color rgb="FF454545"/>
        <rFont val="Arial"/>
        <family val="2"/>
      </rPr>
      <t xml:space="preserve"> (support data transfer, Power Delivery and DisplayPort™ 1.4)</t>
    </r>
  </si>
  <si>
    <t>1x Ethernet extension connector, 1x headphone / microphone combo jack (3.5mm), 1x side docking connector</t>
  </si>
  <si>
    <r>
      <t>ThinkPad T15</t>
    </r>
    <r>
      <rPr>
        <sz val="10"/>
        <color rgb="FF454545"/>
        <rFont val="Arial"/>
        <family val="2"/>
      </rPr>
      <t xml:space="preserve"> G1</t>
    </r>
    <r>
      <rPr>
        <sz val="11"/>
        <color theme="1"/>
        <rFont val="Calibri"/>
        <family val="2"/>
        <scheme val="minor"/>
      </rPr>
      <t/>
    </r>
  </si>
  <si>
    <r>
      <t>ThinkPad X1 Carbon</t>
    </r>
    <r>
      <rPr>
        <sz val="12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G8</t>
    </r>
    <r>
      <rPr>
        <sz val="11"/>
        <color theme="1"/>
        <rFont val="Calibri"/>
        <family val="2"/>
        <scheme val="minor"/>
      </rPr>
      <t/>
    </r>
  </si>
  <si>
    <r>
      <t xml:space="preserve">ThinkPad X1 Yoga </t>
    </r>
    <r>
      <rPr>
        <sz val="10"/>
        <color rgb="FF454545"/>
        <rFont val="Arial"/>
        <family val="2"/>
      </rPr>
      <t>G5</t>
    </r>
    <r>
      <rPr>
        <sz val="11"/>
        <color theme="1"/>
        <rFont val="Calibri"/>
        <family val="2"/>
        <scheme val="minor"/>
      </rPr>
      <t/>
    </r>
  </si>
  <si>
    <t>20W4007RGE</t>
  </si>
  <si>
    <t>20W4008HGE</t>
  </si>
  <si>
    <t>20W4007TGE</t>
  </si>
  <si>
    <t>20W4008AGE</t>
  </si>
  <si>
    <t>20W4008LGE</t>
  </si>
  <si>
    <t>20W4008PGE</t>
  </si>
  <si>
    <t>20W4007XGE</t>
  </si>
  <si>
    <t>20W4008VGE</t>
  </si>
  <si>
    <t>20W4000FGE, 20S6000SGE</t>
  </si>
  <si>
    <t>20W4002YGE, 20S6000TGE</t>
  </si>
  <si>
    <t>20W4000NGE, 20S60047GE</t>
  </si>
  <si>
    <t>20W4003FGE, 20S60021GE</t>
  </si>
  <si>
    <t>20W4003QGE, 20S60023GE</t>
  </si>
  <si>
    <t>20W4003SGE, 20S6003PGE</t>
  </si>
  <si>
    <t>20W4000KGE, 20S6003NGE</t>
  </si>
  <si>
    <t>20UF0038GE</t>
  </si>
  <si>
    <t>311.9 x 217.2 x 16.9 mm</t>
  </si>
  <si>
    <t>15" Midrange</t>
  </si>
  <si>
    <t>20WES00400</t>
  </si>
  <si>
    <t>20WES00500</t>
  </si>
  <si>
    <r>
      <t>ThinkBook 16p</t>
    </r>
    <r>
      <rPr>
        <sz val="10"/>
        <color rgb="FF454545"/>
        <rFont val="Arial"/>
        <family val="2"/>
      </rPr>
      <t xml:space="preserve"> G2</t>
    </r>
  </si>
  <si>
    <t>AMD Cezanne H</t>
  </si>
  <si>
    <t>20YM000AGE</t>
  </si>
  <si>
    <t>20YM0009GE</t>
  </si>
  <si>
    <t>20YM000BGE</t>
  </si>
  <si>
    <t>16" Modern Performance</t>
  </si>
  <si>
    <t>R7 5800H</t>
  </si>
  <si>
    <r>
      <rPr>
        <b/>
        <sz val="8"/>
        <color rgb="FF454545"/>
        <rFont val="Arial"/>
        <family val="2"/>
      </rPr>
      <t>R7 5800H</t>
    </r>
    <r>
      <rPr>
        <sz val="8"/>
        <color rgb="FF454545"/>
        <rFont val="Arial"/>
        <family val="2"/>
      </rPr>
      <t xml:space="preserve"> • 16GB • 512GB • </t>
    </r>
    <r>
      <rPr>
        <b/>
        <sz val="8"/>
        <color rgb="FF454545"/>
        <rFont val="Arial"/>
        <family val="2"/>
      </rPr>
      <t>RTX 3060</t>
    </r>
  </si>
  <si>
    <r>
      <t xml:space="preserve">R7-H • 16GB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RTX 3060</t>
    </r>
  </si>
  <si>
    <r>
      <rPr>
        <b/>
        <sz val="8"/>
        <color rgb="FF454545"/>
        <rFont val="Arial"/>
        <family val="2"/>
      </rPr>
      <t xml:space="preserve">R9-HX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RTX 3060</t>
    </r>
  </si>
  <si>
    <t>5Y Premier Support Upgrade from 1Y Courier/Carry-in (5WS0T36181)</t>
  </si>
  <si>
    <t>4Y Premier Support Upgrade from 1Y Courier/Carry-in (5WS0T36121)</t>
  </si>
  <si>
    <t>3Y Premier Support Upgrade from 1Y Courier/Carry-in (5WS0T36151)</t>
  </si>
  <si>
    <t>1080p with Privacy Shutter</t>
  </si>
  <si>
    <t>Integrated 71Wh</t>
  </si>
  <si>
    <t>230W Slim Tip</t>
  </si>
  <si>
    <r>
      <rPr>
        <b/>
        <sz val="8"/>
        <color rgb="FF454545"/>
        <rFont val="Arial"/>
        <family val="2"/>
      </rPr>
      <t xml:space="preserve">AMD Ryzen 7 5800H </t>
    </r>
    <r>
      <rPr>
        <sz val="8"/>
        <color rgb="FF454545"/>
        <rFont val="Arial"/>
        <family val="2"/>
      </rPr>
      <t xml:space="preserve">
(8C / 16T, 3.2 / 4.4GHz, 
4MB L2 / 16MB L3)</t>
    </r>
  </si>
  <si>
    <r>
      <rPr>
        <b/>
        <sz val="8"/>
        <color rgb="FF454545"/>
        <rFont val="Arial"/>
        <family val="2"/>
      </rPr>
      <t xml:space="preserve">AMD Ryzen 9 5900HX </t>
    </r>
    <r>
      <rPr>
        <sz val="8"/>
        <color rgb="FF454545"/>
        <rFont val="Arial"/>
        <family val="2"/>
      </rPr>
      <t xml:space="preserve">
(8C / 16T, 3.3 / 4.6GHz, 
4MB L2 / 16MB L3)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</si>
  <si>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3.0x4 NVMe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</si>
  <si>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3.0x4 NVMe</t>
    </r>
  </si>
  <si>
    <r>
      <t xml:space="preserve">NVIDIA GeForce RTX 3060 
</t>
    </r>
    <r>
      <rPr>
        <sz val="8"/>
        <color rgb="FF454545"/>
        <rFont val="Arial"/>
        <family val="2"/>
      </rPr>
      <t>6GB GDDR6</t>
    </r>
  </si>
  <si>
    <r>
      <rPr>
        <b/>
        <sz val="8"/>
        <color rgb="FF454545"/>
        <rFont val="Arial"/>
        <family val="2"/>
      </rPr>
      <t>16" WQXGA</t>
    </r>
    <r>
      <rPr>
        <sz val="8"/>
        <color rgb="FF454545"/>
        <rFont val="Arial"/>
        <family val="2"/>
      </rPr>
      <t xml:space="preserve"> (2560x1600) IPS 
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Anti-glare, 
</t>
    </r>
    <r>
      <rPr>
        <b/>
        <sz val="8"/>
        <color rgb="FF454545"/>
        <rFont val="Arial"/>
        <family val="2"/>
      </rPr>
      <t>100% sRGB</t>
    </r>
    <r>
      <rPr>
        <sz val="8"/>
        <color rgb="FF454545"/>
        <rFont val="Arial"/>
        <family val="2"/>
      </rPr>
      <t>, Dolby Vision</t>
    </r>
  </si>
  <si>
    <t>16"</t>
  </si>
  <si>
    <t>ThinkBook 16p G2</t>
  </si>
  <si>
    <r>
      <rPr>
        <b/>
        <sz val="8"/>
        <color rgb="FF454545"/>
        <rFont val="Arial"/>
        <family val="2"/>
      </rPr>
      <t xml:space="preserve">Up to 24GB </t>
    </r>
    <r>
      <rPr>
        <sz val="8"/>
        <color rgb="FF454545"/>
        <rFont val="Arial"/>
        <family val="2"/>
      </rPr>
      <t xml:space="preserve">
(8GB soldered + 16GB SO-DIMM) 
 DDR4-3200 offering</t>
    </r>
  </si>
  <si>
    <r>
      <rPr>
        <b/>
        <sz val="8"/>
        <color rgb="FF454545"/>
        <rFont val="Arial"/>
        <family val="2"/>
      </rPr>
      <t xml:space="preserve">Up to 32GB </t>
    </r>
    <r>
      <rPr>
        <sz val="8"/>
        <color rgb="FF454545"/>
        <rFont val="Arial"/>
        <family val="2"/>
      </rPr>
      <t xml:space="preserve">
(16GB soldered + 16GB SO-DIMM)  DDR4-3200 offering</t>
    </r>
  </si>
  <si>
    <t>356 x 252 x 16.3-19.9 mm</t>
  </si>
  <si>
    <r>
      <t xml:space="preserve">1x </t>
    </r>
    <r>
      <rPr>
        <b/>
        <sz val="8"/>
        <color rgb="FF454545"/>
        <rFont val="Arial"/>
        <family val="2"/>
      </rPr>
      <t>USB 3.2 Gen 2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2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1.2)</t>
    </r>
  </si>
  <si>
    <t>Buttonless glass surface 
multi-touch touchpad, supports Precision TouchPad (PTP)</t>
  </si>
  <si>
    <r>
      <t xml:space="preserve">ThinkPad E14 AMD </t>
    </r>
    <r>
      <rPr>
        <sz val="10"/>
        <color rgb="FF454545"/>
        <rFont val="Arial"/>
        <family val="2"/>
      </rPr>
      <t>G3</t>
    </r>
  </si>
  <si>
    <t>20Y7003QGE</t>
  </si>
  <si>
    <t>20Y7003SGE</t>
  </si>
  <si>
    <t>20Y7003XGE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</si>
  <si>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
Soldered DDR4-3200</t>
    </r>
  </si>
  <si>
    <r>
      <rPr>
        <b/>
        <sz val="8"/>
        <color rgb="FF454545"/>
        <rFont val="Arial"/>
        <family val="2"/>
      </rPr>
      <t xml:space="preserve">14" FHD </t>
    </r>
    <r>
      <rPr>
        <sz val="8"/>
        <color rgb="FF454545"/>
        <rFont val="Arial"/>
        <family val="2"/>
      </rPr>
      <t xml:space="preserve">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</si>
  <si>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r>
      <rPr>
        <b/>
        <sz val="8"/>
        <color rgb="FF454545"/>
        <rFont val="Arial"/>
        <family val="2"/>
      </rPr>
      <t>AMD Ryzen 7 5700U</t>
    </r>
    <r>
      <rPr>
        <sz val="8"/>
        <color rgb="FF454545"/>
        <rFont val="Arial"/>
        <family val="2"/>
      </rPr>
      <t xml:space="preserve"> 
(8C / 16T, 1.8 / 4.3GHz, 
4MB L2 / 8MB L3)</t>
    </r>
  </si>
  <si>
    <r>
      <rPr>
        <b/>
        <sz val="8"/>
        <color rgb="FF454545"/>
        <rFont val="Arial"/>
        <family val="2"/>
      </rPr>
      <t xml:space="preserve">Ryzen 5 </t>
    </r>
    <r>
      <rPr>
        <sz val="8"/>
        <color rgb="FF454545"/>
        <rFont val="Arial"/>
        <family val="2"/>
      </rPr>
      <t>• 8GB • 256GB</t>
    </r>
  </si>
  <si>
    <t>324 x 220.7 x 17.9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</si>
  <si>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
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 xml:space="preserve">USB-C 3.2 Gen 1 </t>
    </r>
    <r>
      <rPr>
        <sz val="8"/>
        <color rgb="FF454545"/>
        <rFont val="Arial"/>
        <family val="2"/>
      </rPr>
      <t>(support data transfer, Power Delivery 3.0 and DisplayPort™ 1.2)</t>
    </r>
  </si>
  <si>
    <t>1x Ethernet (RJ-45), 1x headphone / microphone combo jack (3.5mm)</t>
  </si>
  <si>
    <r>
      <t xml:space="preserve">ThinkPad E15 AMD </t>
    </r>
    <r>
      <rPr>
        <sz val="10"/>
        <color rgb="FF454545"/>
        <rFont val="Arial"/>
        <family val="2"/>
      </rPr>
      <t>G3</t>
    </r>
  </si>
  <si>
    <t>20YG003XGE</t>
  </si>
  <si>
    <t>20YG004CGE</t>
  </si>
  <si>
    <t>20YG003VGE</t>
  </si>
  <si>
    <t>20YG003UGE</t>
  </si>
  <si>
    <r>
      <t xml:space="preserve">Ryzen 7 • 16GB • </t>
    </r>
    <r>
      <rPr>
        <b/>
        <sz val="8"/>
        <color rgb="FF454545"/>
        <rFont val="Arial"/>
        <family val="2"/>
      </rPr>
      <t>1TB SSD</t>
    </r>
  </si>
  <si>
    <r>
      <rPr>
        <b/>
        <sz val="8"/>
        <color rgb="FF454545"/>
        <rFont val="Arial"/>
        <family val="2"/>
      </rPr>
      <t>Up to 24GB</t>
    </r>
    <r>
      <rPr>
        <sz val="8"/>
        <color rgb="FF454545"/>
        <rFont val="Arial"/>
        <family val="2"/>
      </rPr>
      <t xml:space="preserve"> 
(8GB soldered + 16GB SO-DIMM) 
DDR4-3200</t>
    </r>
  </si>
  <si>
    <t>365 x 240 x 18.9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</si>
  <si>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
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 and DisplayPort™ 1.2)</t>
    </r>
  </si>
  <si>
    <t>ThinkPad E14 AMD G3</t>
  </si>
  <si>
    <t>ThinkPad E15 AMD G3</t>
  </si>
  <si>
    <t>Win 10 Pro EDU</t>
  </si>
  <si>
    <t>16p G2</t>
  </si>
  <si>
    <t>16.0"</t>
  </si>
  <si>
    <t>Cezanne H</t>
  </si>
  <si>
    <t>R9 5900HX</t>
  </si>
  <si>
    <t>Plus G2</t>
  </si>
  <si>
    <t>E14 AMD G3</t>
  </si>
  <si>
    <t>E15 AMD G3</t>
  </si>
  <si>
    <t>L14 AMD G2</t>
  </si>
  <si>
    <t>R7 PRO 5850U</t>
  </si>
  <si>
    <t>R5 PRO 5650U</t>
  </si>
  <si>
    <t>L14 G2</t>
  </si>
  <si>
    <t>L15 AMD G2</t>
  </si>
  <si>
    <t>L15 G2</t>
  </si>
  <si>
    <t>20WK00AHGE</t>
  </si>
  <si>
    <t>20WK00AJGE</t>
  </si>
  <si>
    <t>20WK00A7GE</t>
  </si>
  <si>
    <t>20WK00AKGE</t>
  </si>
  <si>
    <t>20WK00ALGE</t>
  </si>
  <si>
    <t>20WK001MGE, 20T20030GE</t>
  </si>
  <si>
    <t>20WK002JGE, 20T20033GE</t>
  </si>
  <si>
    <t>20WK0022GE, 20T2003TGE</t>
  </si>
  <si>
    <t>20WM00A9GE</t>
  </si>
  <si>
    <t>20WM00A7GE</t>
  </si>
  <si>
    <t>20WM00A6GE</t>
  </si>
  <si>
    <t>20WM00A8GE</t>
  </si>
  <si>
    <t>20WM00AAGE</t>
  </si>
  <si>
    <t>20WM00AJGE</t>
  </si>
  <si>
    <t>20WM003GGE, 20T00044GE</t>
  </si>
  <si>
    <t>20WM003AGE, 20T0004NGE</t>
  </si>
  <si>
    <t>20WM003BGE, 20T0004MGE</t>
  </si>
  <si>
    <t>20WM003YGE, 20T0001CGE</t>
  </si>
  <si>
    <t>20WM003WGE, 20T00041GE</t>
  </si>
  <si>
    <t>20WM003TGE, 20T0004KGE</t>
  </si>
  <si>
    <t>20WM0047GE, 20T0004LGE</t>
  </si>
  <si>
    <t>20VES01C00</t>
  </si>
  <si>
    <r>
      <t xml:space="preserve">ThinkPad E14 </t>
    </r>
    <r>
      <rPr>
        <sz val="10"/>
        <color rgb="FF454545"/>
        <rFont val="Arial"/>
        <family val="2"/>
      </rPr>
      <t>G1</t>
    </r>
  </si>
  <si>
    <t>ThinkPad_E14_G1</t>
  </si>
  <si>
    <t>Sondermodell - Topseller (GE)</t>
  </si>
  <si>
    <t>20RA001DGE</t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</si>
  <si>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256GB SSD</t>
    </r>
  </si>
  <si>
    <r>
      <t xml:space="preserve">i5 • 16GB • </t>
    </r>
    <r>
      <rPr>
        <b/>
        <sz val="8"/>
        <color rgb="FF454545"/>
        <rFont val="Arial"/>
        <family val="2"/>
      </rPr>
      <t>512GB SSD</t>
    </r>
  </si>
  <si>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</t>
    </r>
  </si>
  <si>
    <r>
      <t xml:space="preserve">Up to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
DDR4-2666</t>
    </r>
  </si>
  <si>
    <t>325 x 232 x 18.9 mm</t>
  </si>
  <si>
    <t>1.69 kg</t>
  </si>
  <si>
    <r>
      <t xml:space="preserve">1x </t>
    </r>
    <r>
      <rPr>
        <b/>
        <sz val="8"/>
        <color rgb="FF454545"/>
        <rFont val="Arial"/>
        <family val="2"/>
      </rPr>
      <t>USB 3.1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3.1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3.1 Gen 1</t>
    </r>
    <r>
      <rPr>
        <sz val="8"/>
        <color rgb="FF454545"/>
        <rFont val="Arial"/>
        <family val="2"/>
      </rPr>
      <t xml:space="preserve">, (support data transfer, Power Delivery and DisplayPort™), 1x </t>
    </r>
    <r>
      <rPr>
        <b/>
        <sz val="8"/>
        <color rgb="FF454545"/>
        <rFont val="Arial"/>
        <family val="2"/>
      </rPr>
      <t>USB 2.0</t>
    </r>
  </si>
  <si>
    <t>20N8005UGE</t>
  </si>
  <si>
    <t>20RES6DF05</t>
  </si>
  <si>
    <r>
      <rPr>
        <b/>
        <sz val="8"/>
        <color rgb="FF454545"/>
        <rFont val="Arial"/>
        <family val="2"/>
      </rPr>
      <t xml:space="preserve">	
256GB</t>
    </r>
    <r>
      <rPr>
        <sz val="8"/>
        <color rgb="FF454545"/>
        <rFont val="Arial"/>
        <family val="2"/>
      </rPr>
      <t xml:space="preserve"> SSD 
M.2 2242 PCIe 3.0x2 NVMe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</si>
  <si>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</t>
    </r>
    <r>
      <rPr>
        <b/>
        <sz val="8"/>
        <color rgb="FF454545"/>
        <rFont val="Arial"/>
        <family val="2"/>
      </rPr>
      <t>TN</t>
    </r>
    <r>
      <rPr>
        <sz val="8"/>
        <color rgb="FF454545"/>
        <rFont val="Arial"/>
        <family val="2"/>
      </rPr>
      <t xml:space="preserve"> 
220nits Anti-glare</t>
    </r>
  </si>
  <si>
    <t>i5 • 8GB • 256GB • TN • no FPR</t>
  </si>
  <si>
    <t>E14 G1</t>
  </si>
  <si>
    <t>20NX000AGE</t>
  </si>
  <si>
    <r>
      <t xml:space="preserve">Portfolio </t>
    </r>
    <r>
      <rPr>
        <sz val="10"/>
        <color theme="1" tint="0.499984740745262"/>
        <rFont val="Arial"/>
        <family val="2"/>
      </rPr>
      <t>T1 - Q3-2021</t>
    </r>
  </si>
  <si>
    <t>20T6000AGE</t>
  </si>
  <si>
    <t>20T6007FGE</t>
  </si>
  <si>
    <t>20T6007DGE</t>
  </si>
  <si>
    <t>20T8000AGE</t>
  </si>
  <si>
    <t>20T8006KGE</t>
  </si>
  <si>
    <t>20T8006FGE</t>
  </si>
  <si>
    <t>WiFi 5 Modell</t>
  </si>
  <si>
    <t>21A4008VGE</t>
  </si>
  <si>
    <t>21A4008UGE</t>
  </si>
  <si>
    <r>
      <rPr>
        <b/>
        <sz val="8"/>
        <color rgb="FF454545"/>
        <rFont val="Arial"/>
        <family val="2"/>
      </rPr>
      <t>Ryzen 5</t>
    </r>
    <r>
      <rPr>
        <sz val="8"/>
        <color rgb="FF454545"/>
        <rFont val="Arial"/>
        <family val="2"/>
      </rPr>
      <t xml:space="preserve"> • 8GB • 256GB • </t>
    </r>
    <r>
      <rPr>
        <b/>
        <sz val="8"/>
        <color rgb="FF454545"/>
        <rFont val="Arial"/>
        <family val="2"/>
      </rPr>
      <t>WiFi 5</t>
    </r>
  </si>
  <si>
    <r>
      <t xml:space="preserve">Ryzen 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WiFi 5</t>
    </r>
  </si>
  <si>
    <r>
      <t xml:space="preserve">ThinkBook 13x </t>
    </r>
    <r>
      <rPr>
        <sz val="10"/>
        <color rgb="FF454545"/>
        <rFont val="Arial"/>
        <family val="2"/>
      </rPr>
      <t>G1</t>
    </r>
  </si>
  <si>
    <t>13" Modern Thin &amp; Light Premium</t>
  </si>
  <si>
    <t>20WJ001HGE</t>
  </si>
  <si>
    <t>20WJ001KGE</t>
  </si>
  <si>
    <t>20WJ001JGE</t>
  </si>
  <si>
    <r>
      <rPr>
        <b/>
        <sz val="8"/>
        <color rgb="FF454545"/>
        <rFont val="Arial"/>
        <family val="2"/>
      </rPr>
      <t xml:space="preserve">WQXGA </t>
    </r>
    <r>
      <rPr>
        <sz val="8"/>
        <color rgb="FF454545"/>
        <rFont val="Arial"/>
        <family val="2"/>
      </rPr>
      <t>• i5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• 16GB • 512GB SSD</t>
    </r>
  </si>
  <si>
    <r>
      <t xml:space="preserve">WQXGA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</t>
    </r>
  </si>
  <si>
    <r>
      <t xml:space="preserve">WQXGA • i7 • 16GB • </t>
    </r>
    <r>
      <rPr>
        <b/>
        <sz val="8"/>
        <color rgb="FF454545"/>
        <rFont val="Arial"/>
        <family val="2"/>
      </rPr>
      <t>1TB SSD</t>
    </r>
  </si>
  <si>
    <t>1x Lenovo USB-C 3-in-1 Hub</t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</si>
  <si>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4.0x4 NVMe</t>
    </r>
  </si>
  <si>
    <r>
      <rPr>
        <b/>
        <sz val="8"/>
        <color rgb="FF454545"/>
        <rFont val="Arial"/>
        <family val="2"/>
      </rPr>
      <t xml:space="preserve">13.3" WQXGA </t>
    </r>
    <r>
      <rPr>
        <sz val="8"/>
        <color rgb="FF454545"/>
        <rFont val="Arial"/>
        <family val="2"/>
      </rPr>
      <t xml:space="preserve">(2560x1600) 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glossy, 
100% sRGB, glass</t>
    </r>
  </si>
  <si>
    <t>Aluminium (Top), 
Magnesium-aluminium (Bottom)</t>
  </si>
  <si>
    <t>298 x 209 x 12.9 mm</t>
  </si>
  <si>
    <t>1.13 kg</t>
  </si>
  <si>
    <r>
      <t xml:space="preserve">2x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/ USB4™ 40Gbps (support data transfer, Power Delivery 3.0 and DisplayPort™ 1.4)</t>
    </r>
  </si>
  <si>
    <t>6-row, spill-resistant, 
multimedia Fn keys, Auto LED backlit</t>
  </si>
  <si>
    <t>20Y70073GE</t>
  </si>
  <si>
    <t>20Y70077GE</t>
  </si>
  <si>
    <t>20Y70083GE</t>
  </si>
  <si>
    <t>RTL8822CE 11ac, 2x2 + BT5.0</t>
  </si>
  <si>
    <r>
      <rPr>
        <b/>
        <sz val="8"/>
        <color rgb="FF454545"/>
        <rFont val="Arial"/>
        <family val="2"/>
      </rPr>
      <t xml:space="preserve">Ryzen 5 </t>
    </r>
    <r>
      <rPr>
        <sz val="8"/>
        <color rgb="FF454545"/>
        <rFont val="Arial"/>
        <family val="2"/>
      </rPr>
      <t xml:space="preserve">• 8GB • 256GB • </t>
    </r>
    <r>
      <rPr>
        <b/>
        <sz val="8"/>
        <color rgb="FF454545"/>
        <rFont val="Arial"/>
        <family val="2"/>
      </rPr>
      <t>WiFi 5</t>
    </r>
  </si>
  <si>
    <r>
      <rPr>
        <b/>
        <sz val="8"/>
        <color rgb="FF454545"/>
        <rFont val="Arial"/>
        <family val="2"/>
      </rPr>
      <t xml:space="preserve">Ryzen 7 </t>
    </r>
    <r>
      <rPr>
        <sz val="8"/>
        <color rgb="FF454545"/>
        <rFont val="Arial"/>
        <family val="2"/>
      </rPr>
      <t>• 16GB • 512GB • WiFi 5</t>
    </r>
  </si>
  <si>
    <r>
      <rPr>
        <b/>
        <sz val="8"/>
        <color rgb="FF454545"/>
        <rFont val="Arial"/>
        <family val="2"/>
      </rPr>
      <t xml:space="preserve">Up to 24GB </t>
    </r>
    <r>
      <rPr>
        <sz val="8"/>
        <color rgb="FF454545"/>
        <rFont val="Arial"/>
        <family val="2"/>
      </rPr>
      <t xml:space="preserve">
(8GB soldered + 16GB SO-DIMM)  
DDR4-3200</t>
    </r>
  </si>
  <si>
    <r>
      <rPr>
        <b/>
        <sz val="8"/>
        <color rgb="FF454545"/>
        <rFont val="Arial"/>
        <family val="2"/>
      </rPr>
      <t xml:space="preserve">Up to 24GB </t>
    </r>
    <r>
      <rPr>
        <sz val="8"/>
        <color rgb="FF454545"/>
        <rFont val="Arial"/>
        <family val="2"/>
      </rPr>
      <t>(8GB soldered + 
16GB SO-DIMM) DDR4-3200</t>
    </r>
  </si>
  <si>
    <r>
      <t xml:space="preserve">One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slot, dual-channel capable</t>
    </r>
  </si>
  <si>
    <r>
      <rPr>
        <b/>
        <sz val="8"/>
        <color rgb="FF454545"/>
        <rFont val="Arial"/>
        <family val="2"/>
      </rPr>
      <t xml:space="preserve">Up to 24GB </t>
    </r>
    <r>
      <rPr>
        <sz val="8"/>
        <color rgb="FF454545"/>
        <rFont val="Arial"/>
        <family val="2"/>
      </rPr>
      <t xml:space="preserve">
(8GB soldered + 16GB SO-DIMM) DDR4-3200</t>
    </r>
  </si>
  <si>
    <r>
      <rPr>
        <b/>
        <sz val="8"/>
        <color rgb="FF454545"/>
        <rFont val="Arial"/>
        <family val="2"/>
      </rPr>
      <t xml:space="preserve">Ryzen 7 </t>
    </r>
    <r>
      <rPr>
        <sz val="8"/>
        <color rgb="FF454545"/>
        <rFont val="Arial"/>
        <family val="2"/>
      </rPr>
      <t>• 16GB • 512GB  • WiFi 5</t>
    </r>
  </si>
  <si>
    <r>
      <t xml:space="preserve">Ryzen 7 • 16GB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WiFi 5</t>
    </r>
  </si>
  <si>
    <t>20YG006PGE</t>
  </si>
  <si>
    <t>20YG006GGE</t>
  </si>
  <si>
    <t>20YG006HGE</t>
  </si>
  <si>
    <t>20YG006JGE</t>
  </si>
  <si>
    <r>
      <t>ThinkPad T14 AMD</t>
    </r>
    <r>
      <rPr>
        <sz val="10"/>
        <color rgb="FF454545"/>
        <rFont val="Arial"/>
        <family val="2"/>
      </rPr>
      <t xml:space="preserve"> G2</t>
    </r>
  </si>
  <si>
    <t>20XL0016GE</t>
  </si>
  <si>
    <t>20XL0017GE</t>
  </si>
  <si>
    <t>20XL0012GE</t>
  </si>
  <si>
    <t>20XL0014GE</t>
  </si>
  <si>
    <r>
      <t xml:space="preserve">R5 PRO • 16GB • 512GB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</si>
  <si>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454545"/>
        <rFont val="Arial"/>
        <family val="2"/>
      </rPr>
      <t>R7 PRO</t>
    </r>
    <r>
      <rPr>
        <sz val="8"/>
        <color rgb="FF454545"/>
        <rFont val="Arial"/>
        <family val="2"/>
      </rPr>
      <t xml:space="preserve"> • 16GB • 512GB • 4G LTE</t>
    </r>
  </si>
  <si>
    <r>
      <rPr>
        <b/>
        <sz val="8"/>
        <color rgb="FF454545"/>
        <rFont val="Arial"/>
        <family val="2"/>
      </rPr>
      <t>UHD HDR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4G LTE</t>
    </r>
  </si>
  <si>
    <t>5Y Premier Support Upgrade from 3Y Courier/Carry-in (5WS0T36204)</t>
  </si>
  <si>
    <t>4Y Premier Support Upgrade from 3Y Courier/Carry-in (5WS0T36185)</t>
  </si>
  <si>
    <t>3Y Premier Support Upgrade from 3Y Courier/Carry-in (5WS0T36152)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</si>
  <si>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1.4a)</t>
    </r>
  </si>
  <si>
    <t>1x microSD card reader, 1x Ethernet 
(RJ-45), 1x headphone / microphone combo jack (3.5mm), 1x side docking connector</t>
  </si>
  <si>
    <t xml:space="preserve">
TrackPoint® pointing device and 
Mylar® surface multi-touch touchpad</t>
  </si>
  <si>
    <r>
      <rPr>
        <b/>
        <sz val="8"/>
        <color rgb="FF454545"/>
        <rFont val="Arial"/>
        <family val="2"/>
      </rPr>
      <t xml:space="preserve">R5 PRO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• 256GB • WWAN R.</t>
    </r>
  </si>
  <si>
    <t>13x G1</t>
  </si>
  <si>
    <t>T14 AMD G2</t>
  </si>
  <si>
    <t>Integrated</t>
  </si>
  <si>
    <t>MX330</t>
  </si>
  <si>
    <t>MX350</t>
  </si>
  <si>
    <t>GTX 1650</t>
  </si>
  <si>
    <t>GTX 1650 Ti</t>
  </si>
  <si>
    <t>RTX 3060</t>
  </si>
  <si>
    <t>MX450</t>
  </si>
  <si>
    <t>GTX 1050</t>
  </si>
  <si>
    <t>GTX 1650 Ti Max-Q</t>
  </si>
  <si>
    <r>
      <t xml:space="preserve">ThinkPad L13 AMD </t>
    </r>
    <r>
      <rPr>
        <sz val="10"/>
        <color rgb="FF454545"/>
        <rFont val="Arial"/>
        <family val="2"/>
      </rPr>
      <t>G2</t>
    </r>
  </si>
  <si>
    <r>
      <t xml:space="preserve">L13 Yoga AMD </t>
    </r>
    <r>
      <rPr>
        <sz val="10"/>
        <color rgb="FF454545"/>
        <rFont val="Arial"/>
        <family val="2"/>
      </rPr>
      <t>G2</t>
    </r>
  </si>
  <si>
    <r>
      <t xml:space="preserve">ThinkPad X13 AMD </t>
    </r>
    <r>
      <rPr>
        <sz val="10"/>
        <color rgb="FF454545"/>
        <rFont val="Arial"/>
        <family val="2"/>
      </rPr>
      <t>G2</t>
    </r>
  </si>
  <si>
    <t>16" Premium Performance Ultrabook</t>
  </si>
  <si>
    <r>
      <t xml:space="preserve">ThinkPad X1 Extreme </t>
    </r>
    <r>
      <rPr>
        <sz val="10"/>
        <color rgb="FF454545"/>
        <rFont val="Arial"/>
        <family val="2"/>
      </rPr>
      <t>G4</t>
    </r>
  </si>
  <si>
    <t>ThinkPad L13 AMD G2</t>
  </si>
  <si>
    <t>ThinkPad L13 Yoga AMD G2</t>
  </si>
  <si>
    <t>ThinkPad_X13_AMD_G2</t>
  </si>
  <si>
    <t>ThinkPad_X1_Extreme_G4</t>
  </si>
  <si>
    <t>21AB000PGE</t>
  </si>
  <si>
    <t>21AB001VGE</t>
  </si>
  <si>
    <t>0195891101247</t>
  </si>
  <si>
    <r>
      <rPr>
        <b/>
        <sz val="8"/>
        <color rgb="FF454545"/>
        <rFont val="Arial"/>
        <family val="2"/>
      </rPr>
      <t xml:space="preserve">13.3" FHD </t>
    </r>
    <r>
      <rPr>
        <sz val="8"/>
        <color rgb="FF454545"/>
        <rFont val="Arial"/>
        <family val="2"/>
      </rPr>
      <t>(1920x1080) IPS 
250nits Anti-glare</t>
    </r>
  </si>
  <si>
    <t>Aluminium (Top), 
GFRP (Bottom)</t>
  </si>
  <si>
    <t>5Y Premier Support Upgrade from 1Y Courier/Carry-in (5WS0T36170)</t>
  </si>
  <si>
    <t>4Y Premier Support Upgrade from 1Y Courier/Carry-in (5WS0T36177)</t>
  </si>
  <si>
    <t>3Y Premier Support Upgrade from 1Y Courier/Carry-in (5WS0T36154)</t>
  </si>
  <si>
    <r>
      <t xml:space="preserve">16GB soldered memory, 
</t>
    </r>
    <r>
      <rPr>
        <b/>
        <sz val="8"/>
        <color rgb="FF454545"/>
        <rFont val="Arial"/>
        <family val="2"/>
      </rPr>
      <t>not upgradable</t>
    </r>
  </si>
  <si>
    <t>311.5 x 219 x 17.6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</si>
  <si>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1.4),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 and DisplayPort 1.4)</t>
    </r>
  </si>
  <si>
    <t>1x microSD card reader, 1x Ethernet extension connector, 1x headphone / microphone combo jack (3.5mm), 
1x side docking connector</t>
  </si>
  <si>
    <t>21AD000QGE</t>
  </si>
  <si>
    <t>21AD001TGE</t>
  </si>
  <si>
    <r>
      <rPr>
        <b/>
        <sz val="8"/>
        <color rgb="FF454545"/>
        <rFont val="Arial"/>
        <family val="2"/>
      </rPr>
      <t xml:space="preserve">Ryzen 5 PRO </t>
    </r>
    <r>
      <rPr>
        <sz val="8"/>
        <color rgb="FF454545"/>
        <rFont val="Arial"/>
        <family val="2"/>
      </rPr>
      <t>• 16GB • 512GB</t>
    </r>
  </si>
  <si>
    <r>
      <rPr>
        <b/>
        <sz val="8"/>
        <color rgb="FF454545"/>
        <rFont val="Arial"/>
        <family val="2"/>
      </rPr>
      <t xml:space="preserve">Ryzen 7 PRO </t>
    </r>
    <r>
      <rPr>
        <sz val="8"/>
        <color rgb="FF454545"/>
        <rFont val="Arial"/>
        <family val="2"/>
      </rPr>
      <t>• 16GB • 512GB</t>
    </r>
  </si>
  <si>
    <r>
      <rPr>
        <b/>
        <sz val="8"/>
        <color rgb="FF454545"/>
        <rFont val="Arial"/>
        <family val="2"/>
      </rPr>
      <t>13.3"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
Glossy, Touch</t>
    </r>
  </si>
  <si>
    <t>20XH001KGE</t>
  </si>
  <si>
    <t>20XH001JGE</t>
  </si>
  <si>
    <r>
      <rPr>
        <b/>
        <sz val="8"/>
        <color rgb="FF454545"/>
        <rFont val="Arial"/>
        <family val="2"/>
      </rPr>
      <t xml:space="preserve">R5 PRO </t>
    </r>
    <r>
      <rPr>
        <sz val="8"/>
        <color rgb="FF454545"/>
        <rFont val="Arial"/>
        <family val="2"/>
      </rPr>
      <t xml:space="preserve">• 16GB • 512GB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</si>
  <si>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454545"/>
        <rFont val="Arial"/>
        <family val="2"/>
      </rPr>
      <t xml:space="preserve">R7 PRO </t>
    </r>
    <r>
      <rPr>
        <sz val="8"/>
        <color rgb="FF454545"/>
        <rFont val="Arial"/>
        <family val="2"/>
      </rPr>
      <t xml:space="preserve">• 16GB • 512GB • </t>
    </r>
    <r>
      <rPr>
        <b/>
        <sz val="8"/>
        <color rgb="FF3E8DDD"/>
        <rFont val="Arial"/>
        <family val="2"/>
      </rPr>
      <t>5G LTE</t>
    </r>
  </si>
  <si>
    <t>20NL000HGE</t>
  </si>
  <si>
    <t>20Y5001AGE</t>
  </si>
  <si>
    <t>20Y5001HGE</t>
  </si>
  <si>
    <t>20Y5001NGE</t>
  </si>
  <si>
    <t>20Y50043GE</t>
  </si>
  <si>
    <t>20Y50040GE</t>
  </si>
  <si>
    <t>Included Upgrade</t>
  </si>
  <si>
    <t>No Support</t>
  </si>
  <si>
    <t>Integrated 90Wh</t>
  </si>
  <si>
    <t>NVIDIA GeForce RTX 3050 Ti</t>
  </si>
  <si>
    <r>
      <rPr>
        <b/>
        <sz val="8"/>
        <color rgb="FF454545"/>
        <rFont val="Arial"/>
        <family val="2"/>
      </rPr>
      <t xml:space="preserve">Intel Core i7-11800H </t>
    </r>
    <r>
      <rPr>
        <sz val="8"/>
        <color rgb="FF454545"/>
        <rFont val="Arial"/>
        <family val="2"/>
      </rPr>
      <t xml:space="preserve">
(8C / 16T, 2.3 / 4.6GHz, 24MB)</t>
    </r>
  </si>
  <si>
    <r>
      <t xml:space="preserve">1x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
SO-DIMM DDR4-3200 Non-ECC</t>
    </r>
  </si>
  <si>
    <r>
      <t xml:space="preserve">1x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
SO-DIMM DDR4-3200 Non-ECC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</si>
  <si>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4.0x4 
</t>
    </r>
    <r>
      <rPr>
        <sz val="8"/>
        <color theme="1" tint="0.499984740745262"/>
        <rFont val="Arial"/>
        <family val="2"/>
      </rPr>
      <t>Performance NVMe Opal2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</si>
  <si>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4.0x4 
</t>
    </r>
    <r>
      <rPr>
        <sz val="8"/>
        <color theme="1" tint="0.499984740745262"/>
        <rFont val="Arial"/>
        <family val="2"/>
      </rPr>
      <t>Performance NVMe Opal2</t>
    </r>
  </si>
  <si>
    <r>
      <t xml:space="preserve">NVIDIA GeForce RTX 3050 Ti 
</t>
    </r>
    <r>
      <rPr>
        <sz val="8"/>
        <color rgb="FF454545"/>
        <rFont val="Arial"/>
        <family val="2"/>
      </rPr>
      <t>4GB GDDR6</t>
    </r>
  </si>
  <si>
    <r>
      <rPr>
        <b/>
        <sz val="8"/>
        <color rgb="FF454545"/>
        <rFont val="Arial"/>
        <family val="2"/>
      </rPr>
      <t xml:space="preserve">16" WQUXGA </t>
    </r>
    <r>
      <rPr>
        <sz val="8"/>
        <color rgb="FF454545"/>
        <rFont val="Arial"/>
        <family val="2"/>
      </rPr>
      <t xml:space="preserve">(3840x2400) IPS 
</t>
    </r>
    <r>
      <rPr>
        <b/>
        <sz val="8"/>
        <color rgb="FF454545"/>
        <rFont val="Arial"/>
        <family val="2"/>
      </rPr>
      <t>600nits</t>
    </r>
    <r>
      <rPr>
        <sz val="8"/>
        <color rgb="FF454545"/>
        <rFont val="Arial"/>
        <family val="2"/>
      </rPr>
      <t xml:space="preserve"> Anti-glare, 100% Adobe, 
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</si>
  <si>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r>
      <rPr>
        <b/>
        <sz val="8"/>
        <color rgb="FF454545"/>
        <rFont val="Arial"/>
        <family val="2"/>
      </rPr>
      <t>16" WQUXGA</t>
    </r>
    <r>
      <rPr>
        <sz val="8"/>
        <color rgb="FF454545"/>
        <rFont val="Arial"/>
        <family val="2"/>
      </rPr>
      <t xml:space="preserve"> (3840x2400) IPS 
</t>
    </r>
    <r>
      <rPr>
        <b/>
        <sz val="8"/>
        <color rgb="FF454545"/>
        <rFont val="Arial"/>
        <family val="2"/>
      </rPr>
      <t>600nits</t>
    </r>
    <r>
      <rPr>
        <sz val="8"/>
        <color rgb="FF454545"/>
        <rFont val="Arial"/>
        <family val="2"/>
      </rPr>
      <t xml:space="preserve"> Anti-glare, 100% Adobe, 
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</si>
  <si>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r>
      <rPr>
        <b/>
        <sz val="8"/>
        <color rgb="FF454545"/>
        <rFont val="Arial"/>
        <family val="2"/>
      </rPr>
      <t>16" WQUXGA</t>
    </r>
    <r>
      <rPr>
        <sz val="8"/>
        <color rgb="FF454545"/>
        <rFont val="Arial"/>
        <family val="2"/>
      </rPr>
      <t xml:space="preserve"> (3840x2400) IPS 
</t>
    </r>
    <r>
      <rPr>
        <b/>
        <sz val="8"/>
        <color rgb="FF454545"/>
        <rFont val="Arial"/>
        <family val="2"/>
      </rPr>
      <t>600nits</t>
    </r>
    <r>
      <rPr>
        <sz val="8"/>
        <color rgb="FF454545"/>
        <rFont val="Arial"/>
        <family val="2"/>
      </rPr>
      <t xml:space="preserve"> AR (anti-reflection) / 
AS (anti-smudge), 100% Adobe, 
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 xml:space="preserve">, Dolby Vision, </t>
    </r>
    <r>
      <rPr>
        <b/>
        <sz val="8"/>
        <color rgb="FF454545"/>
        <rFont val="Arial"/>
        <family val="2"/>
      </rPr>
      <t>Touch</t>
    </r>
  </si>
  <si>
    <t>CF Hybrid (Top), 
Aluminum Alloy (Bottom)</t>
  </si>
  <si>
    <t>5Y Premier Support upgrade from 3Y Premier Support (5WS0W86745)</t>
  </si>
  <si>
    <t>4Y Premier Support upgrade from 3Y Premier Support (5WS0W86716)</t>
  </si>
  <si>
    <r>
      <rPr>
        <b/>
        <sz val="8"/>
        <color rgb="FF454545"/>
        <rFont val="Arial"/>
        <family val="2"/>
      </rPr>
      <t xml:space="preserve">i7-H </t>
    </r>
    <r>
      <rPr>
        <sz val="8"/>
        <color rgb="FF454545"/>
        <rFont val="Arial"/>
        <family val="2"/>
      </rPr>
      <t>• 16GB • 512GB SSD • no WWAN</t>
    </r>
  </si>
  <si>
    <r>
      <t>i7-H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16GB • 512GB SSD • </t>
    </r>
    <r>
      <rPr>
        <b/>
        <sz val="8"/>
        <color rgb="FF3E8DDD"/>
        <rFont val="Arial"/>
        <family val="2"/>
      </rPr>
      <t>5G LTE</t>
    </r>
  </si>
  <si>
    <r>
      <rPr>
        <b/>
        <sz val="8"/>
        <color rgb="FF454545"/>
        <rFont val="Arial"/>
        <family val="2"/>
      </rPr>
      <t xml:space="preserve">Touch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3E8DDD"/>
        <rFont val="Arial"/>
        <family val="2"/>
      </rPr>
      <t>5G LTE</t>
    </r>
  </si>
  <si>
    <t>359.5 x 253.8 x 17.7 mm</t>
  </si>
  <si>
    <t>359.5 x 253.8 x 18.2 mm</t>
  </si>
  <si>
    <t>1.86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</si>
  <si>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Thunderbolt 4 / USB4™ 40Gbps</t>
    </r>
    <r>
      <rPr>
        <sz val="8"/>
        <color rgb="FF454545"/>
        <rFont val="Arial"/>
        <family val="2"/>
      </rPr>
      <t xml:space="preserve"> (support data transfer, Power Delivery 3.0 and DisplayPort™ 1.4)</t>
    </r>
  </si>
  <si>
    <t>1x HDMI 2.1</t>
  </si>
  <si>
    <t>1x SD card reader, 1x headphone / microphone combo jack (3.5mm), 
1x power connector</t>
  </si>
  <si>
    <t>TrackPoint pointing device and glass surface multi-touch touchpad</t>
  </si>
  <si>
    <r>
      <t xml:space="preserve">32GB • 1TB • </t>
    </r>
    <r>
      <rPr>
        <b/>
        <sz val="8"/>
        <color rgb="FF454545"/>
        <rFont val="Arial"/>
        <family val="2"/>
      </rPr>
      <t>RTX 3060</t>
    </r>
    <r>
      <rPr>
        <sz val="8"/>
        <color rgb="FF454545"/>
        <rFont val="Arial"/>
        <family val="2"/>
      </rPr>
      <t xml:space="preserve"> • no WWAN</t>
    </r>
  </si>
  <si>
    <r>
      <t xml:space="preserve">NVIDIA GeForce RTX 3060 
</t>
    </r>
    <r>
      <rPr>
        <sz val="8"/>
        <color rgb="FF454545"/>
        <rFont val="Arial"/>
        <family val="2"/>
      </rPr>
      <t>8GB GDDR6</t>
    </r>
  </si>
  <si>
    <r>
      <t xml:space="preserve">NVIDIA GeForce RTX 3080 
</t>
    </r>
    <r>
      <rPr>
        <sz val="8"/>
        <color rgb="FF454545"/>
        <rFont val="Arial"/>
        <family val="2"/>
      </rPr>
      <t>16GB GDDR6</t>
    </r>
  </si>
  <si>
    <t>NEU - SONDERMODELL</t>
  </si>
  <si>
    <t xml:space="preserve">NVIDIA GeForce RTX 3060 </t>
  </si>
  <si>
    <t>NVIDIA GeForce RTX 3080</t>
  </si>
  <si>
    <t>20SF000QGE</t>
  </si>
  <si>
    <t>11e Yoga G6</t>
  </si>
  <si>
    <t>ThinkPad 11</t>
  </si>
  <si>
    <t>11.6"</t>
  </si>
  <si>
    <t>Amber Lake</t>
  </si>
  <si>
    <t>m3-8100Y</t>
  </si>
  <si>
    <t>4GB</t>
  </si>
  <si>
    <t>128GB SSD</t>
  </si>
  <si>
    <t>Win 10 Home</t>
  </si>
  <si>
    <t>HD &amp; WFC</t>
  </si>
  <si>
    <t>L13 AMD G2</t>
  </si>
  <si>
    <t>L13 Yoga AMD G2</t>
  </si>
  <si>
    <t>X13 AMD G2</t>
  </si>
  <si>
    <t>X1 Extreme G4</t>
  </si>
  <si>
    <t>WQUXGA</t>
  </si>
  <si>
    <t>i7-11800H</t>
  </si>
  <si>
    <t>RTX 3050 Ti</t>
  </si>
  <si>
    <t>i9-11950H</t>
  </si>
  <si>
    <t>RTX 3080</t>
  </si>
  <si>
    <t>100/1000M (Adapter Needed)</t>
  </si>
  <si>
    <t>PPS (Top), Magnesium (Keyboard Cover), Aluminium (Bottom)</t>
  </si>
  <si>
    <t>2x, 360°</t>
  </si>
  <si>
    <r>
      <rPr>
        <b/>
        <sz val="8"/>
        <color rgb="FF454545"/>
        <rFont val="Arial"/>
        <family val="2"/>
      </rPr>
      <t xml:space="preserve">Quectel EM120R-GL </t>
    </r>
    <r>
      <rPr>
        <sz val="8"/>
        <color rgb="FF454545"/>
        <rFont val="Arial"/>
        <family val="2"/>
      </rPr>
      <t xml:space="preserve">
with embedded eSIM</t>
    </r>
  </si>
  <si>
    <r>
      <t xml:space="preserve">1x </t>
    </r>
    <r>
      <rPr>
        <b/>
        <sz val="8"/>
        <color rgb="FF454545"/>
        <rFont val="Arial"/>
        <family val="2"/>
      </rPr>
      <t xml:space="preserve">USB 3.2 Gen 1 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 
2x </t>
    </r>
    <r>
      <rPr>
        <b/>
        <sz val="8"/>
        <color rgb="FF454545"/>
        <rFont val="Arial"/>
        <family val="2"/>
      </rPr>
      <t xml:space="preserve">USB-C 3.2 Gen 2 </t>
    </r>
    <r>
      <rPr>
        <sz val="8"/>
        <color rgb="FF454545"/>
        <rFont val="Arial"/>
        <family val="2"/>
      </rPr>
      <t>(support data transfer, Power Delivery and DisplayPort™ 1.4)</t>
    </r>
  </si>
  <si>
    <t>1x Ethernet extension connector 
1x headphone / microphone 
combo jack (3.5mm) 
1x side docking connector</t>
  </si>
  <si>
    <t>Supervisor password, Power-on password, NVMe password, 
Self-healing BIOS</t>
  </si>
  <si>
    <t>Intel vPro, DASH</t>
  </si>
  <si>
    <r>
      <rPr>
        <b/>
        <sz val="8"/>
        <color rgb="FF454545"/>
        <rFont val="Arial"/>
        <family val="2"/>
      </rPr>
      <t xml:space="preserve">Intel Core i9-11950H </t>
    </r>
    <r>
      <rPr>
        <sz val="8"/>
        <color rgb="FF454545"/>
        <rFont val="Arial"/>
        <family val="2"/>
      </rPr>
      <t xml:space="preserve">
(8C / 16T, 2.6 / 5.0GHz, 24MB)</t>
    </r>
  </si>
  <si>
    <r>
      <rPr>
        <b/>
        <sz val="8"/>
        <color rgb="FF454545"/>
        <rFont val="Arial"/>
        <family val="2"/>
      </rPr>
      <t>i9-H</t>
    </r>
    <r>
      <rPr>
        <sz val="8"/>
        <color rgb="FF454545"/>
        <rFont val="Arial"/>
        <family val="2"/>
      </rPr>
      <t xml:space="preserve"> • 1TB • </t>
    </r>
    <r>
      <rPr>
        <b/>
        <sz val="8"/>
        <color rgb="FF454545"/>
        <rFont val="Arial"/>
        <family val="2"/>
      </rPr>
      <t>RTX 3080</t>
    </r>
    <r>
      <rPr>
        <sz val="8"/>
        <color rgb="FF454545"/>
        <rFont val="Arial"/>
        <family val="2"/>
      </rPr>
      <t xml:space="preserve"> • no WWAN</t>
    </r>
  </si>
  <si>
    <t>20VES01M00</t>
  </si>
  <si>
    <t>NEU - PN folgt Mitte September</t>
  </si>
  <si>
    <t>Lenovo Super September</t>
  </si>
  <si>
    <t>SONDERMODELL</t>
  </si>
  <si>
    <t>NEU - 300nits 100% sRGB Display</t>
  </si>
  <si>
    <r>
      <t xml:space="preserve">i5 • 8GB • 256GB SSD • </t>
    </r>
    <r>
      <rPr>
        <b/>
        <sz val="8"/>
        <color rgb="FF454545"/>
        <rFont val="Arial"/>
        <family val="2"/>
      </rPr>
      <t>300nits sRGB</t>
    </r>
  </si>
  <si>
    <r>
      <t xml:space="preserve">Promo-Preise gültig bis </t>
    </r>
    <r>
      <rPr>
        <b/>
        <sz val="8"/>
        <color theme="0" tint="-0.249977111117893"/>
        <rFont val="Arial"/>
        <family val="2"/>
      </rPr>
      <t>30.092021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</si>
</sst>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#,##0\ &quot;€&quot;;[Red]\-#,##0\ &quot;€&quot;"/>
    <numFmt numFmtId="164" formatCode="0000000000000"/>
    <numFmt numFmtId="165" formatCode="#,##0\ &quot;€&quot;"/>
    <numFmt numFmtId="166" formatCode="\K\W\ 00"/>
    <numFmt numFmtId="167" formatCode="\C\W\ 0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8"/>
      <color theme="0"/>
      <name val="Arial"/>
      <family val="2"/>
    </font>
    <font>
      <b/>
      <sz val="8"/>
      <color rgb="FF3E8DDD"/>
      <name val="Arial"/>
      <family val="2"/>
    </font>
    <font>
      <sz val="8"/>
      <color theme="1" tint="0.499984740745262"/>
      <name val="Arial"/>
      <family val="2"/>
    </font>
    <font>
      <b/>
      <sz val="8"/>
      <color rgb="FF454545"/>
      <name val="Arial"/>
      <family val="2"/>
    </font>
    <font>
      <sz val="8"/>
      <color rgb="FF454545"/>
      <name val="Arial"/>
      <family val="2"/>
    </font>
    <font>
      <b/>
      <sz val="12"/>
      <color rgb="FF454545"/>
      <name val="Arial"/>
      <family val="2"/>
    </font>
    <font>
      <b/>
      <sz val="25"/>
      <color rgb="FFE2231A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2"/>
      <color rgb="FF454545"/>
      <name val="Arial"/>
      <family val="2"/>
    </font>
    <font>
      <sz val="10"/>
      <color rgb="FF454545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12"/>
      <color theme="0" tint="-0.34998626667073579"/>
      <name val="Arial"/>
      <family val="2"/>
    </font>
    <font>
      <b/>
      <sz val="12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8"/>
      <color rgb="FF3E8DDD"/>
      <name val="Arial"/>
      <family val="2"/>
    </font>
    <font>
      <b/>
      <sz val="8"/>
      <color rgb="FF6ABF4A"/>
      <name val="Arial"/>
      <family val="2"/>
    </font>
    <font>
      <b/>
      <sz val="8"/>
      <color theme="0" tint="-0.249977111117893"/>
      <name val="Arial"/>
      <family val="2"/>
    </font>
    <font>
      <b/>
      <sz val="25"/>
      <color rgb="FF6ABF4A"/>
      <name val="Arial"/>
      <family val="2"/>
    </font>
    <font>
      <b/>
      <sz val="25"/>
      <color rgb="FFFDDA00"/>
      <name val="Arial"/>
      <family val="2"/>
    </font>
    <font>
      <b/>
      <sz val="8"/>
      <color theme="1" tint="0.499984740745262"/>
      <name val="Arial"/>
      <family val="2"/>
    </font>
    <font>
      <b/>
      <sz val="12"/>
      <color theme="4" tint="0.39997558519241921"/>
      <name val="Arial"/>
      <family val="2"/>
    </font>
    <font>
      <sz val="8"/>
      <color theme="0" tint="-0.249977111117893"/>
      <name val="Arial"/>
      <family val="2"/>
    </font>
    <font>
      <sz val="8"/>
      <color theme="0" tint="-0.34998626667073579"/>
      <name val="Arial"/>
      <family val="2"/>
    </font>
    <font>
      <b/>
      <sz val="8"/>
      <color rgb="FF4AC0E0"/>
      <name val="Arial"/>
      <family val="2"/>
    </font>
    <font>
      <b/>
      <sz val="12"/>
      <color rgb="FFE2231A"/>
      <name val="Arial"/>
      <family val="2"/>
    </font>
    <font>
      <b/>
      <sz val="8"/>
      <color theme="1"/>
      <name val="Arial"/>
      <family val="2"/>
    </font>
    <font>
      <sz val="8"/>
      <color theme="0" tint="-0.499984740745262"/>
      <name val="Arial"/>
      <family val="2"/>
    </font>
    <font>
      <sz val="8"/>
      <color theme="2" tint="-0.499984740745262"/>
      <name val="Arial"/>
      <family val="2"/>
    </font>
    <font>
      <sz val="8"/>
      <color theme="2" tint="-9.9978637043366805E-2"/>
      <name val="Arial"/>
      <family val="2"/>
    </font>
    <font>
      <sz val="8"/>
      <color theme="2" tint="-0.249977111117893"/>
      <name val="Arial"/>
      <family val="2"/>
    </font>
    <font>
      <b/>
      <sz val="10"/>
      <color rgb="FF454545"/>
      <name val="Arial"/>
      <family val="2"/>
    </font>
    <font>
      <sz val="8"/>
      <name val="Arial"/>
      <family val="2"/>
    </font>
    <font>
      <b/>
      <sz val="12"/>
      <color theme="1" tint="0.499984740745262"/>
      <name val="Arial"/>
      <family val="2"/>
    </font>
    <font>
      <u/>
      <sz val="18"/>
      <color rgb="FF454545"/>
      <name val="Arial"/>
      <family val="2"/>
    </font>
    <font>
      <u/>
      <sz val="8"/>
      <color rgb="FF454545"/>
      <name val="Arial"/>
      <family val="2"/>
    </font>
    <font>
      <b/>
      <sz val="25"/>
      <color theme="9" tint="0.39997558519241921"/>
      <name val="Arial"/>
      <family val="2"/>
    </font>
    <font>
      <b/>
      <sz val="25"/>
      <color rgb="FFFF9999"/>
      <name val="Arial"/>
      <family val="2"/>
    </font>
    <font>
      <b/>
      <sz val="25"/>
      <color theme="7" tint="0.3999755851924192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rgb="FFFAFAFA"/>
        <bgColor indexed="64"/>
      </patternFill>
    </fill>
  </fills>
  <borders count="68">
    <border>
      <left/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 style="thin">
        <color rgb="FFEAEAEA"/>
      </bottom>
      <diagonal/>
    </border>
    <border>
      <left style="thin">
        <color rgb="FFD9D8D6"/>
      </left>
      <right/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rgb="FFEAEAEA"/>
      </bottom>
      <diagonal/>
    </border>
    <border>
      <left style="medium">
        <color rgb="FF4AC0E0"/>
      </left>
      <right style="medium">
        <color rgb="FF4AC0E0"/>
      </right>
      <top style="medium">
        <color rgb="FF4AC0E0"/>
      </top>
      <bottom/>
      <diagonal/>
    </border>
    <border>
      <left style="medium">
        <color rgb="FF4AC0E0"/>
      </left>
      <right style="medium">
        <color rgb="FF4AC0E0"/>
      </right>
      <top/>
      <bottom style="medium">
        <color rgb="FF4AC0E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/>
      <diagonal/>
    </border>
    <border>
      <left style="medium">
        <color rgb="FF6ABF4A"/>
      </left>
      <right style="thin">
        <color theme="0" tint="-4.9989318521683403E-2"/>
      </right>
      <top style="medium">
        <color rgb="FF6ABF4A"/>
      </top>
      <bottom style="medium">
        <color rgb="FF6ABF4A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6ABF4A"/>
      </top>
      <bottom style="medium">
        <color rgb="FF6ABF4A"/>
      </bottom>
      <diagonal/>
    </border>
    <border>
      <left style="thin">
        <color theme="0" tint="-4.9989318521683403E-2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 style="medium">
        <color rgb="FF4AC0E0"/>
      </left>
      <right style="thin">
        <color theme="0" tint="-4.9989318521683403E-2"/>
      </right>
      <top style="medium">
        <color rgb="FF4AC0E0"/>
      </top>
      <bottom style="medium">
        <color rgb="FF4AC0E0"/>
      </bottom>
      <diagonal/>
    </border>
    <border>
      <left style="thin">
        <color theme="0" tint="-4.9989318521683403E-2"/>
      </left>
      <right style="medium">
        <color rgb="FF4AC0E0"/>
      </right>
      <top style="medium">
        <color rgb="FF4AC0E0"/>
      </top>
      <bottom style="medium">
        <color rgb="FF4AC0E0"/>
      </bottom>
      <diagonal/>
    </border>
    <border>
      <left style="medium">
        <color rgb="FF3E8DDD"/>
      </left>
      <right/>
      <top style="medium">
        <color rgb="FF3E8DDD"/>
      </top>
      <bottom/>
      <diagonal/>
    </border>
    <border>
      <left/>
      <right style="medium">
        <color rgb="FF3E8DDD"/>
      </right>
      <top style="medium">
        <color rgb="FF3E8DDD"/>
      </top>
      <bottom/>
      <diagonal/>
    </border>
    <border>
      <left style="medium">
        <color rgb="FF3E8DDD"/>
      </left>
      <right/>
      <top/>
      <bottom style="medium">
        <color rgb="FF3E8DDD"/>
      </bottom>
      <diagonal/>
    </border>
    <border>
      <left/>
      <right style="medium">
        <color rgb="FF3E8DDD"/>
      </right>
      <top/>
      <bottom style="medium">
        <color rgb="FF3E8DDD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/>
      <diagonal/>
    </border>
    <border>
      <left style="medium">
        <color rgb="FF3E8DDD"/>
      </left>
      <right style="medium">
        <color rgb="FF3E8DDD"/>
      </right>
      <top/>
      <bottom style="medium">
        <color rgb="FF3E8DDD"/>
      </bottom>
      <diagonal/>
    </border>
    <border>
      <left style="medium">
        <color rgb="FF4AC0E0"/>
      </left>
      <right style="medium">
        <color rgb="FF4AC0E0"/>
      </right>
      <top style="medium">
        <color rgb="FF4AC0E0"/>
      </top>
      <bottom style="medium">
        <color rgb="FF4AC0E0"/>
      </bottom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/>
      <diagonal/>
    </border>
    <border>
      <left style="medium">
        <color rgb="FF3E8DDD"/>
      </left>
      <right style="thin">
        <color theme="0" tint="-4.9989318521683403E-2"/>
      </right>
      <top/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/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4AC0E0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medium">
        <color rgb="FF4AC0E0"/>
      </left>
      <right/>
      <top style="medium">
        <color rgb="FF4AC0E0"/>
      </top>
      <bottom/>
      <diagonal/>
    </border>
    <border>
      <left/>
      <right style="medium">
        <color rgb="FF4AC0E0"/>
      </right>
      <top style="medium">
        <color rgb="FF4AC0E0"/>
      </top>
      <bottom/>
      <diagonal/>
    </border>
    <border>
      <left style="medium">
        <color rgb="FF4AC0E0"/>
      </left>
      <right/>
      <top/>
      <bottom style="medium">
        <color rgb="FF4AC0E0"/>
      </bottom>
      <diagonal/>
    </border>
    <border>
      <left/>
      <right style="medium">
        <color rgb="FF4AC0E0"/>
      </right>
      <top/>
      <bottom style="medium">
        <color rgb="FF4AC0E0"/>
      </bottom>
      <diagonal/>
    </border>
    <border>
      <left style="medium">
        <color rgb="FF4AC0E0"/>
      </left>
      <right style="thin">
        <color theme="0" tint="-4.9989318521683403E-2"/>
      </right>
      <top style="medium">
        <color rgb="FF4AC0E0"/>
      </top>
      <bottom/>
      <diagonal/>
    </border>
    <border>
      <left style="medium">
        <color rgb="FF4AC0E0"/>
      </left>
      <right style="thin">
        <color theme="0" tint="-4.9989318521683403E-2"/>
      </right>
      <top/>
      <bottom style="medium">
        <color rgb="FF4AC0E0"/>
      </bottom>
      <diagonal/>
    </border>
    <border>
      <left style="thin">
        <color theme="0" tint="-4.9989318521683403E-2"/>
      </left>
      <right/>
      <top/>
      <bottom style="medium">
        <color rgb="FF4AC0E0"/>
      </bottom>
      <diagonal/>
    </border>
    <border>
      <left style="thin">
        <color theme="0" tint="-4.9989318521683403E-2"/>
      </left>
      <right/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 style="medium">
        <color rgb="FF4AC0E0"/>
      </bottom>
      <diagonal/>
    </border>
    <border>
      <left style="thin">
        <color theme="0" tint="-4.9989318521683403E-2"/>
      </left>
      <right style="medium">
        <color rgb="FF4AC0E0"/>
      </right>
      <top style="medium">
        <color rgb="FF4AC0E0"/>
      </top>
      <bottom/>
      <diagonal/>
    </border>
    <border>
      <left style="thin">
        <color theme="0" tint="-4.9989318521683403E-2"/>
      </left>
      <right style="medium">
        <color rgb="FF4AC0E0"/>
      </right>
      <top/>
      <bottom style="medium">
        <color rgb="FF4AC0E0"/>
      </bottom>
      <diagonal/>
    </border>
    <border>
      <left/>
      <right/>
      <top style="medium">
        <color rgb="FF3E8DDD"/>
      </top>
      <bottom/>
      <diagonal/>
    </border>
    <border>
      <left/>
      <right/>
      <top/>
      <bottom style="medium">
        <color rgb="FF3E8DDD"/>
      </bottom>
      <diagonal/>
    </border>
    <border>
      <left style="medium">
        <color rgb="FF3E8DDD"/>
      </left>
      <right style="medium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medium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medium">
        <color rgb="FF4AC0E0"/>
      </left>
      <right/>
      <top style="medium">
        <color rgb="FF4AC0E0"/>
      </top>
      <bottom style="medium">
        <color rgb="FF4AC0E0"/>
      </bottom>
      <diagonal/>
    </border>
    <border>
      <left/>
      <right style="medium">
        <color rgb="FF4AC0E0"/>
      </right>
      <top style="medium">
        <color rgb="FF4AC0E0"/>
      </top>
      <bottom style="medium">
        <color rgb="FF4AC0E0"/>
      </bottom>
      <diagonal/>
    </border>
    <border>
      <left/>
      <right style="thin">
        <color theme="0" tint="-4.9989318521683403E-2"/>
      </right>
      <top style="medium">
        <color rgb="FF4AC0E0"/>
      </top>
      <bottom style="medium">
        <color rgb="FF4AC0E0"/>
      </bottom>
      <diagonal/>
    </border>
    <border>
      <left/>
      <right style="thin">
        <color theme="0" tint="-4.9989318521683403E-2"/>
      </right>
      <top style="medium">
        <color rgb="FF6ABF4A"/>
      </top>
      <bottom style="medium">
        <color rgb="FF6ABF4A"/>
      </bottom>
      <diagonal/>
    </border>
    <border>
      <left style="medium">
        <color rgb="FF92D050"/>
      </left>
      <right style="thin">
        <color theme="0" tint="-4.9989318521683403E-2"/>
      </right>
      <top style="medium">
        <color rgb="FF6ABF4A"/>
      </top>
      <bottom style="medium">
        <color rgb="FF6ABF4A"/>
      </bottom>
      <diagonal/>
    </border>
    <border>
      <left/>
      <right/>
      <top/>
      <bottom style="medium">
        <color rgb="FF4AC0E0"/>
      </bottom>
      <diagonal/>
    </border>
  </borders>
  <cellStyleXfs count="4">
    <xf numFmtId="0" fontId="0" fillId="0" borderId="0"/>
    <xf numFmtId="0" fontId="1" fillId="0" borderId="0"/>
    <xf numFmtId="0" fontId="11" fillId="0" borderId="0" applyNumberFormat="0" applyFill="0" applyBorder="0" applyAlignment="0" applyProtection="0"/>
    <xf numFmtId="0" fontId="12" fillId="0" borderId="0"/>
  </cellStyleXfs>
  <cellXfs count="214">
    <xf numFmtId="0" fontId="0" fillId="0" borderId="0" xfId="0"/>
    <xf numFmtId="0" fontId="4" fillId="3" borderId="4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4" fontId="6" fillId="2" borderId="0" xfId="0" applyNumberFormat="1" applyFont="1" applyFill="1" applyAlignment="1">
      <alignment horizontal="left" vertical="center" indent="1"/>
    </xf>
    <xf numFmtId="0" fontId="7" fillId="5" borderId="0" xfId="0" applyFont="1" applyFill="1" applyAlignment="1">
      <alignment horizontal="left" vertical="center" indent="1"/>
    </xf>
    <xf numFmtId="0" fontId="8" fillId="5" borderId="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 vertical="center" wrapText="1" inden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indent="1"/>
    </xf>
    <xf numFmtId="0" fontId="7" fillId="2" borderId="0" xfId="0" applyFont="1" applyFill="1" applyAlignment="1">
      <alignment horizontal="left" vertical="center" indent="1"/>
    </xf>
    <xf numFmtId="0" fontId="9" fillId="2" borderId="0" xfId="0" applyFont="1" applyFill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 indent="1"/>
    </xf>
    <xf numFmtId="0" fontId="7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indent="1"/>
    </xf>
    <xf numFmtId="0" fontId="7" fillId="6" borderId="7" xfId="0" applyFont="1" applyFill="1" applyBorder="1" applyAlignment="1">
      <alignment horizontal="left" vertical="center" indent="1"/>
    </xf>
    <xf numFmtId="0" fontId="8" fillId="2" borderId="1" xfId="0" applyFont="1" applyFill="1" applyBorder="1" applyAlignment="1">
      <alignment horizontal="left" vertical="center" wrapText="1" indent="1"/>
    </xf>
    <xf numFmtId="0" fontId="8" fillId="2" borderId="1" xfId="0" applyFont="1" applyFill="1" applyBorder="1" applyAlignment="1">
      <alignment horizontal="center" vertical="center" wrapText="1"/>
    </xf>
    <xf numFmtId="165" fontId="7" fillId="6" borderId="10" xfId="0" applyNumberFormat="1" applyFont="1" applyFill="1" applyBorder="1" applyAlignment="1">
      <alignment horizontal="left" vertical="center" wrapText="1" indent="1"/>
    </xf>
    <xf numFmtId="165" fontId="8" fillId="6" borderId="8" xfId="0" applyNumberFormat="1" applyFont="1" applyFill="1" applyBorder="1" applyAlignment="1">
      <alignment horizontal="center" vertical="center" wrapText="1"/>
    </xf>
    <xf numFmtId="165" fontId="7" fillId="6" borderId="9" xfId="0" applyNumberFormat="1" applyFont="1" applyFill="1" applyBorder="1" applyAlignment="1">
      <alignment horizontal="left" vertical="center" wrapText="1" indent="1"/>
    </xf>
    <xf numFmtId="165" fontId="7" fillId="6" borderId="8" xfId="0" applyNumberFormat="1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left" vertical="center" indent="6"/>
    </xf>
    <xf numFmtId="6" fontId="6" fillId="2" borderId="3" xfId="0" applyNumberFormat="1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left" vertical="center" indent="1"/>
    </xf>
    <xf numFmtId="0" fontId="10" fillId="2" borderId="11" xfId="0" applyFont="1" applyFill="1" applyBorder="1" applyAlignment="1">
      <alignment horizontal="center" vertical="center"/>
    </xf>
    <xf numFmtId="166" fontId="6" fillId="2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left" vertical="center" wrapText="1" indent="1"/>
    </xf>
    <xf numFmtId="0" fontId="8" fillId="2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left" vertical="center" indent="1"/>
    </xf>
    <xf numFmtId="0" fontId="8" fillId="6" borderId="7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 indent="1"/>
    </xf>
    <xf numFmtId="165" fontId="5" fillId="6" borderId="1" xfId="2" applyNumberFormat="1" applyFont="1" applyFill="1" applyBorder="1" applyAlignment="1" applyProtection="1">
      <alignment horizontal="center" vertical="center" wrapText="1"/>
    </xf>
    <xf numFmtId="0" fontId="7" fillId="6" borderId="15" xfId="0" applyFont="1" applyFill="1" applyBorder="1" applyAlignment="1">
      <alignment horizontal="left" vertical="center" indent="1"/>
    </xf>
    <xf numFmtId="0" fontId="5" fillId="6" borderId="11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6" fontId="5" fillId="2" borderId="0" xfId="0" applyNumberFormat="1" applyFont="1" applyFill="1" applyBorder="1" applyAlignment="1">
      <alignment horizontal="center" vertical="center"/>
    </xf>
    <xf numFmtId="0" fontId="5" fillId="6" borderId="16" xfId="3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15" fillId="2" borderId="6" xfId="3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4" fillId="7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15" fillId="2" borderId="0" xfId="3" applyFont="1" applyFill="1" applyAlignment="1">
      <alignment horizontal="center" vertical="center"/>
    </xf>
    <xf numFmtId="164" fontId="6" fillId="2" borderId="6" xfId="3" applyNumberFormat="1" applyFont="1" applyFill="1" applyBorder="1" applyAlignment="1">
      <alignment horizontal="center" vertical="center"/>
    </xf>
    <xf numFmtId="165" fontId="22" fillId="6" borderId="19" xfId="0" applyNumberFormat="1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/>
    </xf>
    <xf numFmtId="0" fontId="5" fillId="6" borderId="6" xfId="3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 indent="1"/>
    </xf>
    <xf numFmtId="0" fontId="20" fillId="2" borderId="0" xfId="0" applyFont="1" applyFill="1" applyBorder="1" applyAlignment="1">
      <alignment horizontal="left" vertical="center" wrapText="1" indent="1"/>
    </xf>
    <xf numFmtId="0" fontId="7" fillId="2" borderId="11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165" fontId="5" fillId="6" borderId="11" xfId="2" applyNumberFormat="1" applyFont="1" applyFill="1" applyBorder="1" applyAlignment="1" applyProtection="1">
      <alignment horizontal="center" vertical="center" wrapText="1"/>
    </xf>
    <xf numFmtId="0" fontId="8" fillId="2" borderId="0" xfId="0" applyFont="1" applyFill="1" applyAlignment="1">
      <alignment horizontal="left" vertical="center" wrapText="1" indent="1"/>
    </xf>
    <xf numFmtId="0" fontId="8" fillId="2" borderId="0" xfId="0" applyFont="1" applyFill="1" applyAlignment="1">
      <alignment horizontal="center" vertical="center" wrapText="1"/>
    </xf>
    <xf numFmtId="0" fontId="23" fillId="2" borderId="11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left" vertical="center" wrapText="1" indent="1"/>
    </xf>
    <xf numFmtId="0" fontId="6" fillId="6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 wrapText="1" indent="1"/>
    </xf>
    <xf numFmtId="0" fontId="24" fillId="2" borderId="11" xfId="0" applyFont="1" applyFill="1" applyBorder="1" applyAlignment="1">
      <alignment horizontal="center" vertical="center"/>
    </xf>
    <xf numFmtId="0" fontId="21" fillId="2" borderId="21" xfId="3" applyFont="1" applyFill="1" applyBorder="1" applyAlignment="1">
      <alignment horizontal="center" vertical="center"/>
    </xf>
    <xf numFmtId="0" fontId="21" fillId="2" borderId="22" xfId="3" applyFont="1" applyFill="1" applyBorder="1" applyAlignment="1">
      <alignment horizontal="center" vertical="center"/>
    </xf>
    <xf numFmtId="6" fontId="7" fillId="2" borderId="6" xfId="0" applyNumberFormat="1" applyFont="1" applyFill="1" applyBorder="1" applyAlignment="1">
      <alignment horizontal="center" vertical="center"/>
    </xf>
    <xf numFmtId="0" fontId="25" fillId="4" borderId="23" xfId="0" applyFont="1" applyFill="1" applyBorder="1" applyAlignment="1">
      <alignment horizontal="left" indent="1"/>
    </xf>
    <xf numFmtId="0" fontId="25" fillId="4" borderId="23" xfId="0" applyFont="1" applyFill="1" applyBorder="1" applyAlignment="1">
      <alignment horizontal="left" wrapText="1" indent="1"/>
    </xf>
    <xf numFmtId="0" fontId="25" fillId="4" borderId="2" xfId="0" applyFont="1" applyFill="1" applyBorder="1" applyAlignment="1">
      <alignment horizontal="left" indent="1"/>
    </xf>
    <xf numFmtId="0" fontId="8" fillId="5" borderId="0" xfId="0" applyFont="1" applyFill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0" fillId="5" borderId="0" xfId="0" applyFont="1" applyFill="1" applyBorder="1" applyAlignment="1">
      <alignment horizontal="left" vertical="center" indent="6"/>
    </xf>
    <xf numFmtId="6" fontId="5" fillId="0" borderId="32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7" fillId="6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165" fontId="5" fillId="6" borderId="12" xfId="0" applyNumberFormat="1" applyFont="1" applyFill="1" applyBorder="1" applyAlignment="1">
      <alignment horizontal="center" vertical="center" wrapText="1"/>
    </xf>
    <xf numFmtId="165" fontId="5" fillId="6" borderId="14" xfId="0" applyNumberFormat="1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29" fillId="2" borderId="26" xfId="0" applyFont="1" applyFill="1" applyBorder="1" applyAlignment="1">
      <alignment horizontal="center" vertical="center"/>
    </xf>
    <xf numFmtId="0" fontId="29" fillId="2" borderId="27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center" wrapText="1" indent="1"/>
    </xf>
    <xf numFmtId="0" fontId="0" fillId="0" borderId="0" xfId="0" applyAlignment="1">
      <alignment horizontal="center" vertical="center"/>
    </xf>
    <xf numFmtId="166" fontId="8" fillId="2" borderId="0" xfId="0" applyNumberFormat="1" applyFont="1" applyFill="1" applyAlignment="1">
      <alignment horizontal="left" vertical="center" wrapText="1" indent="1"/>
    </xf>
    <xf numFmtId="0" fontId="6" fillId="2" borderId="23" xfId="0" applyFont="1" applyFill="1" applyBorder="1" applyAlignment="1">
      <alignment horizontal="left" vertical="center" indent="1"/>
    </xf>
    <xf numFmtId="0" fontId="2" fillId="2" borderId="0" xfId="1" applyFont="1" applyFill="1" applyAlignment="1">
      <alignment horizontal="left" vertical="center" indent="5"/>
    </xf>
    <xf numFmtId="0" fontId="8" fillId="2" borderId="0" xfId="0" applyFont="1" applyFill="1" applyAlignment="1">
      <alignment horizontal="center" vertical="center"/>
    </xf>
    <xf numFmtId="0" fontId="27" fillId="2" borderId="0" xfId="1" applyFont="1" applyFill="1" applyAlignment="1">
      <alignment horizontal="left" vertical="top" indent="6"/>
    </xf>
    <xf numFmtId="0" fontId="25" fillId="4" borderId="23" xfId="0" applyFont="1" applyFill="1" applyBorder="1" applyAlignment="1">
      <alignment horizontal="left" indent="2"/>
    </xf>
    <xf numFmtId="0" fontId="25" fillId="4" borderId="23" xfId="0" applyFont="1" applyFill="1" applyBorder="1" applyAlignment="1">
      <alignment horizontal="center"/>
    </xf>
    <xf numFmtId="0" fontId="25" fillId="4" borderId="23" xfId="0" applyFont="1" applyFill="1" applyBorder="1" applyAlignment="1">
      <alignment horizontal="left" wrapText="1" indent="2"/>
    </xf>
    <xf numFmtId="0" fontId="25" fillId="4" borderId="23" xfId="0" applyFont="1" applyFill="1" applyBorder="1" applyAlignment="1">
      <alignment horizontal="center" wrapText="1"/>
    </xf>
    <xf numFmtId="0" fontId="25" fillId="4" borderId="24" xfId="0" applyFont="1" applyFill="1" applyBorder="1" applyAlignment="1">
      <alignment horizontal="left" wrapText="1" indent="1"/>
    </xf>
    <xf numFmtId="0" fontId="8" fillId="2" borderId="23" xfId="0" applyFont="1" applyFill="1" applyBorder="1" applyAlignment="1">
      <alignment horizontal="left" vertical="center" indent="1"/>
    </xf>
    <xf numFmtId="0" fontId="7" fillId="2" borderId="23" xfId="0" applyFont="1" applyFill="1" applyBorder="1" applyAlignment="1">
      <alignment horizontal="left" vertical="center" indent="1"/>
    </xf>
    <xf numFmtId="0" fontId="27" fillId="2" borderId="23" xfId="0" applyFont="1" applyFill="1" applyBorder="1" applyAlignment="1">
      <alignment horizontal="left" vertical="center" indent="1"/>
    </xf>
    <xf numFmtId="0" fontId="31" fillId="2" borderId="23" xfId="0" applyFont="1" applyFill="1" applyBorder="1" applyAlignment="1">
      <alignment horizontal="left" vertical="center" indent="1"/>
    </xf>
    <xf numFmtId="167" fontId="27" fillId="2" borderId="23" xfId="0" applyNumberFormat="1" applyFont="1" applyFill="1" applyBorder="1" applyAlignment="1">
      <alignment horizontal="center" vertical="center"/>
    </xf>
    <xf numFmtId="6" fontId="27" fillId="2" borderId="23" xfId="0" applyNumberFormat="1" applyFont="1" applyFill="1" applyBorder="1" applyAlignment="1">
      <alignment horizontal="right" vertical="center" indent="1"/>
    </xf>
    <xf numFmtId="0" fontId="32" fillId="2" borderId="23" xfId="0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left" vertical="center" indent="1"/>
    </xf>
    <xf numFmtId="0" fontId="34" fillId="2" borderId="23" xfId="0" applyFont="1" applyFill="1" applyBorder="1" applyAlignment="1">
      <alignment horizontal="center" vertical="center"/>
    </xf>
    <xf numFmtId="0" fontId="35" fillId="2" borderId="23" xfId="0" applyFont="1" applyFill="1" applyBorder="1" applyAlignment="1">
      <alignment horizontal="left" vertical="center" indent="1"/>
    </xf>
    <xf numFmtId="0" fontId="28" fillId="2" borderId="23" xfId="0" applyFont="1" applyFill="1" applyBorder="1" applyAlignment="1">
      <alignment horizontal="center" vertical="center"/>
    </xf>
    <xf numFmtId="0" fontId="35" fillId="2" borderId="23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6" fillId="4" borderId="23" xfId="0" applyFont="1" applyFill="1" applyBorder="1" applyAlignment="1">
      <alignment horizontal="left" vertical="center" indent="1"/>
    </xf>
    <xf numFmtId="0" fontId="8" fillId="4" borderId="23" xfId="0" applyFont="1" applyFill="1" applyBorder="1" applyAlignment="1">
      <alignment horizontal="left" vertical="center" indent="1"/>
    </xf>
    <xf numFmtId="0" fontId="8" fillId="4" borderId="23" xfId="0" applyFont="1" applyFill="1" applyBorder="1" applyAlignment="1">
      <alignment horizontal="right" vertical="center" indent="1"/>
    </xf>
    <xf numFmtId="0" fontId="8" fillId="4" borderId="23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right" vertical="center" indent="1"/>
    </xf>
    <xf numFmtId="0" fontId="4" fillId="3" borderId="35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29" fillId="2" borderId="37" xfId="0" applyFont="1" applyFill="1" applyBorder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4" fillId="3" borderId="38" xfId="0" applyFont="1" applyFill="1" applyBorder="1" applyAlignment="1">
      <alignment horizontal="center" vertical="center"/>
    </xf>
    <xf numFmtId="0" fontId="4" fillId="3" borderId="39" xfId="0" applyFont="1" applyFill="1" applyBorder="1" applyAlignment="1">
      <alignment horizontal="center" vertical="center"/>
    </xf>
    <xf numFmtId="0" fontId="9" fillId="2" borderId="40" xfId="0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4" fillId="7" borderId="42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 vertical="center" indent="1"/>
    </xf>
    <xf numFmtId="0" fontId="37" fillId="2" borderId="0" xfId="0" applyFont="1" applyFill="1" applyAlignment="1">
      <alignment horizontal="left" vertical="center" indent="1"/>
    </xf>
    <xf numFmtId="0" fontId="38" fillId="4" borderId="23" xfId="0" applyFont="1" applyFill="1" applyBorder="1" applyAlignment="1">
      <alignment horizontal="center" vertical="center"/>
    </xf>
    <xf numFmtId="0" fontId="38" fillId="4" borderId="24" xfId="0" applyFont="1" applyFill="1" applyBorder="1" applyAlignment="1">
      <alignment horizontal="center" vertical="center"/>
    </xf>
    <xf numFmtId="0" fontId="3" fillId="2" borderId="0" xfId="1" applyFont="1" applyFill="1" applyAlignment="1">
      <alignment horizontal="left" vertical="top" indent="5"/>
    </xf>
    <xf numFmtId="0" fontId="39" fillId="8" borderId="44" xfId="0" applyFont="1" applyFill="1" applyBorder="1" applyAlignment="1">
      <alignment horizontal="left" vertical="center" indent="1"/>
    </xf>
    <xf numFmtId="0" fontId="40" fillId="8" borderId="0" xfId="0" applyFont="1" applyFill="1" applyBorder="1" applyAlignment="1">
      <alignment horizontal="left" vertical="center" indent="1"/>
    </xf>
    <xf numFmtId="0" fontId="39" fillId="8" borderId="46" xfId="0" applyFont="1" applyFill="1" applyBorder="1" applyAlignment="1">
      <alignment horizontal="left" vertical="center" indent="1"/>
    </xf>
    <xf numFmtId="0" fontId="39" fillId="8" borderId="34" xfId="0" applyFont="1" applyFill="1" applyBorder="1" applyAlignment="1">
      <alignment horizontal="left" vertical="center" indent="1"/>
    </xf>
    <xf numFmtId="0" fontId="40" fillId="8" borderId="44" xfId="2" applyFont="1" applyFill="1" applyBorder="1" applyAlignment="1">
      <alignment horizontal="left" vertical="center" indent="1"/>
    </xf>
    <xf numFmtId="0" fontId="40" fillId="8" borderId="45" xfId="2" applyFont="1" applyFill="1" applyBorder="1" applyAlignment="1">
      <alignment horizontal="left" vertical="center" indent="1"/>
    </xf>
    <xf numFmtId="0" fontId="40" fillId="8" borderId="0" xfId="2" applyFont="1" applyFill="1" applyBorder="1" applyAlignment="1">
      <alignment horizontal="left" vertical="center" indent="1"/>
    </xf>
    <xf numFmtId="0" fontId="40" fillId="8" borderId="33" xfId="2" applyFont="1" applyFill="1" applyBorder="1" applyAlignment="1">
      <alignment horizontal="left" vertical="center" indent="1"/>
    </xf>
    <xf numFmtId="0" fontId="40" fillId="8" borderId="46" xfId="2" applyFont="1" applyFill="1" applyBorder="1" applyAlignment="1">
      <alignment horizontal="left" vertical="center" indent="1"/>
    </xf>
    <xf numFmtId="0" fontId="40" fillId="8" borderId="34" xfId="2" applyFont="1" applyFill="1" applyBorder="1" applyAlignment="1">
      <alignment horizontal="left" vertical="center" indent="1"/>
    </xf>
    <xf numFmtId="0" fontId="4" fillId="7" borderId="47" xfId="0" applyFont="1" applyFill="1" applyBorder="1" applyAlignment="1">
      <alignment horizontal="center" vertical="center"/>
    </xf>
    <xf numFmtId="0" fontId="4" fillId="7" borderId="48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0" fontId="9" fillId="2" borderId="50" xfId="0" applyFont="1" applyFill="1" applyBorder="1" applyAlignment="1">
      <alignment horizontal="center" vertical="center"/>
    </xf>
    <xf numFmtId="0" fontId="4" fillId="7" borderId="51" xfId="0" applyFont="1" applyFill="1" applyBorder="1" applyAlignment="1">
      <alignment horizontal="center" vertical="center"/>
    </xf>
    <xf numFmtId="0" fontId="9" fillId="2" borderId="52" xfId="0" applyFont="1" applyFill="1" applyBorder="1" applyAlignment="1">
      <alignment horizontal="center" vertical="center"/>
    </xf>
    <xf numFmtId="0" fontId="9" fillId="2" borderId="53" xfId="0" applyFont="1" applyFill="1" applyBorder="1" applyAlignment="1">
      <alignment horizontal="center" vertical="center"/>
    </xf>
    <xf numFmtId="0" fontId="4" fillId="7" borderId="54" xfId="0" applyFont="1" applyFill="1" applyBorder="1" applyAlignment="1">
      <alignment horizontal="center" vertical="center"/>
    </xf>
    <xf numFmtId="0" fontId="11" fillId="2" borderId="0" xfId="2" applyFill="1" applyAlignment="1">
      <alignment horizontal="left" vertical="center" indent="1"/>
    </xf>
    <xf numFmtId="0" fontId="17" fillId="5" borderId="0" xfId="0" applyFont="1" applyFill="1" applyBorder="1" applyAlignment="1">
      <alignment horizontal="center" vertical="center"/>
    </xf>
    <xf numFmtId="0" fontId="29" fillId="2" borderId="55" xfId="0" applyFont="1" applyFill="1" applyBorder="1" applyAlignment="1">
      <alignment horizontal="center" vertical="center"/>
    </xf>
    <xf numFmtId="0" fontId="4" fillId="7" borderId="56" xfId="0" applyFont="1" applyFill="1" applyBorder="1" applyAlignment="1">
      <alignment horizontal="center" vertical="center"/>
    </xf>
    <xf numFmtId="0" fontId="9" fillId="2" borderId="57" xfId="0" applyFont="1" applyFill="1" applyBorder="1" applyAlignment="1">
      <alignment horizontal="center" vertical="center"/>
    </xf>
    <xf numFmtId="0" fontId="4" fillId="3" borderId="58" xfId="0" applyFont="1" applyFill="1" applyBorder="1" applyAlignment="1">
      <alignment horizontal="center" vertical="center"/>
    </xf>
    <xf numFmtId="0" fontId="9" fillId="2" borderId="59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right" vertical="center" indent="1"/>
    </xf>
    <xf numFmtId="0" fontId="8" fillId="6" borderId="7" xfId="0" applyFont="1" applyFill="1" applyBorder="1" applyAlignment="1">
      <alignment horizontal="center" vertical="center" wrapText="1"/>
    </xf>
    <xf numFmtId="0" fontId="41" fillId="2" borderId="23" xfId="0" applyFont="1" applyFill="1" applyBorder="1" applyAlignment="1">
      <alignment horizontal="center" vertical="center"/>
    </xf>
    <xf numFmtId="0" fontId="42" fillId="2" borderId="23" xfId="0" applyFont="1" applyFill="1" applyBorder="1" applyAlignment="1">
      <alignment horizontal="center" vertical="center"/>
    </xf>
    <xf numFmtId="0" fontId="43" fillId="2" borderId="23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 wrapText="1"/>
    </xf>
    <xf numFmtId="6" fontId="5" fillId="2" borderId="3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9" fillId="2" borderId="26" xfId="3" applyFont="1" applyFill="1" applyBorder="1" applyAlignment="1">
      <alignment horizontal="center" vertical="center"/>
    </xf>
    <xf numFmtId="0" fontId="29" fillId="2" borderId="55" xfId="3" applyFont="1" applyFill="1" applyBorder="1" applyAlignment="1">
      <alignment horizontal="center" vertical="center"/>
    </xf>
    <xf numFmtId="0" fontId="29" fillId="2" borderId="27" xfId="3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 wrapText="1"/>
    </xf>
    <xf numFmtId="6" fontId="5" fillId="2" borderId="60" xfId="0" applyNumberFormat="1" applyFont="1" applyFill="1" applyBorder="1" applyAlignment="1">
      <alignment horizontal="center" vertical="center"/>
    </xf>
    <xf numFmtId="6" fontId="5" fillId="2" borderId="61" xfId="0" applyNumberFormat="1" applyFont="1" applyFill="1" applyBorder="1" applyAlignment="1">
      <alignment horizontal="center" vertical="center"/>
    </xf>
    <xf numFmtId="6" fontId="5" fillId="2" borderId="12" xfId="0" applyNumberFormat="1" applyFont="1" applyFill="1" applyBorder="1" applyAlignment="1">
      <alignment horizontal="center" vertical="center"/>
    </xf>
    <xf numFmtId="6" fontId="5" fillId="2" borderId="13" xfId="0" applyNumberFormat="1" applyFont="1" applyFill="1" applyBorder="1" applyAlignment="1">
      <alignment horizontal="center" vertical="center"/>
    </xf>
    <xf numFmtId="6" fontId="5" fillId="2" borderId="14" xfId="0" applyNumberFormat="1" applyFont="1" applyFill="1" applyBorder="1" applyAlignment="1">
      <alignment horizontal="center" vertical="center"/>
    </xf>
    <xf numFmtId="0" fontId="29" fillId="2" borderId="62" xfId="0" applyFont="1" applyFill="1" applyBorder="1" applyAlignment="1">
      <alignment horizontal="center" vertical="center"/>
    </xf>
    <xf numFmtId="0" fontId="29" fillId="2" borderId="63" xfId="0" applyFont="1" applyFill="1" applyBorder="1" applyAlignment="1">
      <alignment horizontal="center" vertical="center"/>
    </xf>
    <xf numFmtId="0" fontId="29" fillId="2" borderId="64" xfId="0" applyFont="1" applyFill="1" applyBorder="1" applyAlignment="1">
      <alignment horizontal="center" vertical="center"/>
    </xf>
    <xf numFmtId="0" fontId="21" fillId="2" borderId="65" xfId="3" applyFont="1" applyFill="1" applyBorder="1" applyAlignment="1">
      <alignment horizontal="center" vertical="center"/>
    </xf>
    <xf numFmtId="0" fontId="21" fillId="2" borderId="66" xfId="3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left" vertical="center" indent="1"/>
    </xf>
    <xf numFmtId="0" fontId="0" fillId="0" borderId="25" xfId="0" applyBorder="1" applyAlignment="1">
      <alignment horizontal="left" vertical="center" indent="1"/>
    </xf>
    <xf numFmtId="0" fontId="0" fillId="0" borderId="7" xfId="0" applyBorder="1" applyAlignment="1">
      <alignment horizontal="left" vertical="center" indent="1"/>
    </xf>
    <xf numFmtId="0" fontId="17" fillId="5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7" fillId="5" borderId="67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</cellXfs>
  <cellStyles count="4">
    <cellStyle name="Link" xfId="2" builtinId="8"/>
    <cellStyle name="Normal 13" xfId="1" xr:uid="{256F17B9-24B5-40DC-B3E7-A1DF8C9F9401}"/>
    <cellStyle name="Normal 2" xfId="3" xr:uid="{F42FF1CF-EE56-493F-9692-F36E8B16AA3D}"/>
    <cellStyle name="Standard" xfId="0" builtinId="0"/>
  </cellStyles>
  <dxfs count="13">
    <dxf>
      <font>
        <b/>
        <i val="0"/>
        <color theme="9" tint="-0.24994659260841701"/>
      </font>
      <fill>
        <patternFill>
          <bgColor theme="9" tint="0.79998168889431442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theme="2" tint="-0.499984740745262"/>
      </font>
      <fill>
        <patternFill>
          <bgColor rgb="FFF5F5F5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ill>
        <patternFill>
          <bgColor rgb="FFFCFCFC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theme="9" tint="-0.2499465926084170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9999"/>
      <color rgb="FF4AC0E0"/>
      <color rgb="FF3E8DDD"/>
      <color rgb="FFE2231A"/>
      <color rgb="FFFDDA00"/>
      <color rgb="FF6ABF4A"/>
      <color rgb="FF454545"/>
      <color rgb="FFFFCCCC"/>
      <color rgb="FFFFE1E1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g"/><Relationship Id="rId21" Type="http://schemas.openxmlformats.org/officeDocument/2006/relationships/image" Target="../media/image22.jpg"/><Relationship Id="rId42" Type="http://schemas.openxmlformats.org/officeDocument/2006/relationships/image" Target="../media/image43.jpg"/><Relationship Id="rId47" Type="http://schemas.openxmlformats.org/officeDocument/2006/relationships/image" Target="../media/image48.jpg"/><Relationship Id="rId63" Type="http://schemas.openxmlformats.org/officeDocument/2006/relationships/image" Target="../media/image64.jpg"/><Relationship Id="rId68" Type="http://schemas.openxmlformats.org/officeDocument/2006/relationships/image" Target="../media/image69.jpg"/><Relationship Id="rId84" Type="http://schemas.openxmlformats.org/officeDocument/2006/relationships/image" Target="../media/image85.jpg"/><Relationship Id="rId16" Type="http://schemas.openxmlformats.org/officeDocument/2006/relationships/image" Target="../media/image17.jpg"/><Relationship Id="rId11" Type="http://schemas.openxmlformats.org/officeDocument/2006/relationships/image" Target="../media/image12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53" Type="http://schemas.openxmlformats.org/officeDocument/2006/relationships/image" Target="../media/image54.jpg"/><Relationship Id="rId58" Type="http://schemas.openxmlformats.org/officeDocument/2006/relationships/image" Target="../media/image59.jpg"/><Relationship Id="rId74" Type="http://schemas.openxmlformats.org/officeDocument/2006/relationships/image" Target="../media/image75.jpg"/><Relationship Id="rId79" Type="http://schemas.openxmlformats.org/officeDocument/2006/relationships/image" Target="../media/image80.jpg"/><Relationship Id="rId5" Type="http://schemas.openxmlformats.org/officeDocument/2006/relationships/image" Target="../media/image6.jpg"/><Relationship Id="rId19" Type="http://schemas.openxmlformats.org/officeDocument/2006/relationships/image" Target="../media/image20.jpg"/><Relationship Id="rId14" Type="http://schemas.openxmlformats.org/officeDocument/2006/relationships/image" Target="../media/image15.jpg"/><Relationship Id="rId22" Type="http://schemas.openxmlformats.org/officeDocument/2006/relationships/image" Target="../media/image23.jpg"/><Relationship Id="rId27" Type="http://schemas.openxmlformats.org/officeDocument/2006/relationships/image" Target="../media/image28.jpg"/><Relationship Id="rId30" Type="http://schemas.openxmlformats.org/officeDocument/2006/relationships/image" Target="../media/image31.jpg"/><Relationship Id="rId35" Type="http://schemas.openxmlformats.org/officeDocument/2006/relationships/image" Target="../media/image36.jpg"/><Relationship Id="rId43" Type="http://schemas.openxmlformats.org/officeDocument/2006/relationships/image" Target="../media/image44.jpg"/><Relationship Id="rId48" Type="http://schemas.openxmlformats.org/officeDocument/2006/relationships/image" Target="../media/image49.jpg"/><Relationship Id="rId56" Type="http://schemas.openxmlformats.org/officeDocument/2006/relationships/image" Target="../media/image57.jpg"/><Relationship Id="rId64" Type="http://schemas.openxmlformats.org/officeDocument/2006/relationships/image" Target="../media/image65.jpg"/><Relationship Id="rId69" Type="http://schemas.openxmlformats.org/officeDocument/2006/relationships/image" Target="../media/image70.jpg"/><Relationship Id="rId77" Type="http://schemas.openxmlformats.org/officeDocument/2006/relationships/image" Target="../media/image78.jpg"/><Relationship Id="rId8" Type="http://schemas.openxmlformats.org/officeDocument/2006/relationships/image" Target="../media/image9.jpg"/><Relationship Id="rId51" Type="http://schemas.openxmlformats.org/officeDocument/2006/relationships/image" Target="../media/image52.jpg"/><Relationship Id="rId72" Type="http://schemas.openxmlformats.org/officeDocument/2006/relationships/image" Target="../media/image73.jpg"/><Relationship Id="rId80" Type="http://schemas.openxmlformats.org/officeDocument/2006/relationships/image" Target="../media/image81.jpg"/><Relationship Id="rId85" Type="http://schemas.openxmlformats.org/officeDocument/2006/relationships/image" Target="../media/image86.jpg"/><Relationship Id="rId3" Type="http://schemas.openxmlformats.org/officeDocument/2006/relationships/image" Target="../media/image4.jpg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46" Type="http://schemas.openxmlformats.org/officeDocument/2006/relationships/image" Target="../media/image47.jpg"/><Relationship Id="rId59" Type="http://schemas.openxmlformats.org/officeDocument/2006/relationships/image" Target="../media/image60.jpg"/><Relationship Id="rId67" Type="http://schemas.openxmlformats.org/officeDocument/2006/relationships/image" Target="../media/image68.jpg"/><Relationship Id="rId20" Type="http://schemas.openxmlformats.org/officeDocument/2006/relationships/image" Target="../media/image21.jpg"/><Relationship Id="rId41" Type="http://schemas.openxmlformats.org/officeDocument/2006/relationships/image" Target="../media/image42.jpg"/><Relationship Id="rId54" Type="http://schemas.openxmlformats.org/officeDocument/2006/relationships/image" Target="../media/image55.jpg"/><Relationship Id="rId62" Type="http://schemas.openxmlformats.org/officeDocument/2006/relationships/image" Target="../media/image63.jpg"/><Relationship Id="rId70" Type="http://schemas.openxmlformats.org/officeDocument/2006/relationships/image" Target="../media/image71.jpg"/><Relationship Id="rId75" Type="http://schemas.openxmlformats.org/officeDocument/2006/relationships/image" Target="../media/image76.jpg"/><Relationship Id="rId83" Type="http://schemas.openxmlformats.org/officeDocument/2006/relationships/image" Target="../media/image84.jpg"/><Relationship Id="rId1" Type="http://schemas.openxmlformats.org/officeDocument/2006/relationships/image" Target="../media/image2.jpg"/><Relationship Id="rId6" Type="http://schemas.openxmlformats.org/officeDocument/2006/relationships/image" Target="../media/image7.png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28" Type="http://schemas.openxmlformats.org/officeDocument/2006/relationships/image" Target="../media/image29.jpg"/><Relationship Id="rId36" Type="http://schemas.openxmlformats.org/officeDocument/2006/relationships/image" Target="../media/image37.jpg"/><Relationship Id="rId49" Type="http://schemas.openxmlformats.org/officeDocument/2006/relationships/image" Target="../media/image50.jpg"/><Relationship Id="rId57" Type="http://schemas.openxmlformats.org/officeDocument/2006/relationships/image" Target="../media/image58.jpg"/><Relationship Id="rId10" Type="http://schemas.openxmlformats.org/officeDocument/2006/relationships/image" Target="../media/image11.jpg"/><Relationship Id="rId31" Type="http://schemas.openxmlformats.org/officeDocument/2006/relationships/image" Target="../media/image32.jpg"/><Relationship Id="rId44" Type="http://schemas.openxmlformats.org/officeDocument/2006/relationships/image" Target="../media/image45.jpg"/><Relationship Id="rId52" Type="http://schemas.openxmlformats.org/officeDocument/2006/relationships/image" Target="../media/image53.jpg"/><Relationship Id="rId60" Type="http://schemas.openxmlformats.org/officeDocument/2006/relationships/image" Target="../media/image61.jpg"/><Relationship Id="rId65" Type="http://schemas.openxmlformats.org/officeDocument/2006/relationships/image" Target="../media/image66.jpg"/><Relationship Id="rId73" Type="http://schemas.openxmlformats.org/officeDocument/2006/relationships/image" Target="../media/image74.jpg"/><Relationship Id="rId78" Type="http://schemas.openxmlformats.org/officeDocument/2006/relationships/image" Target="../media/image79.jpg"/><Relationship Id="rId81" Type="http://schemas.openxmlformats.org/officeDocument/2006/relationships/image" Target="../media/image82.jpg"/><Relationship Id="rId86" Type="http://schemas.openxmlformats.org/officeDocument/2006/relationships/image" Target="../media/image87.jpg"/><Relationship Id="rId4" Type="http://schemas.openxmlformats.org/officeDocument/2006/relationships/image" Target="../media/image5.jpg"/><Relationship Id="rId9" Type="http://schemas.openxmlformats.org/officeDocument/2006/relationships/image" Target="../media/image10.png"/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39" Type="http://schemas.openxmlformats.org/officeDocument/2006/relationships/image" Target="../media/image40.jpg"/><Relationship Id="rId34" Type="http://schemas.openxmlformats.org/officeDocument/2006/relationships/image" Target="../media/image35.jpg"/><Relationship Id="rId50" Type="http://schemas.openxmlformats.org/officeDocument/2006/relationships/image" Target="../media/image51.jpg"/><Relationship Id="rId55" Type="http://schemas.openxmlformats.org/officeDocument/2006/relationships/image" Target="../media/image56.jpg"/><Relationship Id="rId76" Type="http://schemas.openxmlformats.org/officeDocument/2006/relationships/image" Target="../media/image77.jpg"/><Relationship Id="rId7" Type="http://schemas.openxmlformats.org/officeDocument/2006/relationships/image" Target="../media/image8.jpg"/><Relationship Id="rId71" Type="http://schemas.openxmlformats.org/officeDocument/2006/relationships/image" Target="../media/image72.jpg"/><Relationship Id="rId2" Type="http://schemas.openxmlformats.org/officeDocument/2006/relationships/image" Target="../media/image3.jpg"/><Relationship Id="rId29" Type="http://schemas.openxmlformats.org/officeDocument/2006/relationships/image" Target="../media/image30.jpg"/><Relationship Id="rId24" Type="http://schemas.openxmlformats.org/officeDocument/2006/relationships/image" Target="../media/image25.jpg"/><Relationship Id="rId40" Type="http://schemas.openxmlformats.org/officeDocument/2006/relationships/image" Target="../media/image41.jpg"/><Relationship Id="rId45" Type="http://schemas.openxmlformats.org/officeDocument/2006/relationships/image" Target="../media/image46.jpg"/><Relationship Id="rId66" Type="http://schemas.openxmlformats.org/officeDocument/2006/relationships/image" Target="../media/image67.jpg"/><Relationship Id="rId61" Type="http://schemas.openxmlformats.org/officeDocument/2006/relationships/image" Target="../media/image62.jpg"/><Relationship Id="rId82" Type="http://schemas.openxmlformats.org/officeDocument/2006/relationships/image" Target="../media/image83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0.jpg"/><Relationship Id="rId7" Type="http://schemas.openxmlformats.org/officeDocument/2006/relationships/image" Target="../media/image94.jpg"/><Relationship Id="rId2" Type="http://schemas.openxmlformats.org/officeDocument/2006/relationships/image" Target="../media/image89.jpg"/><Relationship Id="rId1" Type="http://schemas.openxmlformats.org/officeDocument/2006/relationships/image" Target="../media/image88.jpg"/><Relationship Id="rId6" Type="http://schemas.openxmlformats.org/officeDocument/2006/relationships/image" Target="../media/image93.jpg"/><Relationship Id="rId5" Type="http://schemas.openxmlformats.org/officeDocument/2006/relationships/image" Target="../media/image92.jpg"/><Relationship Id="rId4" Type="http://schemas.openxmlformats.org/officeDocument/2006/relationships/image" Target="../media/image9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61950" cy="1095375"/>
    <xdr:pic>
      <xdr:nvPicPr>
        <xdr:cNvPr id="2" name="Picture 1">
          <a:extLst>
            <a:ext uri="{FF2B5EF4-FFF2-40B4-BE49-F238E27FC236}">
              <a16:creationId xmlns:a16="http://schemas.microsoft.com/office/drawing/2014/main" id="{C6427AF1-4597-4822-8F7B-4A3696CEF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953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268</xdr:col>
      <xdr:colOff>266700</xdr:colOff>
      <xdr:row>2</xdr:row>
      <xdr:rowOff>57150</xdr:rowOff>
    </xdr:from>
    <xdr:to>
      <xdr:col>268</xdr:col>
      <xdr:colOff>1695450</xdr:colOff>
      <xdr:row>2</xdr:row>
      <xdr:rowOff>1152525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B1219AAE-63BC-45D4-AD48-F7468385D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39432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269</xdr:col>
      <xdr:colOff>257175</xdr:colOff>
      <xdr:row>2</xdr:row>
      <xdr:rowOff>57150</xdr:rowOff>
    </xdr:from>
    <xdr:to>
      <xdr:col>269</xdr:col>
      <xdr:colOff>1685925</xdr:colOff>
      <xdr:row>2</xdr:row>
      <xdr:rowOff>1152525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7E8F2CF5-3E2F-4C71-A44E-0D3E78574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8980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272</xdr:col>
      <xdr:colOff>228600</xdr:colOff>
      <xdr:row>2</xdr:row>
      <xdr:rowOff>47625</xdr:rowOff>
    </xdr:from>
    <xdr:to>
      <xdr:col>272</xdr:col>
      <xdr:colOff>1657350</xdr:colOff>
      <xdr:row>2</xdr:row>
      <xdr:rowOff>1143000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6A37395-9257-4D45-94E5-6929AAECC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82225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273</xdr:col>
      <xdr:colOff>238125</xdr:colOff>
      <xdr:row>2</xdr:row>
      <xdr:rowOff>47625</xdr:rowOff>
    </xdr:from>
    <xdr:to>
      <xdr:col>273</xdr:col>
      <xdr:colOff>1666875</xdr:colOff>
      <xdr:row>2</xdr:row>
      <xdr:rowOff>1143000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EC46A475-C0D0-4DF4-AC40-0A8182F10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9675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270</xdr:col>
      <xdr:colOff>238125</xdr:colOff>
      <xdr:row>2</xdr:row>
      <xdr:rowOff>47625</xdr:rowOff>
    </xdr:from>
    <xdr:to>
      <xdr:col>270</xdr:col>
      <xdr:colOff>1666875</xdr:colOff>
      <xdr:row>2</xdr:row>
      <xdr:rowOff>1143000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5297C532-49F9-47A6-AD6D-2223E694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7175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271</xdr:col>
      <xdr:colOff>238125</xdr:colOff>
      <xdr:row>2</xdr:row>
      <xdr:rowOff>47625</xdr:rowOff>
    </xdr:from>
    <xdr:to>
      <xdr:col>271</xdr:col>
      <xdr:colOff>1666875</xdr:colOff>
      <xdr:row>2</xdr:row>
      <xdr:rowOff>1143000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9B9C73E-CA2A-4DB1-A221-3A7EF1AD1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286750" y="523875"/>
          <a:ext cx="1428750" cy="1095375"/>
        </a:xfrm>
        <a:prstGeom prst="rect">
          <a:avLst/>
        </a:prstGeom>
      </xdr:spPr>
    </xdr:pic>
    <xdr:clientData/>
  </xdr:twoCellAnchor>
  <xdr:oneCellAnchor>
    <xdr:from>
      <xdr:col>262</xdr:col>
      <xdr:colOff>231321</xdr:colOff>
      <xdr:row>2</xdr:row>
      <xdr:rowOff>76200</xdr:rowOff>
    </xdr:from>
    <xdr:ext cx="1428750" cy="1095375"/>
    <xdr:pic>
      <xdr:nvPicPr>
        <xdr:cNvPr id="154" name="Picture 153">
          <a:extLst>
            <a:ext uri="{FF2B5EF4-FFF2-40B4-BE49-F238E27FC236}">
              <a16:creationId xmlns:a16="http://schemas.microsoft.com/office/drawing/2014/main" id="{FB9C5972-A0FB-4F53-AD66-A4F91A8FB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928946" y="552450"/>
          <a:ext cx="1428750" cy="1095375"/>
        </a:xfrm>
        <a:prstGeom prst="rect">
          <a:avLst/>
        </a:prstGeom>
      </xdr:spPr>
    </xdr:pic>
    <xdr:clientData/>
  </xdr:oneCellAnchor>
  <xdr:oneCellAnchor>
    <xdr:from>
      <xdr:col>265</xdr:col>
      <xdr:colOff>250371</xdr:colOff>
      <xdr:row>2</xdr:row>
      <xdr:rowOff>57150</xdr:rowOff>
    </xdr:from>
    <xdr:ext cx="1428750" cy="1095375"/>
    <xdr:pic>
      <xdr:nvPicPr>
        <xdr:cNvPr id="153" name="Picture 152">
          <a:extLst>
            <a:ext uri="{FF2B5EF4-FFF2-40B4-BE49-F238E27FC236}">
              <a16:creationId xmlns:a16="http://schemas.microsoft.com/office/drawing/2014/main" id="{0FE60ED9-792D-4F5E-94F6-6218D949C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17121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264</xdr:col>
      <xdr:colOff>240846</xdr:colOff>
      <xdr:row>2</xdr:row>
      <xdr:rowOff>66675</xdr:rowOff>
    </xdr:from>
    <xdr:ext cx="1428750" cy="1095375"/>
    <xdr:pic>
      <xdr:nvPicPr>
        <xdr:cNvPr id="152" name="Picture 151">
          <a:extLst>
            <a:ext uri="{FF2B5EF4-FFF2-40B4-BE49-F238E27FC236}">
              <a16:creationId xmlns:a16="http://schemas.microsoft.com/office/drawing/2014/main" id="{B67115B6-BA39-4C5E-A5EF-0204437A8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697596" y="542925"/>
          <a:ext cx="1428750" cy="1095375"/>
        </a:xfrm>
        <a:prstGeom prst="rect">
          <a:avLst/>
        </a:prstGeom>
      </xdr:spPr>
    </xdr:pic>
    <xdr:clientData/>
  </xdr:oneCellAnchor>
  <xdr:oneCellAnchor>
    <xdr:from>
      <xdr:col>254</xdr:col>
      <xdr:colOff>240846</xdr:colOff>
      <xdr:row>2</xdr:row>
      <xdr:rowOff>38100</xdr:rowOff>
    </xdr:from>
    <xdr:ext cx="1428750" cy="1095375"/>
    <xdr:pic>
      <xdr:nvPicPr>
        <xdr:cNvPr id="144" name="Picture 143">
          <a:extLst>
            <a:ext uri="{FF2B5EF4-FFF2-40B4-BE49-F238E27FC236}">
              <a16:creationId xmlns:a16="http://schemas.microsoft.com/office/drawing/2014/main" id="{21CD5F8A-0A71-422C-892C-B89D8AFB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080596" y="514350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239</xdr:col>
      <xdr:colOff>247650</xdr:colOff>
      <xdr:row>2</xdr:row>
      <xdr:rowOff>47625</xdr:rowOff>
    </xdr:from>
    <xdr:to>
      <xdr:col>239</xdr:col>
      <xdr:colOff>1676400</xdr:colOff>
      <xdr:row>2</xdr:row>
      <xdr:rowOff>1143000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224876B4-0D01-4848-8503-61A180888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9525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240</xdr:col>
      <xdr:colOff>247650</xdr:colOff>
      <xdr:row>2</xdr:row>
      <xdr:rowOff>47625</xdr:rowOff>
    </xdr:from>
    <xdr:to>
      <xdr:col>240</xdr:col>
      <xdr:colOff>1676400</xdr:colOff>
      <xdr:row>2</xdr:row>
      <xdr:rowOff>1143000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A0D65526-7D48-4832-9764-1C5A5239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704525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241</xdr:col>
      <xdr:colOff>247650</xdr:colOff>
      <xdr:row>2</xdr:row>
      <xdr:rowOff>57150</xdr:rowOff>
    </xdr:from>
    <xdr:to>
      <xdr:col>241</xdr:col>
      <xdr:colOff>1676400</xdr:colOff>
      <xdr:row>2</xdr:row>
      <xdr:rowOff>1152525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B67F9880-8DD9-4860-8A28-27D691C93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9525" y="533400"/>
          <a:ext cx="1428750" cy="1095375"/>
        </a:xfrm>
        <a:prstGeom prst="rect">
          <a:avLst/>
        </a:prstGeom>
      </xdr:spPr>
    </xdr:pic>
    <xdr:clientData/>
  </xdr:twoCellAnchor>
  <xdr:oneCellAnchor>
    <xdr:from>
      <xdr:col>207</xdr:col>
      <xdr:colOff>247650</xdr:colOff>
      <xdr:row>2</xdr:row>
      <xdr:rowOff>28575</xdr:rowOff>
    </xdr:from>
    <xdr:ext cx="1428750" cy="1095375"/>
    <xdr:pic>
      <xdr:nvPicPr>
        <xdr:cNvPr id="155" name="Picture 154">
          <a:extLst>
            <a:ext uri="{FF2B5EF4-FFF2-40B4-BE49-F238E27FC236}">
              <a16:creationId xmlns:a16="http://schemas.microsoft.com/office/drawing/2014/main" id="{F7C4F365-8E45-4009-90CE-EA1CD63C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326775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208</xdr:col>
      <xdr:colOff>228600</xdr:colOff>
      <xdr:row>2</xdr:row>
      <xdr:rowOff>19050</xdr:rowOff>
    </xdr:from>
    <xdr:ext cx="1428750" cy="1095375"/>
    <xdr:pic>
      <xdr:nvPicPr>
        <xdr:cNvPr id="156" name="Picture 155">
          <a:extLst>
            <a:ext uri="{FF2B5EF4-FFF2-40B4-BE49-F238E27FC236}">
              <a16:creationId xmlns:a16="http://schemas.microsoft.com/office/drawing/2014/main" id="{9485AC75-93C1-401E-B22F-273E633B2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42350" y="495300"/>
          <a:ext cx="1428750" cy="1095375"/>
        </a:xfrm>
        <a:prstGeom prst="rect">
          <a:avLst/>
        </a:prstGeom>
      </xdr:spPr>
    </xdr:pic>
    <xdr:clientData/>
  </xdr:oneCellAnchor>
  <xdr:oneCellAnchor>
    <xdr:from>
      <xdr:col>209</xdr:col>
      <xdr:colOff>247650</xdr:colOff>
      <xdr:row>2</xdr:row>
      <xdr:rowOff>0</xdr:rowOff>
    </xdr:from>
    <xdr:ext cx="1428750" cy="1095375"/>
    <xdr:pic>
      <xdr:nvPicPr>
        <xdr:cNvPr id="157" name="Picture 156">
          <a:extLst>
            <a:ext uri="{FF2B5EF4-FFF2-40B4-BE49-F238E27FC236}">
              <a16:creationId xmlns:a16="http://schemas.microsoft.com/office/drawing/2014/main" id="{BF5B4DCD-675F-4BD3-8183-5031BD30A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66400" y="476250"/>
          <a:ext cx="1428750" cy="1095375"/>
        </a:xfrm>
        <a:prstGeom prst="rect">
          <a:avLst/>
        </a:prstGeom>
      </xdr:spPr>
    </xdr:pic>
    <xdr:clientData/>
  </xdr:oneCellAnchor>
  <xdr:oneCellAnchor>
    <xdr:from>
      <xdr:col>210</xdr:col>
      <xdr:colOff>219075</xdr:colOff>
      <xdr:row>2</xdr:row>
      <xdr:rowOff>9525</xdr:rowOff>
    </xdr:from>
    <xdr:ext cx="1428750" cy="1095375"/>
    <xdr:pic>
      <xdr:nvPicPr>
        <xdr:cNvPr id="158" name="Picture 157">
          <a:extLst>
            <a:ext uri="{FF2B5EF4-FFF2-40B4-BE49-F238E27FC236}">
              <a16:creationId xmlns:a16="http://schemas.microsoft.com/office/drawing/2014/main" id="{19CC66E6-B894-431E-AD0F-6A4ED025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142825" y="485775"/>
          <a:ext cx="1428750" cy="1095375"/>
        </a:xfrm>
        <a:prstGeom prst="rect">
          <a:avLst/>
        </a:prstGeom>
      </xdr:spPr>
    </xdr:pic>
    <xdr:clientData/>
  </xdr:oneCellAnchor>
  <xdr:oneCellAnchor>
    <xdr:from>
      <xdr:col>211</xdr:col>
      <xdr:colOff>200025</xdr:colOff>
      <xdr:row>2</xdr:row>
      <xdr:rowOff>9525</xdr:rowOff>
    </xdr:from>
    <xdr:ext cx="1428750" cy="1095375"/>
    <xdr:pic>
      <xdr:nvPicPr>
        <xdr:cNvPr id="159" name="Picture 158">
          <a:extLst>
            <a:ext uri="{FF2B5EF4-FFF2-40B4-BE49-F238E27FC236}">
              <a16:creationId xmlns:a16="http://schemas.microsoft.com/office/drawing/2014/main" id="{268B0C4B-4E20-469A-9F95-B8A3C73A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28775" y="485775"/>
          <a:ext cx="1428750" cy="1095375"/>
        </a:xfrm>
        <a:prstGeom prst="rect">
          <a:avLst/>
        </a:prstGeom>
      </xdr:spPr>
    </xdr:pic>
    <xdr:clientData/>
  </xdr:oneCellAnchor>
  <xdr:oneCellAnchor>
    <xdr:from>
      <xdr:col>212</xdr:col>
      <xdr:colOff>219075</xdr:colOff>
      <xdr:row>2</xdr:row>
      <xdr:rowOff>19050</xdr:rowOff>
    </xdr:from>
    <xdr:ext cx="1428750" cy="1095375"/>
    <xdr:pic>
      <xdr:nvPicPr>
        <xdr:cNvPr id="160" name="Picture 159">
          <a:extLst>
            <a:ext uri="{FF2B5EF4-FFF2-40B4-BE49-F238E27FC236}">
              <a16:creationId xmlns:a16="http://schemas.microsoft.com/office/drawing/2014/main" id="{D040FCD6-6285-402D-AE10-51D9E07CF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52825" y="495300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2</xdr:row>
      <xdr:rowOff>752475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730317C-9FA9-49E8-9601-B10F4D721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9575" cy="12287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</xdr:row>
      <xdr:rowOff>161925</xdr:rowOff>
    </xdr:from>
    <xdr:to>
      <xdr:col>0</xdr:col>
      <xdr:colOff>1924050</xdr:colOff>
      <xdr:row>2</xdr:row>
      <xdr:rowOff>448912</xdr:rowOff>
    </xdr:to>
    <xdr:pic>
      <xdr:nvPicPr>
        <xdr:cNvPr id="24" name="Picture 23" descr="ThinkPad-Logo.png">
          <a:extLst>
            <a:ext uri="{FF2B5EF4-FFF2-40B4-BE49-F238E27FC236}">
              <a16:creationId xmlns:a16="http://schemas.microsoft.com/office/drawing/2014/main" id="{E80327F5-DCE3-46ED-9B2E-999793933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33400" y="447675"/>
          <a:ext cx="1390650" cy="477487"/>
        </a:xfrm>
        <a:prstGeom prst="rect">
          <a:avLst/>
        </a:prstGeom>
      </xdr:spPr>
    </xdr:pic>
    <xdr:clientData/>
  </xdr:twoCellAnchor>
  <xdr:twoCellAnchor editAs="oneCell">
    <xdr:from>
      <xdr:col>256</xdr:col>
      <xdr:colOff>257175</xdr:colOff>
      <xdr:row>2</xdr:row>
      <xdr:rowOff>47625</xdr:rowOff>
    </xdr:from>
    <xdr:to>
      <xdr:col>256</xdr:col>
      <xdr:colOff>1685925</xdr:colOff>
      <xdr:row>2</xdr:row>
      <xdr:rowOff>1143000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D6F3C0C-91E5-4EC9-8E88-5B292740A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906925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311</xdr:col>
      <xdr:colOff>247650</xdr:colOff>
      <xdr:row>2</xdr:row>
      <xdr:rowOff>76200</xdr:rowOff>
    </xdr:from>
    <xdr:to>
      <xdr:col>311</xdr:col>
      <xdr:colOff>1676400</xdr:colOff>
      <xdr:row>2</xdr:row>
      <xdr:rowOff>1171575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CB7AA3-11BF-4405-88E3-4B91B4C3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252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312</xdr:col>
      <xdr:colOff>228600</xdr:colOff>
      <xdr:row>2</xdr:row>
      <xdr:rowOff>66675</xdr:rowOff>
    </xdr:from>
    <xdr:to>
      <xdr:col>312</xdr:col>
      <xdr:colOff>1657350</xdr:colOff>
      <xdr:row>2</xdr:row>
      <xdr:rowOff>1162050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A6F65D2-6AEC-4F5E-81D5-1CA02BB70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847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357</xdr:col>
      <xdr:colOff>209550</xdr:colOff>
      <xdr:row>2</xdr:row>
      <xdr:rowOff>66675</xdr:rowOff>
    </xdr:from>
    <xdr:to>
      <xdr:col>357</xdr:col>
      <xdr:colOff>1638300</xdr:colOff>
      <xdr:row>2</xdr:row>
      <xdr:rowOff>1162050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7971F95-B537-4C81-8F41-E77CA5630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72792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375</xdr:col>
      <xdr:colOff>257175</xdr:colOff>
      <xdr:row>2</xdr:row>
      <xdr:rowOff>57150</xdr:rowOff>
    </xdr:from>
    <xdr:to>
      <xdr:col>375</xdr:col>
      <xdr:colOff>1685925</xdr:colOff>
      <xdr:row>2</xdr:row>
      <xdr:rowOff>1152525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45672CB-808E-4FAD-BE8A-85E1A4FB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5630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23</xdr:col>
      <xdr:colOff>228600</xdr:colOff>
      <xdr:row>2</xdr:row>
      <xdr:rowOff>66675</xdr:rowOff>
    </xdr:from>
    <xdr:to>
      <xdr:col>23</xdr:col>
      <xdr:colOff>1657350</xdr:colOff>
      <xdr:row>2</xdr:row>
      <xdr:rowOff>1162050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6E7D2B-1D92-4E87-8C28-42E61121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25</xdr:col>
      <xdr:colOff>247650</xdr:colOff>
      <xdr:row>2</xdr:row>
      <xdr:rowOff>76200</xdr:rowOff>
    </xdr:from>
    <xdr:to>
      <xdr:col>25</xdr:col>
      <xdr:colOff>1676400</xdr:colOff>
      <xdr:row>2</xdr:row>
      <xdr:rowOff>1171575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F7D593C-162F-42ED-8187-52C36C58B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26</xdr:col>
      <xdr:colOff>209550</xdr:colOff>
      <xdr:row>2</xdr:row>
      <xdr:rowOff>66675</xdr:rowOff>
    </xdr:from>
    <xdr:to>
      <xdr:col>26</xdr:col>
      <xdr:colOff>1638300</xdr:colOff>
      <xdr:row>2</xdr:row>
      <xdr:rowOff>1162050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211831-0F17-49A1-B211-A7DD16255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</xdr:col>
      <xdr:colOff>238125</xdr:colOff>
      <xdr:row>2</xdr:row>
      <xdr:rowOff>76200</xdr:rowOff>
    </xdr:from>
    <xdr:to>
      <xdr:col>27</xdr:col>
      <xdr:colOff>1666875</xdr:colOff>
      <xdr:row>2</xdr:row>
      <xdr:rowOff>1171575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E9C2BCEF-F444-4574-8145-30BCF4DDF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28</xdr:col>
      <xdr:colOff>219075</xdr:colOff>
      <xdr:row>2</xdr:row>
      <xdr:rowOff>85725</xdr:rowOff>
    </xdr:from>
    <xdr:to>
      <xdr:col>28</xdr:col>
      <xdr:colOff>1647825</xdr:colOff>
      <xdr:row>2</xdr:row>
      <xdr:rowOff>1181100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0374E5C-B309-4FEE-9FB7-C9333228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325" y="561975"/>
          <a:ext cx="1428750" cy="1095375"/>
        </a:xfrm>
        <a:prstGeom prst="rect">
          <a:avLst/>
        </a:prstGeom>
      </xdr:spPr>
    </xdr:pic>
    <xdr:clientData/>
  </xdr:twoCellAnchor>
  <xdr:oneCellAnchor>
    <xdr:from>
      <xdr:col>14</xdr:col>
      <xdr:colOff>238125</xdr:colOff>
      <xdr:row>2</xdr:row>
      <xdr:rowOff>57150</xdr:rowOff>
    </xdr:from>
    <xdr:ext cx="1476375" cy="1152525"/>
    <xdr:pic>
      <xdr:nvPicPr>
        <xdr:cNvPr id="41" name="Picture 40">
          <a:extLst>
            <a:ext uri="{FF2B5EF4-FFF2-40B4-BE49-F238E27FC236}">
              <a16:creationId xmlns:a16="http://schemas.microsoft.com/office/drawing/2014/main" id="{04A27E5F-BB78-40CD-A12D-B4C5DD231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0125" y="533400"/>
          <a:ext cx="1476375" cy="1152525"/>
        </a:xfrm>
        <a:prstGeom prst="rect">
          <a:avLst/>
        </a:prstGeom>
      </xdr:spPr>
    </xdr:pic>
    <xdr:clientData/>
  </xdr:oneCellAnchor>
  <xdr:oneCellAnchor>
    <xdr:from>
      <xdr:col>16</xdr:col>
      <xdr:colOff>247650</xdr:colOff>
      <xdr:row>2</xdr:row>
      <xdr:rowOff>66675</xdr:rowOff>
    </xdr:from>
    <xdr:ext cx="1476375" cy="1152525"/>
    <xdr:pic>
      <xdr:nvPicPr>
        <xdr:cNvPr id="42" name="Picture 41">
          <a:extLst>
            <a:ext uri="{FF2B5EF4-FFF2-40B4-BE49-F238E27FC236}">
              <a16:creationId xmlns:a16="http://schemas.microsoft.com/office/drawing/2014/main" id="{3EE36A4D-A669-41C1-B7D5-426128E9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4650" y="542925"/>
          <a:ext cx="1476375" cy="1152525"/>
        </a:xfrm>
        <a:prstGeom prst="rect">
          <a:avLst/>
        </a:prstGeom>
      </xdr:spPr>
    </xdr:pic>
    <xdr:clientData/>
  </xdr:oneCellAnchor>
  <xdr:oneCellAnchor>
    <xdr:from>
      <xdr:col>15</xdr:col>
      <xdr:colOff>238125</xdr:colOff>
      <xdr:row>2</xdr:row>
      <xdr:rowOff>57150</xdr:rowOff>
    </xdr:from>
    <xdr:ext cx="1476375" cy="1152525"/>
    <xdr:pic>
      <xdr:nvPicPr>
        <xdr:cNvPr id="43" name="Picture 42">
          <a:extLst>
            <a:ext uri="{FF2B5EF4-FFF2-40B4-BE49-F238E27FC236}">
              <a16:creationId xmlns:a16="http://schemas.microsoft.com/office/drawing/2014/main" id="{24990608-5B5A-4DBC-9FDE-8C3F93F5A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125" y="533400"/>
          <a:ext cx="1476375" cy="1152525"/>
        </a:xfrm>
        <a:prstGeom prst="rect">
          <a:avLst/>
        </a:prstGeom>
      </xdr:spPr>
    </xdr:pic>
    <xdr:clientData/>
  </xdr:oneCellAnchor>
  <xdr:oneCellAnchor>
    <xdr:from>
      <xdr:col>100</xdr:col>
      <xdr:colOff>257175</xdr:colOff>
      <xdr:row>2</xdr:row>
      <xdr:rowOff>114300</xdr:rowOff>
    </xdr:from>
    <xdr:ext cx="1428750" cy="1095375"/>
    <xdr:pic>
      <xdr:nvPicPr>
        <xdr:cNvPr id="62" name="Picture 61">
          <a:extLst>
            <a:ext uri="{FF2B5EF4-FFF2-40B4-BE49-F238E27FC236}">
              <a16:creationId xmlns:a16="http://schemas.microsoft.com/office/drawing/2014/main" id="{5B9B0F1D-8306-4493-838C-847B3FBE8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69300" y="590550"/>
          <a:ext cx="1428750" cy="1095375"/>
        </a:xfrm>
        <a:prstGeom prst="rect">
          <a:avLst/>
        </a:prstGeom>
      </xdr:spPr>
    </xdr:pic>
    <xdr:clientData/>
  </xdr:oneCellAnchor>
  <xdr:oneCellAnchor>
    <xdr:from>
      <xdr:col>101</xdr:col>
      <xdr:colOff>247650</xdr:colOff>
      <xdr:row>2</xdr:row>
      <xdr:rowOff>123825</xdr:rowOff>
    </xdr:from>
    <xdr:ext cx="1428750" cy="1095375"/>
    <xdr:pic>
      <xdr:nvPicPr>
        <xdr:cNvPr id="64" name="Picture 63">
          <a:extLst>
            <a:ext uri="{FF2B5EF4-FFF2-40B4-BE49-F238E27FC236}">
              <a16:creationId xmlns:a16="http://schemas.microsoft.com/office/drawing/2014/main" id="{A2299F74-6DB5-4393-BC2D-3CD181006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4775" y="600075"/>
          <a:ext cx="1428750" cy="1095375"/>
        </a:xfrm>
        <a:prstGeom prst="rect">
          <a:avLst/>
        </a:prstGeom>
      </xdr:spPr>
    </xdr:pic>
    <xdr:clientData/>
  </xdr:oneCellAnchor>
  <xdr:oneCellAnchor>
    <xdr:from>
      <xdr:col>102</xdr:col>
      <xdr:colOff>238125</xdr:colOff>
      <xdr:row>2</xdr:row>
      <xdr:rowOff>123825</xdr:rowOff>
    </xdr:from>
    <xdr:ext cx="1428750" cy="1095375"/>
    <xdr:pic>
      <xdr:nvPicPr>
        <xdr:cNvPr id="65" name="Picture 64">
          <a:extLst>
            <a:ext uri="{FF2B5EF4-FFF2-40B4-BE49-F238E27FC236}">
              <a16:creationId xmlns:a16="http://schemas.microsoft.com/office/drawing/2014/main" id="{1E01E906-BB81-4C96-AB0B-76146F252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250" y="600075"/>
          <a:ext cx="1428750" cy="1095375"/>
        </a:xfrm>
        <a:prstGeom prst="rect">
          <a:avLst/>
        </a:prstGeom>
      </xdr:spPr>
    </xdr:pic>
    <xdr:clientData/>
  </xdr:oneCellAnchor>
  <xdr:oneCellAnchor>
    <xdr:from>
      <xdr:col>141</xdr:col>
      <xdr:colOff>257175</xdr:colOff>
      <xdr:row>2</xdr:row>
      <xdr:rowOff>38100</xdr:rowOff>
    </xdr:from>
    <xdr:ext cx="1390650" cy="1114425"/>
    <xdr:pic>
      <xdr:nvPicPr>
        <xdr:cNvPr id="73" name="Picture 72">
          <a:extLst>
            <a:ext uri="{FF2B5EF4-FFF2-40B4-BE49-F238E27FC236}">
              <a16:creationId xmlns:a16="http://schemas.microsoft.com/office/drawing/2014/main" id="{964119CF-9F57-4222-B379-37342F920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12550" y="514350"/>
          <a:ext cx="1390650" cy="1114425"/>
        </a:xfrm>
        <a:prstGeom prst="rect">
          <a:avLst/>
        </a:prstGeom>
      </xdr:spPr>
    </xdr:pic>
    <xdr:clientData/>
  </xdr:oneCellAnchor>
  <xdr:oneCellAnchor>
    <xdr:from>
      <xdr:col>123</xdr:col>
      <xdr:colOff>238125</xdr:colOff>
      <xdr:row>2</xdr:row>
      <xdr:rowOff>57150</xdr:rowOff>
    </xdr:from>
    <xdr:ext cx="1428750" cy="1095375"/>
    <xdr:pic>
      <xdr:nvPicPr>
        <xdr:cNvPr id="74" name="Picture 73">
          <a:extLst>
            <a:ext uri="{FF2B5EF4-FFF2-40B4-BE49-F238E27FC236}">
              <a16:creationId xmlns:a16="http://schemas.microsoft.com/office/drawing/2014/main" id="{5B354C06-FBD7-44AA-B861-2E71E9A8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6600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124</xdr:col>
      <xdr:colOff>209550</xdr:colOff>
      <xdr:row>2</xdr:row>
      <xdr:rowOff>47625</xdr:rowOff>
    </xdr:from>
    <xdr:ext cx="1428750" cy="1095375"/>
    <xdr:pic>
      <xdr:nvPicPr>
        <xdr:cNvPr id="75" name="Picture 74">
          <a:extLst>
            <a:ext uri="{FF2B5EF4-FFF2-40B4-BE49-F238E27FC236}">
              <a16:creationId xmlns:a16="http://schemas.microsoft.com/office/drawing/2014/main" id="{6E84EC1D-1758-4C81-9833-2BCAE3F0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424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125</xdr:col>
      <xdr:colOff>209550</xdr:colOff>
      <xdr:row>2</xdr:row>
      <xdr:rowOff>47625</xdr:rowOff>
    </xdr:from>
    <xdr:ext cx="1428750" cy="1095375"/>
    <xdr:pic>
      <xdr:nvPicPr>
        <xdr:cNvPr id="76" name="Picture 75">
          <a:extLst>
            <a:ext uri="{FF2B5EF4-FFF2-40B4-BE49-F238E27FC236}">
              <a16:creationId xmlns:a16="http://schemas.microsoft.com/office/drawing/2014/main" id="{4F446CFF-C79F-44AD-873C-6D2FA0E63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474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166</xdr:col>
      <xdr:colOff>238125</xdr:colOff>
      <xdr:row>2</xdr:row>
      <xdr:rowOff>47625</xdr:rowOff>
    </xdr:from>
    <xdr:ext cx="1428750" cy="1095375"/>
    <xdr:pic>
      <xdr:nvPicPr>
        <xdr:cNvPr id="91" name="Picture 90">
          <a:extLst>
            <a:ext uri="{FF2B5EF4-FFF2-40B4-BE49-F238E27FC236}">
              <a16:creationId xmlns:a16="http://schemas.microsoft.com/office/drawing/2014/main" id="{2FB7ED22-82F7-43DF-8385-EE8C7F23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0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165</xdr:col>
      <xdr:colOff>247650</xdr:colOff>
      <xdr:row>2</xdr:row>
      <xdr:rowOff>38100</xdr:rowOff>
    </xdr:from>
    <xdr:ext cx="1428750" cy="1095375"/>
    <xdr:pic>
      <xdr:nvPicPr>
        <xdr:cNvPr id="92" name="Picture 91">
          <a:extLst>
            <a:ext uri="{FF2B5EF4-FFF2-40B4-BE49-F238E27FC236}">
              <a16:creationId xmlns:a16="http://schemas.microsoft.com/office/drawing/2014/main" id="{FA382818-7F1C-4A3F-92B2-EB04A2DE7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27025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167</xdr:col>
      <xdr:colOff>238125</xdr:colOff>
      <xdr:row>2</xdr:row>
      <xdr:rowOff>38100</xdr:rowOff>
    </xdr:from>
    <xdr:ext cx="1428750" cy="1095375"/>
    <xdr:pic>
      <xdr:nvPicPr>
        <xdr:cNvPr id="93" name="Picture 92">
          <a:extLst>
            <a:ext uri="{FF2B5EF4-FFF2-40B4-BE49-F238E27FC236}">
              <a16:creationId xmlns:a16="http://schemas.microsoft.com/office/drawing/2014/main" id="{342520DC-B2DA-4C7B-9176-010D165B4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00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168</xdr:col>
      <xdr:colOff>238125</xdr:colOff>
      <xdr:row>2</xdr:row>
      <xdr:rowOff>28575</xdr:rowOff>
    </xdr:from>
    <xdr:ext cx="1428750" cy="1095375"/>
    <xdr:pic>
      <xdr:nvPicPr>
        <xdr:cNvPr id="94" name="Picture 93">
          <a:extLst>
            <a:ext uri="{FF2B5EF4-FFF2-40B4-BE49-F238E27FC236}">
              <a16:creationId xmlns:a16="http://schemas.microsoft.com/office/drawing/2014/main" id="{D15B620D-A636-4782-A13A-5352E330B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0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178</xdr:col>
      <xdr:colOff>276225</xdr:colOff>
      <xdr:row>2</xdr:row>
      <xdr:rowOff>76200</xdr:rowOff>
    </xdr:from>
    <xdr:ext cx="1428750" cy="1095375"/>
    <xdr:pic>
      <xdr:nvPicPr>
        <xdr:cNvPr id="95" name="Picture 94">
          <a:extLst>
            <a:ext uri="{FF2B5EF4-FFF2-40B4-BE49-F238E27FC236}">
              <a16:creationId xmlns:a16="http://schemas.microsoft.com/office/drawing/2014/main" id="{4CB91148-ACEB-4E54-B7FA-F9FF09C8F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6350" y="552450"/>
          <a:ext cx="1428750" cy="1095375"/>
        </a:xfrm>
        <a:prstGeom prst="rect">
          <a:avLst/>
        </a:prstGeom>
      </xdr:spPr>
    </xdr:pic>
    <xdr:clientData/>
  </xdr:oneCellAnchor>
  <xdr:oneCellAnchor>
    <xdr:from>
      <xdr:col>179</xdr:col>
      <xdr:colOff>266700</xdr:colOff>
      <xdr:row>2</xdr:row>
      <xdr:rowOff>66675</xdr:rowOff>
    </xdr:from>
    <xdr:ext cx="1428750" cy="1095375"/>
    <xdr:pic>
      <xdr:nvPicPr>
        <xdr:cNvPr id="96" name="Picture 95">
          <a:extLst>
            <a:ext uri="{FF2B5EF4-FFF2-40B4-BE49-F238E27FC236}">
              <a16:creationId xmlns:a16="http://schemas.microsoft.com/office/drawing/2014/main" id="{8DDBA27F-63BD-4888-A3F0-DCE8E8B6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1825" y="542925"/>
          <a:ext cx="1428750" cy="1095375"/>
        </a:xfrm>
        <a:prstGeom prst="rect">
          <a:avLst/>
        </a:prstGeom>
      </xdr:spPr>
    </xdr:pic>
    <xdr:clientData/>
  </xdr:oneCellAnchor>
  <xdr:oneCellAnchor>
    <xdr:from>
      <xdr:col>180</xdr:col>
      <xdr:colOff>276225</xdr:colOff>
      <xdr:row>2</xdr:row>
      <xdr:rowOff>76200</xdr:rowOff>
    </xdr:from>
    <xdr:ext cx="1428750" cy="1095375"/>
    <xdr:pic>
      <xdr:nvPicPr>
        <xdr:cNvPr id="97" name="Picture 96">
          <a:extLst>
            <a:ext uri="{FF2B5EF4-FFF2-40B4-BE49-F238E27FC236}">
              <a16:creationId xmlns:a16="http://schemas.microsoft.com/office/drawing/2014/main" id="{AB526B68-05CC-442F-827E-86EC61163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6350" y="552450"/>
          <a:ext cx="1428750" cy="1095375"/>
        </a:xfrm>
        <a:prstGeom prst="rect">
          <a:avLst/>
        </a:prstGeom>
      </xdr:spPr>
    </xdr:pic>
    <xdr:clientData/>
  </xdr:oneCellAnchor>
  <xdr:oneCellAnchor>
    <xdr:from>
      <xdr:col>181</xdr:col>
      <xdr:colOff>266700</xdr:colOff>
      <xdr:row>2</xdr:row>
      <xdr:rowOff>66675</xdr:rowOff>
    </xdr:from>
    <xdr:ext cx="1428750" cy="1095375"/>
    <xdr:pic>
      <xdr:nvPicPr>
        <xdr:cNvPr id="98" name="Picture 97">
          <a:extLst>
            <a:ext uri="{FF2B5EF4-FFF2-40B4-BE49-F238E27FC236}">
              <a16:creationId xmlns:a16="http://schemas.microsoft.com/office/drawing/2014/main" id="{400E4CF0-21E6-4C49-8D1B-2129AA15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91825" y="542925"/>
          <a:ext cx="1428750" cy="1095375"/>
        </a:xfrm>
        <a:prstGeom prst="rect">
          <a:avLst/>
        </a:prstGeom>
      </xdr:spPr>
    </xdr:pic>
    <xdr:clientData/>
  </xdr:oneCellAnchor>
  <xdr:oneCellAnchor>
    <xdr:from>
      <xdr:col>182</xdr:col>
      <xdr:colOff>285750</xdr:colOff>
      <xdr:row>2</xdr:row>
      <xdr:rowOff>76200</xdr:rowOff>
    </xdr:from>
    <xdr:ext cx="1428750" cy="1095375"/>
    <xdr:pic>
      <xdr:nvPicPr>
        <xdr:cNvPr id="99" name="Picture 98">
          <a:extLst>
            <a:ext uri="{FF2B5EF4-FFF2-40B4-BE49-F238E27FC236}">
              <a16:creationId xmlns:a16="http://schemas.microsoft.com/office/drawing/2014/main" id="{4A4A451F-5AC4-4C29-815A-68CF92FA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15875" y="552450"/>
          <a:ext cx="1428750" cy="1095375"/>
        </a:xfrm>
        <a:prstGeom prst="rect">
          <a:avLst/>
        </a:prstGeom>
      </xdr:spPr>
    </xdr:pic>
    <xdr:clientData/>
  </xdr:oneCellAnchor>
  <xdr:oneCellAnchor>
    <xdr:from>
      <xdr:col>183</xdr:col>
      <xdr:colOff>276225</xdr:colOff>
      <xdr:row>2</xdr:row>
      <xdr:rowOff>66675</xdr:rowOff>
    </xdr:from>
    <xdr:ext cx="1428750" cy="1095375"/>
    <xdr:pic>
      <xdr:nvPicPr>
        <xdr:cNvPr id="100" name="Picture 99">
          <a:extLst>
            <a:ext uri="{FF2B5EF4-FFF2-40B4-BE49-F238E27FC236}">
              <a16:creationId xmlns:a16="http://schemas.microsoft.com/office/drawing/2014/main" id="{C77FC736-EDF1-416C-8B32-622A702AA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11350" y="542925"/>
          <a:ext cx="1428750" cy="1095375"/>
        </a:xfrm>
        <a:prstGeom prst="rect">
          <a:avLst/>
        </a:prstGeom>
      </xdr:spPr>
    </xdr:pic>
    <xdr:clientData/>
  </xdr:oneCellAnchor>
  <xdr:oneCellAnchor>
    <xdr:from>
      <xdr:col>192</xdr:col>
      <xdr:colOff>266700</xdr:colOff>
      <xdr:row>2</xdr:row>
      <xdr:rowOff>66675</xdr:rowOff>
    </xdr:from>
    <xdr:ext cx="1428750" cy="1095375"/>
    <xdr:pic>
      <xdr:nvPicPr>
        <xdr:cNvPr id="101" name="Picture 100">
          <a:extLst>
            <a:ext uri="{FF2B5EF4-FFF2-40B4-BE49-F238E27FC236}">
              <a16:creationId xmlns:a16="http://schemas.microsoft.com/office/drawing/2014/main" id="{EA6AFE18-5575-42A1-95E2-39607F9DF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49700" y="542925"/>
          <a:ext cx="1428750" cy="1095375"/>
        </a:xfrm>
        <a:prstGeom prst="rect">
          <a:avLst/>
        </a:prstGeom>
      </xdr:spPr>
    </xdr:pic>
    <xdr:clientData/>
  </xdr:oneCellAnchor>
  <xdr:oneCellAnchor>
    <xdr:from>
      <xdr:col>193</xdr:col>
      <xdr:colOff>228600</xdr:colOff>
      <xdr:row>2</xdr:row>
      <xdr:rowOff>47625</xdr:rowOff>
    </xdr:from>
    <xdr:ext cx="1428750" cy="1095375"/>
    <xdr:pic>
      <xdr:nvPicPr>
        <xdr:cNvPr id="102" name="Picture 101">
          <a:extLst>
            <a:ext uri="{FF2B5EF4-FFF2-40B4-BE49-F238E27FC236}">
              <a16:creationId xmlns:a16="http://schemas.microsoft.com/office/drawing/2014/main" id="{0D70924A-4F77-4ADA-92F2-5BD9A8B7E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1397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194</xdr:col>
      <xdr:colOff>257175</xdr:colOff>
      <xdr:row>2</xdr:row>
      <xdr:rowOff>76200</xdr:rowOff>
    </xdr:from>
    <xdr:ext cx="1428750" cy="1095375"/>
    <xdr:pic>
      <xdr:nvPicPr>
        <xdr:cNvPr id="103" name="Picture 102">
          <a:extLst>
            <a:ext uri="{FF2B5EF4-FFF2-40B4-BE49-F238E27FC236}">
              <a16:creationId xmlns:a16="http://schemas.microsoft.com/office/drawing/2014/main" id="{1FDCD45C-3C55-419D-BF11-23950C6DF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50175" y="552450"/>
          <a:ext cx="1428750" cy="1095375"/>
        </a:xfrm>
        <a:prstGeom prst="rect">
          <a:avLst/>
        </a:prstGeom>
      </xdr:spPr>
    </xdr:pic>
    <xdr:clientData/>
  </xdr:oneCellAnchor>
  <xdr:oneCellAnchor>
    <xdr:from>
      <xdr:col>195</xdr:col>
      <xdr:colOff>219075</xdr:colOff>
      <xdr:row>2</xdr:row>
      <xdr:rowOff>57150</xdr:rowOff>
    </xdr:from>
    <xdr:ext cx="1428750" cy="1095375"/>
    <xdr:pic>
      <xdr:nvPicPr>
        <xdr:cNvPr id="104" name="Picture 103">
          <a:extLst>
            <a:ext uri="{FF2B5EF4-FFF2-40B4-BE49-F238E27FC236}">
              <a16:creationId xmlns:a16="http://schemas.microsoft.com/office/drawing/2014/main" id="{B81D9BFC-6E79-400A-BF3A-E89C3FA57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81445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221</xdr:col>
      <xdr:colOff>221796</xdr:colOff>
      <xdr:row>2</xdr:row>
      <xdr:rowOff>28575</xdr:rowOff>
    </xdr:from>
    <xdr:ext cx="1428750" cy="1095375"/>
    <xdr:pic>
      <xdr:nvPicPr>
        <xdr:cNvPr id="134" name="Picture 133">
          <a:extLst>
            <a:ext uri="{FF2B5EF4-FFF2-40B4-BE49-F238E27FC236}">
              <a16:creationId xmlns:a16="http://schemas.microsoft.com/office/drawing/2014/main" id="{365D0EBD-0BBF-49CB-8644-0F024A75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37921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222</xdr:col>
      <xdr:colOff>221796</xdr:colOff>
      <xdr:row>2</xdr:row>
      <xdr:rowOff>28575</xdr:rowOff>
    </xdr:from>
    <xdr:ext cx="1428750" cy="1095375"/>
    <xdr:pic>
      <xdr:nvPicPr>
        <xdr:cNvPr id="135" name="Picture 134">
          <a:extLst>
            <a:ext uri="{FF2B5EF4-FFF2-40B4-BE49-F238E27FC236}">
              <a16:creationId xmlns:a16="http://schemas.microsoft.com/office/drawing/2014/main" id="{06D1C085-CE5B-45AB-81BD-8D17DBE0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42921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242</xdr:col>
      <xdr:colOff>240846</xdr:colOff>
      <xdr:row>2</xdr:row>
      <xdr:rowOff>28575</xdr:rowOff>
    </xdr:from>
    <xdr:ext cx="1428750" cy="1095375"/>
    <xdr:pic>
      <xdr:nvPicPr>
        <xdr:cNvPr id="136" name="Picture 135">
          <a:extLst>
            <a:ext uri="{FF2B5EF4-FFF2-40B4-BE49-F238E27FC236}">
              <a16:creationId xmlns:a16="http://schemas.microsoft.com/office/drawing/2014/main" id="{7E40CD20-23E5-4C13-A09D-FF42DD52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7721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233</xdr:col>
      <xdr:colOff>231321</xdr:colOff>
      <xdr:row>2</xdr:row>
      <xdr:rowOff>38100</xdr:rowOff>
    </xdr:from>
    <xdr:ext cx="1428750" cy="1095375"/>
    <xdr:pic>
      <xdr:nvPicPr>
        <xdr:cNvPr id="137" name="Picture 136">
          <a:extLst>
            <a:ext uri="{FF2B5EF4-FFF2-40B4-BE49-F238E27FC236}">
              <a16:creationId xmlns:a16="http://schemas.microsoft.com/office/drawing/2014/main" id="{FF40181E-620C-4789-B766-521CAE1C4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305321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235</xdr:col>
      <xdr:colOff>250371</xdr:colOff>
      <xdr:row>2</xdr:row>
      <xdr:rowOff>38100</xdr:rowOff>
    </xdr:from>
    <xdr:ext cx="1428750" cy="1095375"/>
    <xdr:pic>
      <xdr:nvPicPr>
        <xdr:cNvPr id="139" name="Picture 138">
          <a:extLst>
            <a:ext uri="{FF2B5EF4-FFF2-40B4-BE49-F238E27FC236}">
              <a16:creationId xmlns:a16="http://schemas.microsoft.com/office/drawing/2014/main" id="{5A98C4A8-1C54-4E15-B99C-04EF2B84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34371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232</xdr:col>
      <xdr:colOff>240846</xdr:colOff>
      <xdr:row>2</xdr:row>
      <xdr:rowOff>38100</xdr:rowOff>
    </xdr:from>
    <xdr:ext cx="1428750" cy="1095375"/>
    <xdr:pic>
      <xdr:nvPicPr>
        <xdr:cNvPr id="140" name="Picture 139">
          <a:extLst>
            <a:ext uri="{FF2B5EF4-FFF2-40B4-BE49-F238E27FC236}">
              <a16:creationId xmlns:a16="http://schemas.microsoft.com/office/drawing/2014/main" id="{5465AE88-B0C1-477B-B652-79C0DD3E2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409846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237</xdr:col>
      <xdr:colOff>250371</xdr:colOff>
      <xdr:row>2</xdr:row>
      <xdr:rowOff>28575</xdr:rowOff>
    </xdr:from>
    <xdr:ext cx="1428750" cy="1095375"/>
    <xdr:pic>
      <xdr:nvPicPr>
        <xdr:cNvPr id="141" name="Picture 140">
          <a:extLst>
            <a:ext uri="{FF2B5EF4-FFF2-40B4-BE49-F238E27FC236}">
              <a16:creationId xmlns:a16="http://schemas.microsoft.com/office/drawing/2014/main" id="{646391C6-9B30-4483-BE00-85778083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849371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234</xdr:col>
      <xdr:colOff>231321</xdr:colOff>
      <xdr:row>2</xdr:row>
      <xdr:rowOff>38100</xdr:rowOff>
    </xdr:from>
    <xdr:ext cx="1428750" cy="1095375"/>
    <xdr:pic>
      <xdr:nvPicPr>
        <xdr:cNvPr id="142" name="Picture 141">
          <a:extLst>
            <a:ext uri="{FF2B5EF4-FFF2-40B4-BE49-F238E27FC236}">
              <a16:creationId xmlns:a16="http://schemas.microsoft.com/office/drawing/2014/main" id="{BF8B974A-5E14-499D-B97B-7634906BD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210321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236</xdr:col>
      <xdr:colOff>240846</xdr:colOff>
      <xdr:row>2</xdr:row>
      <xdr:rowOff>0</xdr:rowOff>
    </xdr:from>
    <xdr:ext cx="1428750" cy="1095375"/>
    <xdr:pic>
      <xdr:nvPicPr>
        <xdr:cNvPr id="143" name="Picture 142">
          <a:extLst>
            <a:ext uri="{FF2B5EF4-FFF2-40B4-BE49-F238E27FC236}">
              <a16:creationId xmlns:a16="http://schemas.microsoft.com/office/drawing/2014/main" id="{4A14CE1D-B0F8-4142-B44C-2FF76C46E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280096" y="476250"/>
          <a:ext cx="1428750" cy="1095375"/>
        </a:xfrm>
        <a:prstGeom prst="rect">
          <a:avLst/>
        </a:prstGeom>
      </xdr:spPr>
    </xdr:pic>
    <xdr:clientData/>
  </xdr:oneCellAnchor>
  <xdr:oneCellAnchor>
    <xdr:from>
      <xdr:col>255</xdr:col>
      <xdr:colOff>240846</xdr:colOff>
      <xdr:row>2</xdr:row>
      <xdr:rowOff>38100</xdr:rowOff>
    </xdr:from>
    <xdr:ext cx="1428750" cy="1095375"/>
    <xdr:pic>
      <xdr:nvPicPr>
        <xdr:cNvPr id="145" name="Picture 144">
          <a:extLst>
            <a:ext uri="{FF2B5EF4-FFF2-40B4-BE49-F238E27FC236}">
              <a16:creationId xmlns:a16="http://schemas.microsoft.com/office/drawing/2014/main" id="{9FFC2AC6-37DA-47CE-B1F7-288DC05C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85596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266</xdr:col>
      <xdr:colOff>259896</xdr:colOff>
      <xdr:row>2</xdr:row>
      <xdr:rowOff>57150</xdr:rowOff>
    </xdr:from>
    <xdr:ext cx="1428750" cy="1095375"/>
    <xdr:pic>
      <xdr:nvPicPr>
        <xdr:cNvPr id="148" name="Picture 147">
          <a:extLst>
            <a:ext uri="{FF2B5EF4-FFF2-40B4-BE49-F238E27FC236}">
              <a16:creationId xmlns:a16="http://schemas.microsoft.com/office/drawing/2014/main" id="{4448E0A2-A9D6-4E77-9752-7286FD923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97521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263</xdr:col>
      <xdr:colOff>250371</xdr:colOff>
      <xdr:row>2</xdr:row>
      <xdr:rowOff>47625</xdr:rowOff>
    </xdr:from>
    <xdr:ext cx="1428750" cy="1095375"/>
    <xdr:pic>
      <xdr:nvPicPr>
        <xdr:cNvPr id="150" name="Picture 149">
          <a:extLst>
            <a:ext uri="{FF2B5EF4-FFF2-40B4-BE49-F238E27FC236}">
              <a16:creationId xmlns:a16="http://schemas.microsoft.com/office/drawing/2014/main" id="{01D5C4A1-5D9C-4F4B-868A-D02FEFD0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57996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286</xdr:col>
      <xdr:colOff>272019</xdr:colOff>
      <xdr:row>2</xdr:row>
      <xdr:rowOff>32904</xdr:rowOff>
    </xdr:from>
    <xdr:ext cx="1428750" cy="1095375"/>
    <xdr:pic>
      <xdr:nvPicPr>
        <xdr:cNvPr id="161" name="Picture 160">
          <a:extLst>
            <a:ext uri="{FF2B5EF4-FFF2-40B4-BE49-F238E27FC236}">
              <a16:creationId xmlns:a16="http://schemas.microsoft.com/office/drawing/2014/main" id="{92AEB1C7-CD5F-4852-AAB3-9914EB7F1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782519" y="509154"/>
          <a:ext cx="1428750" cy="1095375"/>
        </a:xfrm>
        <a:prstGeom prst="rect">
          <a:avLst/>
        </a:prstGeom>
      </xdr:spPr>
    </xdr:pic>
    <xdr:clientData/>
  </xdr:oneCellAnchor>
  <xdr:oneCellAnchor>
    <xdr:from>
      <xdr:col>287</xdr:col>
      <xdr:colOff>272019</xdr:colOff>
      <xdr:row>2</xdr:row>
      <xdr:rowOff>42429</xdr:rowOff>
    </xdr:from>
    <xdr:ext cx="1428750" cy="1095375"/>
    <xdr:pic>
      <xdr:nvPicPr>
        <xdr:cNvPr id="162" name="Picture 161">
          <a:extLst>
            <a:ext uri="{FF2B5EF4-FFF2-40B4-BE49-F238E27FC236}">
              <a16:creationId xmlns:a16="http://schemas.microsoft.com/office/drawing/2014/main" id="{8CB01472-C338-4F0A-AE5F-88273AAF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687519" y="518679"/>
          <a:ext cx="1428750" cy="1095375"/>
        </a:xfrm>
        <a:prstGeom prst="rect">
          <a:avLst/>
        </a:prstGeom>
      </xdr:spPr>
    </xdr:pic>
    <xdr:clientData/>
  </xdr:oneCellAnchor>
  <xdr:oneCellAnchor>
    <xdr:from>
      <xdr:col>288</xdr:col>
      <xdr:colOff>272019</xdr:colOff>
      <xdr:row>2</xdr:row>
      <xdr:rowOff>32904</xdr:rowOff>
    </xdr:from>
    <xdr:ext cx="1428750" cy="1095375"/>
    <xdr:pic>
      <xdr:nvPicPr>
        <xdr:cNvPr id="163" name="Picture 162">
          <a:extLst>
            <a:ext uri="{FF2B5EF4-FFF2-40B4-BE49-F238E27FC236}">
              <a16:creationId xmlns:a16="http://schemas.microsoft.com/office/drawing/2014/main" id="{53902F28-EA06-456F-98F2-4F4AEFCF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92519" y="509154"/>
          <a:ext cx="1428750" cy="1095375"/>
        </a:xfrm>
        <a:prstGeom prst="rect">
          <a:avLst/>
        </a:prstGeom>
      </xdr:spPr>
    </xdr:pic>
    <xdr:clientData/>
  </xdr:oneCellAnchor>
  <xdr:oneCellAnchor>
    <xdr:from>
      <xdr:col>289</xdr:col>
      <xdr:colOff>272019</xdr:colOff>
      <xdr:row>2</xdr:row>
      <xdr:rowOff>32904</xdr:rowOff>
    </xdr:from>
    <xdr:ext cx="1428750" cy="1095375"/>
    <xdr:pic>
      <xdr:nvPicPr>
        <xdr:cNvPr id="164" name="Picture 163">
          <a:extLst>
            <a:ext uri="{FF2B5EF4-FFF2-40B4-BE49-F238E27FC236}">
              <a16:creationId xmlns:a16="http://schemas.microsoft.com/office/drawing/2014/main" id="{AE8C61CE-3DDD-45A7-A151-804EDEA0A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97519" y="509154"/>
          <a:ext cx="1428750" cy="1095375"/>
        </a:xfrm>
        <a:prstGeom prst="rect">
          <a:avLst/>
        </a:prstGeom>
      </xdr:spPr>
    </xdr:pic>
    <xdr:clientData/>
  </xdr:oneCellAnchor>
  <xdr:oneCellAnchor>
    <xdr:from>
      <xdr:col>290</xdr:col>
      <xdr:colOff>281544</xdr:colOff>
      <xdr:row>2</xdr:row>
      <xdr:rowOff>23379</xdr:rowOff>
    </xdr:from>
    <xdr:ext cx="1428750" cy="1095375"/>
    <xdr:pic>
      <xdr:nvPicPr>
        <xdr:cNvPr id="165" name="Picture 164">
          <a:extLst>
            <a:ext uri="{FF2B5EF4-FFF2-40B4-BE49-F238E27FC236}">
              <a16:creationId xmlns:a16="http://schemas.microsoft.com/office/drawing/2014/main" id="{A8156258-040A-4352-8A32-00A221BAE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412044" y="499629"/>
          <a:ext cx="1428750" cy="1095375"/>
        </a:xfrm>
        <a:prstGeom prst="rect">
          <a:avLst/>
        </a:prstGeom>
      </xdr:spPr>
    </xdr:pic>
    <xdr:clientData/>
  </xdr:oneCellAnchor>
  <xdr:oneCellAnchor>
    <xdr:from>
      <xdr:col>291</xdr:col>
      <xdr:colOff>281544</xdr:colOff>
      <xdr:row>2</xdr:row>
      <xdr:rowOff>23379</xdr:rowOff>
    </xdr:from>
    <xdr:ext cx="1428750" cy="1095375"/>
    <xdr:pic>
      <xdr:nvPicPr>
        <xdr:cNvPr id="166" name="Picture 165">
          <a:extLst>
            <a:ext uri="{FF2B5EF4-FFF2-40B4-BE49-F238E27FC236}">
              <a16:creationId xmlns:a16="http://schemas.microsoft.com/office/drawing/2014/main" id="{D4B48F93-C625-45AB-9603-88FCC1E9F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317044" y="499629"/>
          <a:ext cx="1428750" cy="1095375"/>
        </a:xfrm>
        <a:prstGeom prst="rect">
          <a:avLst/>
        </a:prstGeom>
      </xdr:spPr>
    </xdr:pic>
    <xdr:clientData/>
  </xdr:oneCellAnchor>
  <xdr:oneCellAnchor>
    <xdr:from>
      <xdr:col>292</xdr:col>
      <xdr:colOff>281544</xdr:colOff>
      <xdr:row>2</xdr:row>
      <xdr:rowOff>13854</xdr:rowOff>
    </xdr:from>
    <xdr:ext cx="1428750" cy="1095375"/>
    <xdr:pic>
      <xdr:nvPicPr>
        <xdr:cNvPr id="168" name="Picture 167">
          <a:extLst>
            <a:ext uri="{FF2B5EF4-FFF2-40B4-BE49-F238E27FC236}">
              <a16:creationId xmlns:a16="http://schemas.microsoft.com/office/drawing/2014/main" id="{6CC875D3-D575-4303-B445-DA6C7B963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22044" y="490104"/>
          <a:ext cx="1428750" cy="1095375"/>
        </a:xfrm>
        <a:prstGeom prst="rect">
          <a:avLst/>
        </a:prstGeom>
      </xdr:spPr>
    </xdr:pic>
    <xdr:clientData/>
  </xdr:oneCellAnchor>
  <xdr:oneCellAnchor>
    <xdr:from>
      <xdr:col>314</xdr:col>
      <xdr:colOff>240724</xdr:colOff>
      <xdr:row>2</xdr:row>
      <xdr:rowOff>30307</xdr:rowOff>
    </xdr:from>
    <xdr:ext cx="1428750" cy="1095375"/>
    <xdr:pic>
      <xdr:nvPicPr>
        <xdr:cNvPr id="205" name="Picture 204">
          <a:extLst>
            <a:ext uri="{FF2B5EF4-FFF2-40B4-BE49-F238E27FC236}">
              <a16:creationId xmlns:a16="http://schemas.microsoft.com/office/drawing/2014/main" id="{3B8B8F2E-5EB7-4808-AC1E-AA5865DB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178974" y="506557"/>
          <a:ext cx="1428750" cy="1095375"/>
        </a:xfrm>
        <a:prstGeom prst="rect">
          <a:avLst/>
        </a:prstGeom>
      </xdr:spPr>
    </xdr:pic>
    <xdr:clientData/>
  </xdr:oneCellAnchor>
  <xdr:oneCellAnchor>
    <xdr:from>
      <xdr:col>321</xdr:col>
      <xdr:colOff>239858</xdr:colOff>
      <xdr:row>2</xdr:row>
      <xdr:rowOff>30307</xdr:rowOff>
    </xdr:from>
    <xdr:ext cx="1428750" cy="1095375"/>
    <xdr:pic>
      <xdr:nvPicPr>
        <xdr:cNvPr id="206" name="Picture 205">
          <a:extLst>
            <a:ext uri="{FF2B5EF4-FFF2-40B4-BE49-F238E27FC236}">
              <a16:creationId xmlns:a16="http://schemas.microsoft.com/office/drawing/2014/main" id="{A0AEEA8D-2069-462B-AD26-00B92C158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798858" y="506557"/>
          <a:ext cx="1428750" cy="1095375"/>
        </a:xfrm>
        <a:prstGeom prst="rect">
          <a:avLst/>
        </a:prstGeom>
      </xdr:spPr>
    </xdr:pic>
    <xdr:clientData/>
  </xdr:oneCellAnchor>
  <xdr:oneCellAnchor>
    <xdr:from>
      <xdr:col>322</xdr:col>
      <xdr:colOff>258908</xdr:colOff>
      <xdr:row>2</xdr:row>
      <xdr:rowOff>20782</xdr:rowOff>
    </xdr:from>
    <xdr:ext cx="1428750" cy="1095375"/>
    <xdr:pic>
      <xdr:nvPicPr>
        <xdr:cNvPr id="208" name="Picture 207">
          <a:extLst>
            <a:ext uri="{FF2B5EF4-FFF2-40B4-BE49-F238E27FC236}">
              <a16:creationId xmlns:a16="http://schemas.microsoft.com/office/drawing/2014/main" id="{08B49457-C1EE-41A0-ABEE-59508F5EC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32908" y="497032"/>
          <a:ext cx="1428750" cy="1095375"/>
        </a:xfrm>
        <a:prstGeom prst="rect">
          <a:avLst/>
        </a:prstGeom>
      </xdr:spPr>
    </xdr:pic>
    <xdr:clientData/>
  </xdr:oneCellAnchor>
  <xdr:oneCellAnchor>
    <xdr:from>
      <xdr:col>323</xdr:col>
      <xdr:colOff>258908</xdr:colOff>
      <xdr:row>2</xdr:row>
      <xdr:rowOff>20782</xdr:rowOff>
    </xdr:from>
    <xdr:ext cx="1428750" cy="1095375"/>
    <xdr:pic>
      <xdr:nvPicPr>
        <xdr:cNvPr id="209" name="Picture 208">
          <a:extLst>
            <a:ext uri="{FF2B5EF4-FFF2-40B4-BE49-F238E27FC236}">
              <a16:creationId xmlns:a16="http://schemas.microsoft.com/office/drawing/2014/main" id="{ACB1B09C-FE52-4EC8-B43C-AC6AA255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437908" y="497032"/>
          <a:ext cx="1428750" cy="1095375"/>
        </a:xfrm>
        <a:prstGeom prst="rect">
          <a:avLst/>
        </a:prstGeom>
      </xdr:spPr>
    </xdr:pic>
    <xdr:clientData/>
  </xdr:oneCellAnchor>
  <xdr:oneCellAnchor>
    <xdr:from>
      <xdr:col>339</xdr:col>
      <xdr:colOff>252847</xdr:colOff>
      <xdr:row>2</xdr:row>
      <xdr:rowOff>49357</xdr:rowOff>
    </xdr:from>
    <xdr:ext cx="1428750" cy="1095375"/>
    <xdr:pic>
      <xdr:nvPicPr>
        <xdr:cNvPr id="212" name="Picture 211">
          <a:extLst>
            <a:ext uri="{FF2B5EF4-FFF2-40B4-BE49-F238E27FC236}">
              <a16:creationId xmlns:a16="http://schemas.microsoft.com/office/drawing/2014/main" id="{EEA95C9F-38C4-49B9-BC0E-B5E88168D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195472" y="525607"/>
          <a:ext cx="1428750" cy="1095375"/>
        </a:xfrm>
        <a:prstGeom prst="rect">
          <a:avLst/>
        </a:prstGeom>
      </xdr:spPr>
    </xdr:pic>
    <xdr:clientData/>
  </xdr:oneCellAnchor>
  <xdr:oneCellAnchor>
    <xdr:from>
      <xdr:col>340</xdr:col>
      <xdr:colOff>243322</xdr:colOff>
      <xdr:row>2</xdr:row>
      <xdr:rowOff>49357</xdr:rowOff>
    </xdr:from>
    <xdr:ext cx="1428750" cy="1095375"/>
    <xdr:pic>
      <xdr:nvPicPr>
        <xdr:cNvPr id="214" name="Picture 213">
          <a:extLst>
            <a:ext uri="{FF2B5EF4-FFF2-40B4-BE49-F238E27FC236}">
              <a16:creationId xmlns:a16="http://schemas.microsoft.com/office/drawing/2014/main" id="{674D8398-0DF7-4158-A97B-8446751C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95947" y="525607"/>
          <a:ext cx="1428750" cy="1095375"/>
        </a:xfrm>
        <a:prstGeom prst="rect">
          <a:avLst/>
        </a:prstGeom>
      </xdr:spPr>
    </xdr:pic>
    <xdr:clientData/>
  </xdr:oneCellAnchor>
  <xdr:oneCellAnchor>
    <xdr:from>
      <xdr:col>341</xdr:col>
      <xdr:colOff>243322</xdr:colOff>
      <xdr:row>2</xdr:row>
      <xdr:rowOff>39832</xdr:rowOff>
    </xdr:from>
    <xdr:ext cx="1428750" cy="1095375"/>
    <xdr:pic>
      <xdr:nvPicPr>
        <xdr:cNvPr id="216" name="Picture 215">
          <a:extLst>
            <a:ext uri="{FF2B5EF4-FFF2-40B4-BE49-F238E27FC236}">
              <a16:creationId xmlns:a16="http://schemas.microsoft.com/office/drawing/2014/main" id="{1AAB9C92-458D-4BDA-9445-D172CC676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05947" y="516082"/>
          <a:ext cx="1428750" cy="1095375"/>
        </a:xfrm>
        <a:prstGeom prst="rect">
          <a:avLst/>
        </a:prstGeom>
      </xdr:spPr>
    </xdr:pic>
    <xdr:clientData/>
  </xdr:oneCellAnchor>
  <xdr:oneCellAnchor>
    <xdr:from>
      <xdr:col>342</xdr:col>
      <xdr:colOff>233797</xdr:colOff>
      <xdr:row>2</xdr:row>
      <xdr:rowOff>30307</xdr:rowOff>
    </xdr:from>
    <xdr:ext cx="1428750" cy="1095375"/>
    <xdr:pic>
      <xdr:nvPicPr>
        <xdr:cNvPr id="217" name="Picture 216">
          <a:extLst>
            <a:ext uri="{FF2B5EF4-FFF2-40B4-BE49-F238E27FC236}">
              <a16:creationId xmlns:a16="http://schemas.microsoft.com/office/drawing/2014/main" id="{D309F438-257A-47AB-8E35-08984AC44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701422" y="506557"/>
          <a:ext cx="1428750" cy="1095375"/>
        </a:xfrm>
        <a:prstGeom prst="rect">
          <a:avLst/>
        </a:prstGeom>
      </xdr:spPr>
    </xdr:pic>
    <xdr:clientData/>
  </xdr:oneCellAnchor>
  <xdr:oneCellAnchor>
    <xdr:from>
      <xdr:col>373</xdr:col>
      <xdr:colOff>298740</xdr:colOff>
      <xdr:row>2</xdr:row>
      <xdr:rowOff>20782</xdr:rowOff>
    </xdr:from>
    <xdr:ext cx="1428750" cy="1095375"/>
    <xdr:pic>
      <xdr:nvPicPr>
        <xdr:cNvPr id="218" name="Picture 217">
          <a:extLst>
            <a:ext uri="{FF2B5EF4-FFF2-40B4-BE49-F238E27FC236}">
              <a16:creationId xmlns:a16="http://schemas.microsoft.com/office/drawing/2014/main" id="{D418DE67-EB7A-4718-B327-83E2853BE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677865" y="497032"/>
          <a:ext cx="1428750" cy="1095375"/>
        </a:xfrm>
        <a:prstGeom prst="rect">
          <a:avLst/>
        </a:prstGeom>
      </xdr:spPr>
    </xdr:pic>
    <xdr:clientData/>
  </xdr:oneCellAnchor>
  <xdr:oneCellAnchor>
    <xdr:from>
      <xdr:col>374</xdr:col>
      <xdr:colOff>298740</xdr:colOff>
      <xdr:row>2</xdr:row>
      <xdr:rowOff>20782</xdr:rowOff>
    </xdr:from>
    <xdr:ext cx="1428750" cy="1095375"/>
    <xdr:pic>
      <xdr:nvPicPr>
        <xdr:cNvPr id="220" name="Picture 219">
          <a:extLst>
            <a:ext uri="{FF2B5EF4-FFF2-40B4-BE49-F238E27FC236}">
              <a16:creationId xmlns:a16="http://schemas.microsoft.com/office/drawing/2014/main" id="{D81FEA2D-9C25-41CA-BD41-9E1FC76E2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92865" y="497032"/>
          <a:ext cx="1428750" cy="1095375"/>
        </a:xfrm>
        <a:prstGeom prst="rect">
          <a:avLst/>
        </a:prstGeom>
      </xdr:spPr>
    </xdr:pic>
    <xdr:clientData/>
  </xdr:oneCellAnchor>
  <xdr:oneCellAnchor>
    <xdr:from>
      <xdr:col>377</xdr:col>
      <xdr:colOff>317790</xdr:colOff>
      <xdr:row>2</xdr:row>
      <xdr:rowOff>20782</xdr:rowOff>
    </xdr:from>
    <xdr:ext cx="1428750" cy="1095375"/>
    <xdr:pic>
      <xdr:nvPicPr>
        <xdr:cNvPr id="221" name="Picture 220">
          <a:extLst>
            <a:ext uri="{FF2B5EF4-FFF2-40B4-BE49-F238E27FC236}">
              <a16:creationId xmlns:a16="http://schemas.microsoft.com/office/drawing/2014/main" id="{3A3E0F1D-6B90-4534-8D67-3C724460B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031915" y="497032"/>
          <a:ext cx="1428750" cy="1095375"/>
        </a:xfrm>
        <a:prstGeom prst="rect">
          <a:avLst/>
        </a:prstGeom>
      </xdr:spPr>
    </xdr:pic>
    <xdr:clientData/>
  </xdr:oneCellAnchor>
  <xdr:oneCellAnchor>
    <xdr:from>
      <xdr:col>378</xdr:col>
      <xdr:colOff>308265</xdr:colOff>
      <xdr:row>2</xdr:row>
      <xdr:rowOff>20782</xdr:rowOff>
    </xdr:from>
    <xdr:ext cx="1428750" cy="1095375"/>
    <xdr:pic>
      <xdr:nvPicPr>
        <xdr:cNvPr id="223" name="Picture 222">
          <a:extLst>
            <a:ext uri="{FF2B5EF4-FFF2-40B4-BE49-F238E27FC236}">
              <a16:creationId xmlns:a16="http://schemas.microsoft.com/office/drawing/2014/main" id="{A5A0CADF-70CF-45F4-A39D-0CBD2A7E8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32390" y="497032"/>
          <a:ext cx="1428750" cy="1095375"/>
        </a:xfrm>
        <a:prstGeom prst="rect">
          <a:avLst/>
        </a:prstGeom>
      </xdr:spPr>
    </xdr:pic>
    <xdr:clientData/>
  </xdr:oneCellAnchor>
  <xdr:oneCellAnchor>
    <xdr:from>
      <xdr:col>376</xdr:col>
      <xdr:colOff>308265</xdr:colOff>
      <xdr:row>2</xdr:row>
      <xdr:rowOff>20782</xdr:rowOff>
    </xdr:from>
    <xdr:ext cx="1428750" cy="1095375"/>
    <xdr:pic>
      <xdr:nvPicPr>
        <xdr:cNvPr id="226" name="Picture 225">
          <a:extLst>
            <a:ext uri="{FF2B5EF4-FFF2-40B4-BE49-F238E27FC236}">
              <a16:creationId xmlns:a16="http://schemas.microsoft.com/office/drawing/2014/main" id="{F0A1FF18-5378-4D38-828E-E0367A65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12390" y="497032"/>
          <a:ext cx="1428750" cy="1095375"/>
        </a:xfrm>
        <a:prstGeom prst="rect">
          <a:avLst/>
        </a:prstGeom>
      </xdr:spPr>
    </xdr:pic>
    <xdr:clientData/>
  </xdr:oneCellAnchor>
  <xdr:oneCellAnchor>
    <xdr:from>
      <xdr:col>358</xdr:col>
      <xdr:colOff>326821</xdr:colOff>
      <xdr:row>2</xdr:row>
      <xdr:rowOff>18061</xdr:rowOff>
    </xdr:from>
    <xdr:ext cx="1428750" cy="1095375"/>
    <xdr:pic>
      <xdr:nvPicPr>
        <xdr:cNvPr id="236" name="Picture 235">
          <a:extLst>
            <a:ext uri="{FF2B5EF4-FFF2-40B4-BE49-F238E27FC236}">
              <a16:creationId xmlns:a16="http://schemas.microsoft.com/office/drawing/2014/main" id="{3BC1401A-E302-48C6-BCE1-80C54B0AB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75196" y="494311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394</xdr:col>
      <xdr:colOff>238125</xdr:colOff>
      <xdr:row>2</xdr:row>
      <xdr:rowOff>66675</xdr:rowOff>
    </xdr:from>
    <xdr:to>
      <xdr:col>394</xdr:col>
      <xdr:colOff>1666875</xdr:colOff>
      <xdr:row>2</xdr:row>
      <xdr:rowOff>1162050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53F278C3-50D2-4371-BAD9-990AFE8D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4780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396</xdr:col>
      <xdr:colOff>247650</xdr:colOff>
      <xdr:row>2</xdr:row>
      <xdr:rowOff>76200</xdr:rowOff>
    </xdr:from>
    <xdr:to>
      <xdr:col>396</xdr:col>
      <xdr:colOff>1676400</xdr:colOff>
      <xdr:row>2</xdr:row>
      <xdr:rowOff>1171575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0293BF76-A18A-4280-B582-19F61E87B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9752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</xdr:row>
      <xdr:rowOff>47625</xdr:rowOff>
    </xdr:from>
    <xdr:to>
      <xdr:col>1</xdr:col>
      <xdr:colOff>1714500</xdr:colOff>
      <xdr:row>2</xdr:row>
      <xdr:rowOff>1200150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14C40243-CC57-445F-8767-73422741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</xdr:row>
      <xdr:rowOff>47625</xdr:rowOff>
    </xdr:from>
    <xdr:to>
      <xdr:col>2</xdr:col>
      <xdr:colOff>1733550</xdr:colOff>
      <xdr:row>2</xdr:row>
      <xdr:rowOff>1200150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6EBE0E0-A545-4D71-A7ED-277206FA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36</xdr:col>
      <xdr:colOff>228600</xdr:colOff>
      <xdr:row>2</xdr:row>
      <xdr:rowOff>47625</xdr:rowOff>
    </xdr:from>
    <xdr:to>
      <xdr:col>36</xdr:col>
      <xdr:colOff>1704975</xdr:colOff>
      <xdr:row>2</xdr:row>
      <xdr:rowOff>1200150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B274883A-EE36-4F94-9EC7-5104A53FF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635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37</xdr:col>
      <xdr:colOff>219075</xdr:colOff>
      <xdr:row>2</xdr:row>
      <xdr:rowOff>47625</xdr:rowOff>
    </xdr:from>
    <xdr:to>
      <xdr:col>37</xdr:col>
      <xdr:colOff>1695450</xdr:colOff>
      <xdr:row>2</xdr:row>
      <xdr:rowOff>1200150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1D19E7FB-C503-4D1C-A982-017185C8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4182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38</xdr:col>
      <xdr:colOff>238125</xdr:colOff>
      <xdr:row>2</xdr:row>
      <xdr:rowOff>47625</xdr:rowOff>
    </xdr:from>
    <xdr:to>
      <xdr:col>38</xdr:col>
      <xdr:colOff>1714500</xdr:colOff>
      <xdr:row>2</xdr:row>
      <xdr:rowOff>1200150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EDDE18F-93FE-4E74-AFE0-63A1357F7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6587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50</xdr:col>
      <xdr:colOff>219075</xdr:colOff>
      <xdr:row>2</xdr:row>
      <xdr:rowOff>47625</xdr:rowOff>
    </xdr:from>
    <xdr:to>
      <xdr:col>50</xdr:col>
      <xdr:colOff>1695450</xdr:colOff>
      <xdr:row>2</xdr:row>
      <xdr:rowOff>1200150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B4EF078F-73BB-48AA-BBE8-1CC2846FC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757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51</xdr:col>
      <xdr:colOff>219075</xdr:colOff>
      <xdr:row>2</xdr:row>
      <xdr:rowOff>47625</xdr:rowOff>
    </xdr:from>
    <xdr:to>
      <xdr:col>51</xdr:col>
      <xdr:colOff>1695450</xdr:colOff>
      <xdr:row>2</xdr:row>
      <xdr:rowOff>1200150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2965501C-CBD4-456D-B109-0FCC0D1B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5257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52</xdr:col>
      <xdr:colOff>200025</xdr:colOff>
      <xdr:row>2</xdr:row>
      <xdr:rowOff>47625</xdr:rowOff>
    </xdr:from>
    <xdr:to>
      <xdr:col>52</xdr:col>
      <xdr:colOff>1676400</xdr:colOff>
      <xdr:row>2</xdr:row>
      <xdr:rowOff>1200150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A4615DE-7CE9-4A1B-A542-35084E9C2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3852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71</xdr:col>
      <xdr:colOff>238125</xdr:colOff>
      <xdr:row>2</xdr:row>
      <xdr:rowOff>47625</xdr:rowOff>
    </xdr:from>
    <xdr:to>
      <xdr:col>71</xdr:col>
      <xdr:colOff>1714500</xdr:colOff>
      <xdr:row>2</xdr:row>
      <xdr:rowOff>1200150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0217C26F-1E00-4B84-B8BC-B5A8517AC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72</xdr:col>
      <xdr:colOff>219075</xdr:colOff>
      <xdr:row>2</xdr:row>
      <xdr:rowOff>38100</xdr:rowOff>
    </xdr:from>
    <xdr:to>
      <xdr:col>72</xdr:col>
      <xdr:colOff>1695450</xdr:colOff>
      <xdr:row>2</xdr:row>
      <xdr:rowOff>1190625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1532597-4986-4A36-838B-5B5AFB20B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84200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73</xdr:col>
      <xdr:colOff>200025</xdr:colOff>
      <xdr:row>2</xdr:row>
      <xdr:rowOff>47625</xdr:rowOff>
    </xdr:from>
    <xdr:to>
      <xdr:col>73</xdr:col>
      <xdr:colOff>1676400</xdr:colOff>
      <xdr:row>2</xdr:row>
      <xdr:rowOff>1200150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720597DC-A008-45FC-9295-236BC40CB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7015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82</xdr:col>
      <xdr:colOff>219075</xdr:colOff>
      <xdr:row>2</xdr:row>
      <xdr:rowOff>28575</xdr:rowOff>
    </xdr:from>
    <xdr:to>
      <xdr:col>82</xdr:col>
      <xdr:colOff>1695450</xdr:colOff>
      <xdr:row>2</xdr:row>
      <xdr:rowOff>1181100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4D4C62C3-D39E-437A-AC22-596DA355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79075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83</xdr:col>
      <xdr:colOff>219075</xdr:colOff>
      <xdr:row>2</xdr:row>
      <xdr:rowOff>38100</xdr:rowOff>
    </xdr:from>
    <xdr:to>
      <xdr:col>83</xdr:col>
      <xdr:colOff>1695450</xdr:colOff>
      <xdr:row>2</xdr:row>
      <xdr:rowOff>1190625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36A5CB68-869A-491D-99EF-982DA716E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84075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84</xdr:col>
      <xdr:colOff>228600</xdr:colOff>
      <xdr:row>2</xdr:row>
      <xdr:rowOff>38100</xdr:rowOff>
    </xdr:from>
    <xdr:to>
      <xdr:col>84</xdr:col>
      <xdr:colOff>1704975</xdr:colOff>
      <xdr:row>2</xdr:row>
      <xdr:rowOff>1190625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A9C2199-F460-4BA8-BE02-1289FEA3E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0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44</xdr:col>
      <xdr:colOff>228600</xdr:colOff>
      <xdr:row>2</xdr:row>
      <xdr:rowOff>38100</xdr:rowOff>
    </xdr:from>
    <xdr:to>
      <xdr:col>44</xdr:col>
      <xdr:colOff>1704975</xdr:colOff>
      <xdr:row>2</xdr:row>
      <xdr:rowOff>1190625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7ADF1E0-9280-41CE-A455-BD0123D4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7100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45</xdr:col>
      <xdr:colOff>228600</xdr:colOff>
      <xdr:row>2</xdr:row>
      <xdr:rowOff>47625</xdr:rowOff>
    </xdr:from>
    <xdr:to>
      <xdr:col>45</xdr:col>
      <xdr:colOff>1704975</xdr:colOff>
      <xdr:row>2</xdr:row>
      <xdr:rowOff>1200150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8E2A3CA-2C92-4466-A47E-319FB7B6F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71350" y="523875"/>
          <a:ext cx="1476375" cy="1152525"/>
        </a:xfrm>
        <a:prstGeom prst="rect">
          <a:avLst/>
        </a:prstGeom>
      </xdr:spPr>
    </xdr:pic>
    <xdr:clientData/>
  </xdr:twoCellAnchor>
  <xdr:oneCellAnchor>
    <xdr:from>
      <xdr:col>5</xdr:col>
      <xdr:colOff>219075</xdr:colOff>
      <xdr:row>2</xdr:row>
      <xdr:rowOff>47625</xdr:rowOff>
    </xdr:from>
    <xdr:ext cx="1476375" cy="1152525"/>
    <xdr:pic>
      <xdr:nvPicPr>
        <xdr:cNvPr id="266" name="Picture 265">
          <a:extLst>
            <a:ext uri="{FF2B5EF4-FFF2-40B4-BE49-F238E27FC236}">
              <a16:creationId xmlns:a16="http://schemas.microsoft.com/office/drawing/2014/main" id="{7592185D-9C9E-40F6-A6F5-B73204B1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523875"/>
          <a:ext cx="1476375" cy="1152525"/>
        </a:xfrm>
        <a:prstGeom prst="rect">
          <a:avLst/>
        </a:prstGeom>
      </xdr:spPr>
    </xdr:pic>
    <xdr:clientData/>
  </xdr:oneCellAnchor>
  <xdr:oneCellAnchor>
    <xdr:from>
      <xdr:col>24</xdr:col>
      <xdr:colOff>247650</xdr:colOff>
      <xdr:row>2</xdr:row>
      <xdr:rowOff>76200</xdr:rowOff>
    </xdr:from>
    <xdr:ext cx="1428750" cy="1095375"/>
    <xdr:pic>
      <xdr:nvPicPr>
        <xdr:cNvPr id="267" name="Picture 266">
          <a:extLst>
            <a:ext uri="{FF2B5EF4-FFF2-40B4-BE49-F238E27FC236}">
              <a16:creationId xmlns:a16="http://schemas.microsoft.com/office/drawing/2014/main" id="{01980A05-9BDB-4F42-B1C5-5F79E95A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9650" y="552450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63</xdr:col>
      <xdr:colOff>219075</xdr:colOff>
      <xdr:row>2</xdr:row>
      <xdr:rowOff>47625</xdr:rowOff>
    </xdr:from>
    <xdr:to>
      <xdr:col>63</xdr:col>
      <xdr:colOff>1695450</xdr:colOff>
      <xdr:row>2</xdr:row>
      <xdr:rowOff>1200150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AD856AB-49F4-45D5-A1F1-FBA17FED8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7332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64</xdr:col>
      <xdr:colOff>219075</xdr:colOff>
      <xdr:row>2</xdr:row>
      <xdr:rowOff>38100</xdr:rowOff>
    </xdr:from>
    <xdr:to>
      <xdr:col>64</xdr:col>
      <xdr:colOff>1695450</xdr:colOff>
      <xdr:row>2</xdr:row>
      <xdr:rowOff>1190625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E0BCCE6F-E518-40AD-B223-7E25E71A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72575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65</xdr:col>
      <xdr:colOff>200025</xdr:colOff>
      <xdr:row>2</xdr:row>
      <xdr:rowOff>47625</xdr:rowOff>
    </xdr:from>
    <xdr:to>
      <xdr:col>65</xdr:col>
      <xdr:colOff>1676400</xdr:colOff>
      <xdr:row>2</xdr:row>
      <xdr:rowOff>1200150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0350F2B3-5C67-4DAC-B631-C9CE8C71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5852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92</xdr:col>
      <xdr:colOff>219075</xdr:colOff>
      <xdr:row>2</xdr:row>
      <xdr:rowOff>19050</xdr:rowOff>
    </xdr:from>
    <xdr:to>
      <xdr:col>92</xdr:col>
      <xdr:colOff>1695450</xdr:colOff>
      <xdr:row>2</xdr:row>
      <xdr:rowOff>1171575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0A733BA6-5073-4E2F-94F4-74E3FDCC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64325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93</xdr:col>
      <xdr:colOff>228600</xdr:colOff>
      <xdr:row>2</xdr:row>
      <xdr:rowOff>28575</xdr:rowOff>
    </xdr:from>
    <xdr:to>
      <xdr:col>93</xdr:col>
      <xdr:colOff>1704975</xdr:colOff>
      <xdr:row>2</xdr:row>
      <xdr:rowOff>1181100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EB4F9719-5C05-4962-932D-1B58A94C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578850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94</xdr:col>
      <xdr:colOff>219075</xdr:colOff>
      <xdr:row>2</xdr:row>
      <xdr:rowOff>38100</xdr:rowOff>
    </xdr:from>
    <xdr:to>
      <xdr:col>94</xdr:col>
      <xdr:colOff>1695450</xdr:colOff>
      <xdr:row>2</xdr:row>
      <xdr:rowOff>1190625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05D4F4-D1B2-473B-B8A7-60E1C468B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474325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96</xdr:col>
      <xdr:colOff>257175</xdr:colOff>
      <xdr:row>2</xdr:row>
      <xdr:rowOff>38100</xdr:rowOff>
    </xdr:from>
    <xdr:to>
      <xdr:col>96</xdr:col>
      <xdr:colOff>1733550</xdr:colOff>
      <xdr:row>2</xdr:row>
      <xdr:rowOff>1190625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8DC644B9-F7B1-4BA4-933F-D1416D2C2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37175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97</xdr:col>
      <xdr:colOff>219075</xdr:colOff>
      <xdr:row>2</xdr:row>
      <xdr:rowOff>38100</xdr:rowOff>
    </xdr:from>
    <xdr:to>
      <xdr:col>97</xdr:col>
      <xdr:colOff>1695450</xdr:colOff>
      <xdr:row>2</xdr:row>
      <xdr:rowOff>1190625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4C0797A-D873-4505-9324-17EC4BE3E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04075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98</xdr:col>
      <xdr:colOff>228600</xdr:colOff>
      <xdr:row>2</xdr:row>
      <xdr:rowOff>38100</xdr:rowOff>
    </xdr:from>
    <xdr:to>
      <xdr:col>98</xdr:col>
      <xdr:colOff>1704975</xdr:colOff>
      <xdr:row>2</xdr:row>
      <xdr:rowOff>1190625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FA1ECC5E-7EA8-44D9-BA90-73C04541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0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152</xdr:col>
      <xdr:colOff>238125</xdr:colOff>
      <xdr:row>2</xdr:row>
      <xdr:rowOff>76200</xdr:rowOff>
    </xdr:from>
    <xdr:to>
      <xdr:col>152</xdr:col>
      <xdr:colOff>1666875</xdr:colOff>
      <xdr:row>2</xdr:row>
      <xdr:rowOff>1171575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C9CF1578-7F4B-445C-891D-C51C670F5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0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153</xdr:col>
      <xdr:colOff>238125</xdr:colOff>
      <xdr:row>2</xdr:row>
      <xdr:rowOff>76200</xdr:rowOff>
    </xdr:from>
    <xdr:to>
      <xdr:col>153</xdr:col>
      <xdr:colOff>1666875</xdr:colOff>
      <xdr:row>2</xdr:row>
      <xdr:rowOff>1171575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D35D0F0-5A6E-44DF-A597-D79E5F9E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43250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154</xdr:col>
      <xdr:colOff>247650</xdr:colOff>
      <xdr:row>2</xdr:row>
      <xdr:rowOff>76200</xdr:rowOff>
    </xdr:from>
    <xdr:to>
      <xdr:col>154</xdr:col>
      <xdr:colOff>1676400</xdr:colOff>
      <xdr:row>2</xdr:row>
      <xdr:rowOff>1171575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1198FD31-0890-4680-BF89-B30A82436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5777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155</xdr:col>
      <xdr:colOff>247650</xdr:colOff>
      <xdr:row>2</xdr:row>
      <xdr:rowOff>76200</xdr:rowOff>
    </xdr:from>
    <xdr:to>
      <xdr:col>155</xdr:col>
      <xdr:colOff>1676400</xdr:colOff>
      <xdr:row>2</xdr:row>
      <xdr:rowOff>1171575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8D38E4A-E85B-4B29-9740-0D1426C99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277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160</xdr:col>
      <xdr:colOff>257175</xdr:colOff>
      <xdr:row>2</xdr:row>
      <xdr:rowOff>104775</xdr:rowOff>
    </xdr:from>
    <xdr:to>
      <xdr:col>160</xdr:col>
      <xdr:colOff>1685925</xdr:colOff>
      <xdr:row>2</xdr:row>
      <xdr:rowOff>1200150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28A4D0C2-A52C-47B7-8DA4-E0F51550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83050" y="5810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162</xdr:col>
      <xdr:colOff>238125</xdr:colOff>
      <xdr:row>2</xdr:row>
      <xdr:rowOff>104775</xdr:rowOff>
    </xdr:from>
    <xdr:to>
      <xdr:col>162</xdr:col>
      <xdr:colOff>1666875</xdr:colOff>
      <xdr:row>2</xdr:row>
      <xdr:rowOff>1200150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DE7E8340-FC8D-43C1-A9F8-BBF727D0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77125" y="5810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161</xdr:col>
      <xdr:colOff>247650</xdr:colOff>
      <xdr:row>2</xdr:row>
      <xdr:rowOff>114300</xdr:rowOff>
    </xdr:from>
    <xdr:to>
      <xdr:col>161</xdr:col>
      <xdr:colOff>1676400</xdr:colOff>
      <xdr:row>2</xdr:row>
      <xdr:rowOff>1209675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C3DF1A72-F199-424A-B6F9-FD01CBDF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78525" y="590550"/>
          <a:ext cx="1428750" cy="1095375"/>
        </a:xfrm>
        <a:prstGeom prst="rect">
          <a:avLst/>
        </a:prstGeom>
      </xdr:spPr>
    </xdr:pic>
    <xdr:clientData/>
  </xdr:twoCellAnchor>
  <xdr:oneCellAnchor>
    <xdr:from>
      <xdr:col>4</xdr:col>
      <xdr:colOff>228600</xdr:colOff>
      <xdr:row>2</xdr:row>
      <xdr:rowOff>66675</xdr:rowOff>
    </xdr:from>
    <xdr:ext cx="1476375" cy="1152525"/>
    <xdr:pic>
      <xdr:nvPicPr>
        <xdr:cNvPr id="286" name="Picture 285">
          <a:extLst>
            <a:ext uri="{FF2B5EF4-FFF2-40B4-BE49-F238E27FC236}">
              <a16:creationId xmlns:a16="http://schemas.microsoft.com/office/drawing/2014/main" id="{6CBEF524-1FD8-4B52-B286-90CC5E0D4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542925"/>
          <a:ext cx="1476375" cy="1152525"/>
        </a:xfrm>
        <a:prstGeom prst="rect">
          <a:avLst/>
        </a:prstGeom>
      </xdr:spPr>
    </xdr:pic>
    <xdr:clientData/>
  </xdr:oneCellAnchor>
  <xdr:twoCellAnchor editAs="oneCell">
    <xdr:from>
      <xdr:col>119</xdr:col>
      <xdr:colOff>219075</xdr:colOff>
      <xdr:row>2</xdr:row>
      <xdr:rowOff>28575</xdr:rowOff>
    </xdr:from>
    <xdr:to>
      <xdr:col>119</xdr:col>
      <xdr:colOff>1695450</xdr:colOff>
      <xdr:row>2</xdr:row>
      <xdr:rowOff>1181100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35E065C-6A1C-4012-9C88-5B17C0BC4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72700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120</xdr:col>
      <xdr:colOff>219075</xdr:colOff>
      <xdr:row>2</xdr:row>
      <xdr:rowOff>28575</xdr:rowOff>
    </xdr:from>
    <xdr:to>
      <xdr:col>120</xdr:col>
      <xdr:colOff>1695450</xdr:colOff>
      <xdr:row>2</xdr:row>
      <xdr:rowOff>1181100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EEC35B44-CE2C-4433-B93B-1F999A87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77700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121</xdr:col>
      <xdr:colOff>209550</xdr:colOff>
      <xdr:row>2</xdr:row>
      <xdr:rowOff>38100</xdr:rowOff>
    </xdr:from>
    <xdr:to>
      <xdr:col>121</xdr:col>
      <xdr:colOff>1685925</xdr:colOff>
      <xdr:row>2</xdr:row>
      <xdr:rowOff>1190625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39BC0C8C-1F9C-433E-98C9-5F03042F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3175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143</xdr:col>
      <xdr:colOff>238125</xdr:colOff>
      <xdr:row>2</xdr:row>
      <xdr:rowOff>57150</xdr:rowOff>
    </xdr:from>
    <xdr:to>
      <xdr:col>143</xdr:col>
      <xdr:colOff>1714500</xdr:colOff>
      <xdr:row>2</xdr:row>
      <xdr:rowOff>1209675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E095CB39-9F42-411B-A0E2-62F3506E2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0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144</xdr:col>
      <xdr:colOff>228600</xdr:colOff>
      <xdr:row>2</xdr:row>
      <xdr:rowOff>57150</xdr:rowOff>
    </xdr:from>
    <xdr:to>
      <xdr:col>144</xdr:col>
      <xdr:colOff>1704975</xdr:colOff>
      <xdr:row>2</xdr:row>
      <xdr:rowOff>1209675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53B6AE83-C5A0-48A2-865C-28ABD544B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2975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145</xdr:col>
      <xdr:colOff>257175</xdr:colOff>
      <xdr:row>2</xdr:row>
      <xdr:rowOff>57150</xdr:rowOff>
    </xdr:from>
    <xdr:to>
      <xdr:col>145</xdr:col>
      <xdr:colOff>1733550</xdr:colOff>
      <xdr:row>2</xdr:row>
      <xdr:rowOff>1209675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6E4C5B8E-0DD4-48C3-8DE5-382E878A9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3655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146</xdr:col>
      <xdr:colOff>247650</xdr:colOff>
      <xdr:row>2</xdr:row>
      <xdr:rowOff>57150</xdr:rowOff>
    </xdr:from>
    <xdr:to>
      <xdr:col>146</xdr:col>
      <xdr:colOff>1724025</xdr:colOff>
      <xdr:row>2</xdr:row>
      <xdr:rowOff>1209675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9CC8A4C3-911E-434F-8ABC-F5E4FE32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32025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147</xdr:col>
      <xdr:colOff>247650</xdr:colOff>
      <xdr:row>2</xdr:row>
      <xdr:rowOff>57150</xdr:rowOff>
    </xdr:from>
    <xdr:to>
      <xdr:col>147</xdr:col>
      <xdr:colOff>1724025</xdr:colOff>
      <xdr:row>2</xdr:row>
      <xdr:rowOff>1209675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D6FBA6FA-3FDD-4E53-B953-41BBD628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37025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351</xdr:col>
      <xdr:colOff>228600</xdr:colOff>
      <xdr:row>2</xdr:row>
      <xdr:rowOff>76200</xdr:rowOff>
    </xdr:from>
    <xdr:to>
      <xdr:col>351</xdr:col>
      <xdr:colOff>1657350</xdr:colOff>
      <xdr:row>2</xdr:row>
      <xdr:rowOff>1171575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66F58A3C-AD93-41FF-99F5-68D95291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5397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352</xdr:col>
      <xdr:colOff>247650</xdr:colOff>
      <xdr:row>2</xdr:row>
      <xdr:rowOff>85725</xdr:rowOff>
    </xdr:from>
    <xdr:to>
      <xdr:col>352</xdr:col>
      <xdr:colOff>1676400</xdr:colOff>
      <xdr:row>2</xdr:row>
      <xdr:rowOff>1181100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365B7EFE-337D-4AC4-B9A7-E51BD6D6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78025" y="5619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353</xdr:col>
      <xdr:colOff>228600</xdr:colOff>
      <xdr:row>2</xdr:row>
      <xdr:rowOff>85725</xdr:rowOff>
    </xdr:from>
    <xdr:to>
      <xdr:col>353</xdr:col>
      <xdr:colOff>1657350</xdr:colOff>
      <xdr:row>2</xdr:row>
      <xdr:rowOff>1181100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191068AF-421C-443F-A564-4201B5B3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163975" y="5619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354</xdr:col>
      <xdr:colOff>247650</xdr:colOff>
      <xdr:row>2</xdr:row>
      <xdr:rowOff>95250</xdr:rowOff>
    </xdr:from>
    <xdr:to>
      <xdr:col>354</xdr:col>
      <xdr:colOff>1676400</xdr:colOff>
      <xdr:row>2</xdr:row>
      <xdr:rowOff>1190625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9BE0BA42-60FC-4761-BA6A-C45C7451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88025" y="5715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395</xdr:col>
      <xdr:colOff>257175</xdr:colOff>
      <xdr:row>2</xdr:row>
      <xdr:rowOff>76200</xdr:rowOff>
    </xdr:from>
    <xdr:to>
      <xdr:col>395</xdr:col>
      <xdr:colOff>1685925</xdr:colOff>
      <xdr:row>2</xdr:row>
      <xdr:rowOff>1171575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C8F720B8-145A-4F46-AD20-3FF2E01AE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89050" y="552450"/>
          <a:ext cx="1428750" cy="1095375"/>
        </a:xfrm>
        <a:prstGeom prst="rect">
          <a:avLst/>
        </a:prstGeom>
      </xdr:spPr>
    </xdr:pic>
    <xdr:clientData/>
  </xdr:twoCellAnchor>
  <xdr:oneCellAnchor>
    <xdr:from>
      <xdr:col>61</xdr:col>
      <xdr:colOff>257175</xdr:colOff>
      <xdr:row>2</xdr:row>
      <xdr:rowOff>133350</xdr:rowOff>
    </xdr:from>
    <xdr:ext cx="1381125" cy="981075"/>
    <xdr:pic>
      <xdr:nvPicPr>
        <xdr:cNvPr id="167" name="Picture 166">
          <a:extLst>
            <a:ext uri="{FF2B5EF4-FFF2-40B4-BE49-F238E27FC236}">
              <a16:creationId xmlns:a16="http://schemas.microsoft.com/office/drawing/2014/main" id="{2EA1ACE3-D0EA-4D1E-A86F-5EA74D318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53675" y="609600"/>
          <a:ext cx="1381125" cy="981075"/>
        </a:xfrm>
        <a:prstGeom prst="rect">
          <a:avLst/>
        </a:prstGeom>
      </xdr:spPr>
    </xdr:pic>
    <xdr:clientData/>
  </xdr:oneCellAnchor>
  <xdr:oneCellAnchor>
    <xdr:from>
      <xdr:col>355</xdr:col>
      <xdr:colOff>238125</xdr:colOff>
      <xdr:row>2</xdr:row>
      <xdr:rowOff>95250</xdr:rowOff>
    </xdr:from>
    <xdr:ext cx="1428750" cy="1095375"/>
    <xdr:pic>
      <xdr:nvPicPr>
        <xdr:cNvPr id="171" name="Picture 170">
          <a:extLst>
            <a:ext uri="{FF2B5EF4-FFF2-40B4-BE49-F238E27FC236}">
              <a16:creationId xmlns:a16="http://schemas.microsoft.com/office/drawing/2014/main" id="{AE4F68CF-FF39-493A-AD7B-2DDE12CC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02250" y="571500"/>
          <a:ext cx="1428750" cy="1095375"/>
        </a:xfrm>
        <a:prstGeom prst="rect">
          <a:avLst/>
        </a:prstGeom>
      </xdr:spPr>
    </xdr:pic>
    <xdr:clientData/>
  </xdr:oneCellAnchor>
  <xdr:oneCellAnchor>
    <xdr:from>
      <xdr:col>7</xdr:col>
      <xdr:colOff>219075</xdr:colOff>
      <xdr:row>2</xdr:row>
      <xdr:rowOff>19050</xdr:rowOff>
    </xdr:from>
    <xdr:ext cx="1476375" cy="1152525"/>
    <xdr:pic>
      <xdr:nvPicPr>
        <xdr:cNvPr id="172" name="Picture 171">
          <a:extLst>
            <a:ext uri="{FF2B5EF4-FFF2-40B4-BE49-F238E27FC236}">
              <a16:creationId xmlns:a16="http://schemas.microsoft.com/office/drawing/2014/main" id="{9E199277-0A92-4D13-A481-AC8C1CDB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8</xdr:col>
      <xdr:colOff>219075</xdr:colOff>
      <xdr:row>2</xdr:row>
      <xdr:rowOff>19050</xdr:rowOff>
    </xdr:from>
    <xdr:ext cx="1476375" cy="1152525"/>
    <xdr:pic>
      <xdr:nvPicPr>
        <xdr:cNvPr id="173" name="Picture 172">
          <a:extLst>
            <a:ext uri="{FF2B5EF4-FFF2-40B4-BE49-F238E27FC236}">
              <a16:creationId xmlns:a16="http://schemas.microsoft.com/office/drawing/2014/main" id="{E4957F78-3F15-4FA4-BB6E-91CA61CAE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1075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9</xdr:col>
      <xdr:colOff>219075</xdr:colOff>
      <xdr:row>2</xdr:row>
      <xdr:rowOff>19050</xdr:rowOff>
    </xdr:from>
    <xdr:ext cx="1476375" cy="1152525"/>
    <xdr:pic>
      <xdr:nvPicPr>
        <xdr:cNvPr id="174" name="Picture 173">
          <a:extLst>
            <a:ext uri="{FF2B5EF4-FFF2-40B4-BE49-F238E27FC236}">
              <a16:creationId xmlns:a16="http://schemas.microsoft.com/office/drawing/2014/main" id="{2C6EA8C9-C75D-46D4-AB08-95FA30AE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75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5</xdr:col>
      <xdr:colOff>1704975</xdr:colOff>
      <xdr:row>1</xdr:row>
      <xdr:rowOff>0</xdr:rowOff>
    </xdr:from>
    <xdr:ext cx="542926" cy="160020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1EFD235-9FCD-484B-812D-F27274BDF0A3}"/>
            </a:ext>
          </a:extLst>
        </xdr:cNvPr>
        <xdr:cNvSpPr txBox="1"/>
      </xdr:nvSpPr>
      <xdr:spPr>
        <a:xfrm flipH="1">
          <a:off x="99441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11</xdr:col>
      <xdr:colOff>238125</xdr:colOff>
      <xdr:row>2</xdr:row>
      <xdr:rowOff>66675</xdr:rowOff>
    </xdr:from>
    <xdr:ext cx="1476375" cy="1152525"/>
    <xdr:pic>
      <xdr:nvPicPr>
        <xdr:cNvPr id="177" name="Picture 176">
          <a:extLst>
            <a:ext uri="{FF2B5EF4-FFF2-40B4-BE49-F238E27FC236}">
              <a16:creationId xmlns:a16="http://schemas.microsoft.com/office/drawing/2014/main" id="{1FEFDEA4-74B3-4EBF-92D1-5ACECD7C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0" y="542925"/>
          <a:ext cx="1476375" cy="1152525"/>
        </a:xfrm>
        <a:prstGeom prst="rect">
          <a:avLst/>
        </a:prstGeom>
      </xdr:spPr>
    </xdr:pic>
    <xdr:clientData/>
  </xdr:oneCellAnchor>
  <xdr:oneCellAnchor>
    <xdr:from>
      <xdr:col>18</xdr:col>
      <xdr:colOff>219075</xdr:colOff>
      <xdr:row>2</xdr:row>
      <xdr:rowOff>9525</xdr:rowOff>
    </xdr:from>
    <xdr:ext cx="1476375" cy="1152525"/>
    <xdr:pic>
      <xdr:nvPicPr>
        <xdr:cNvPr id="182" name="Picture 181">
          <a:extLst>
            <a:ext uri="{FF2B5EF4-FFF2-40B4-BE49-F238E27FC236}">
              <a16:creationId xmlns:a16="http://schemas.microsoft.com/office/drawing/2014/main" id="{DF504B05-53F3-4DCC-84FD-E35510F1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8950" y="485775"/>
          <a:ext cx="1476375" cy="1152525"/>
        </a:xfrm>
        <a:prstGeom prst="rect">
          <a:avLst/>
        </a:prstGeom>
      </xdr:spPr>
    </xdr:pic>
    <xdr:clientData/>
  </xdr:oneCellAnchor>
  <xdr:oneCellAnchor>
    <xdr:from>
      <xdr:col>19</xdr:col>
      <xdr:colOff>209550</xdr:colOff>
      <xdr:row>2</xdr:row>
      <xdr:rowOff>9525</xdr:rowOff>
    </xdr:from>
    <xdr:ext cx="1476375" cy="1152525"/>
    <xdr:pic>
      <xdr:nvPicPr>
        <xdr:cNvPr id="183" name="Picture 182">
          <a:extLst>
            <a:ext uri="{FF2B5EF4-FFF2-40B4-BE49-F238E27FC236}">
              <a16:creationId xmlns:a16="http://schemas.microsoft.com/office/drawing/2014/main" id="{C47C5F94-DB79-4230-ADC4-F4E62A71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4425" y="485775"/>
          <a:ext cx="1476375" cy="1152525"/>
        </a:xfrm>
        <a:prstGeom prst="rect">
          <a:avLst/>
        </a:prstGeom>
      </xdr:spPr>
    </xdr:pic>
    <xdr:clientData/>
  </xdr:oneCellAnchor>
  <xdr:oneCellAnchor>
    <xdr:from>
      <xdr:col>20</xdr:col>
      <xdr:colOff>219075</xdr:colOff>
      <xdr:row>2</xdr:row>
      <xdr:rowOff>0</xdr:rowOff>
    </xdr:from>
    <xdr:ext cx="1476375" cy="1152525"/>
    <xdr:pic>
      <xdr:nvPicPr>
        <xdr:cNvPr id="184" name="Picture 183">
          <a:extLst>
            <a:ext uri="{FF2B5EF4-FFF2-40B4-BE49-F238E27FC236}">
              <a16:creationId xmlns:a16="http://schemas.microsoft.com/office/drawing/2014/main" id="{8870FAA3-6E16-470F-AF1C-F1645E29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8950" y="476250"/>
          <a:ext cx="1476375" cy="1152525"/>
        </a:xfrm>
        <a:prstGeom prst="rect">
          <a:avLst/>
        </a:prstGeom>
      </xdr:spPr>
    </xdr:pic>
    <xdr:clientData/>
  </xdr:oneCellAnchor>
  <xdr:oneCellAnchor>
    <xdr:from>
      <xdr:col>21</xdr:col>
      <xdr:colOff>209550</xdr:colOff>
      <xdr:row>2</xdr:row>
      <xdr:rowOff>0</xdr:rowOff>
    </xdr:from>
    <xdr:ext cx="1476375" cy="1152525"/>
    <xdr:pic>
      <xdr:nvPicPr>
        <xdr:cNvPr id="185" name="Picture 184">
          <a:extLst>
            <a:ext uri="{FF2B5EF4-FFF2-40B4-BE49-F238E27FC236}">
              <a16:creationId xmlns:a16="http://schemas.microsoft.com/office/drawing/2014/main" id="{265F94E9-7F91-462F-A559-C32A3FBF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4425" y="476250"/>
          <a:ext cx="1476375" cy="1152525"/>
        </a:xfrm>
        <a:prstGeom prst="rect">
          <a:avLst/>
        </a:prstGeom>
      </xdr:spPr>
    </xdr:pic>
    <xdr:clientData/>
  </xdr:oneCellAnchor>
  <xdr:oneCellAnchor>
    <xdr:from>
      <xdr:col>16</xdr:col>
      <xdr:colOff>1714500</xdr:colOff>
      <xdr:row>1</xdr:row>
      <xdr:rowOff>9525</xdr:rowOff>
    </xdr:from>
    <xdr:ext cx="542926" cy="160020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BAD3C701-9FF8-4F45-A1B2-DFC68AD2FFF4}"/>
            </a:ext>
          </a:extLst>
        </xdr:cNvPr>
        <xdr:cNvSpPr txBox="1"/>
      </xdr:nvSpPr>
      <xdr:spPr>
        <a:xfrm flipH="1">
          <a:off x="2371725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40</xdr:col>
      <xdr:colOff>219075</xdr:colOff>
      <xdr:row>2</xdr:row>
      <xdr:rowOff>19050</xdr:rowOff>
    </xdr:from>
    <xdr:ext cx="1476375" cy="1152525"/>
    <xdr:pic>
      <xdr:nvPicPr>
        <xdr:cNvPr id="187" name="Picture 186">
          <a:extLst>
            <a:ext uri="{FF2B5EF4-FFF2-40B4-BE49-F238E27FC236}">
              <a16:creationId xmlns:a16="http://schemas.microsoft.com/office/drawing/2014/main" id="{93DC9EB4-1425-4F08-A802-E2891B09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89700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41</xdr:col>
      <xdr:colOff>219075</xdr:colOff>
      <xdr:row>2</xdr:row>
      <xdr:rowOff>19050</xdr:rowOff>
    </xdr:from>
    <xdr:ext cx="1476375" cy="1152525"/>
    <xdr:pic>
      <xdr:nvPicPr>
        <xdr:cNvPr id="188" name="Picture 187">
          <a:extLst>
            <a:ext uri="{FF2B5EF4-FFF2-40B4-BE49-F238E27FC236}">
              <a16:creationId xmlns:a16="http://schemas.microsoft.com/office/drawing/2014/main" id="{4264840A-3551-4B44-A0BD-13C75E825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4700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42</xdr:col>
      <xdr:colOff>219075</xdr:colOff>
      <xdr:row>2</xdr:row>
      <xdr:rowOff>28575</xdr:rowOff>
    </xdr:from>
    <xdr:ext cx="1476375" cy="1152525"/>
    <xdr:pic>
      <xdr:nvPicPr>
        <xdr:cNvPr id="189" name="Picture 188">
          <a:extLst>
            <a:ext uri="{FF2B5EF4-FFF2-40B4-BE49-F238E27FC236}">
              <a16:creationId xmlns:a16="http://schemas.microsoft.com/office/drawing/2014/main" id="{1F19C9FA-913C-41BD-AEEC-726DCC01C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9700" y="504825"/>
          <a:ext cx="1476375" cy="1152525"/>
        </a:xfrm>
        <a:prstGeom prst="rect">
          <a:avLst/>
        </a:prstGeom>
      </xdr:spPr>
    </xdr:pic>
    <xdr:clientData/>
  </xdr:oneCellAnchor>
  <xdr:oneCellAnchor>
    <xdr:from>
      <xdr:col>38</xdr:col>
      <xdr:colOff>1714500</xdr:colOff>
      <xdr:row>1</xdr:row>
      <xdr:rowOff>9525</xdr:rowOff>
    </xdr:from>
    <xdr:ext cx="542926" cy="1600200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94EBAC57-EC6C-4577-BB6F-C906F0DACF7B}"/>
            </a:ext>
          </a:extLst>
        </xdr:cNvPr>
        <xdr:cNvSpPr txBox="1"/>
      </xdr:nvSpPr>
      <xdr:spPr>
        <a:xfrm flipH="1">
          <a:off x="489108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59</xdr:col>
      <xdr:colOff>219075</xdr:colOff>
      <xdr:row>2</xdr:row>
      <xdr:rowOff>28575</xdr:rowOff>
    </xdr:from>
    <xdr:ext cx="1476375" cy="1152525"/>
    <xdr:pic>
      <xdr:nvPicPr>
        <xdr:cNvPr id="196" name="Picture 195">
          <a:extLst>
            <a:ext uri="{FF2B5EF4-FFF2-40B4-BE49-F238E27FC236}">
              <a16:creationId xmlns:a16="http://schemas.microsoft.com/office/drawing/2014/main" id="{78A9F643-D40F-48A4-974D-6A016057A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0450" y="504825"/>
          <a:ext cx="1476375" cy="1152525"/>
        </a:xfrm>
        <a:prstGeom prst="rect">
          <a:avLst/>
        </a:prstGeom>
      </xdr:spPr>
    </xdr:pic>
    <xdr:clientData/>
  </xdr:oneCellAnchor>
  <xdr:oneCellAnchor>
    <xdr:from>
      <xdr:col>52</xdr:col>
      <xdr:colOff>1714500</xdr:colOff>
      <xdr:row>1</xdr:row>
      <xdr:rowOff>9525</xdr:rowOff>
    </xdr:from>
    <xdr:ext cx="542926" cy="1600200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896D13FA-1A70-42C2-B689-6DEE38386221}"/>
            </a:ext>
          </a:extLst>
        </xdr:cNvPr>
        <xdr:cNvSpPr txBox="1"/>
      </xdr:nvSpPr>
      <xdr:spPr>
        <a:xfrm flipH="1">
          <a:off x="6457950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237</xdr:col>
      <xdr:colOff>1724025</xdr:colOff>
      <xdr:row>1</xdr:row>
      <xdr:rowOff>0</xdr:rowOff>
    </xdr:from>
    <xdr:ext cx="542926" cy="1600200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BEECDBE9-B86E-4096-BDB2-05E8E638E6F4}"/>
            </a:ext>
          </a:extLst>
        </xdr:cNvPr>
        <xdr:cNvSpPr txBox="1"/>
      </xdr:nvSpPr>
      <xdr:spPr>
        <a:xfrm flipH="1">
          <a:off x="3567684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266</xdr:col>
      <xdr:colOff>1704975</xdr:colOff>
      <xdr:row>0</xdr:row>
      <xdr:rowOff>276225</xdr:rowOff>
    </xdr:from>
    <xdr:ext cx="542926" cy="1600200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6B318C5E-7D77-42F9-ADF8-D80199CE14AE}"/>
            </a:ext>
          </a:extLst>
        </xdr:cNvPr>
        <xdr:cNvSpPr txBox="1"/>
      </xdr:nvSpPr>
      <xdr:spPr>
        <a:xfrm flipH="1">
          <a:off x="254974725" y="27622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294</xdr:col>
      <xdr:colOff>238125</xdr:colOff>
      <xdr:row>2</xdr:row>
      <xdr:rowOff>66675</xdr:rowOff>
    </xdr:from>
    <xdr:to>
      <xdr:col>294</xdr:col>
      <xdr:colOff>1666875</xdr:colOff>
      <xdr:row>2</xdr:row>
      <xdr:rowOff>1162050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4AF77070-A92C-468A-A25B-9DA6D9652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55862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295</xdr:col>
      <xdr:colOff>247650</xdr:colOff>
      <xdr:row>2</xdr:row>
      <xdr:rowOff>57150</xdr:rowOff>
    </xdr:from>
    <xdr:to>
      <xdr:col>295</xdr:col>
      <xdr:colOff>1676400</xdr:colOff>
      <xdr:row>2</xdr:row>
      <xdr:rowOff>1152525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4E9FECFF-DA85-40C6-898E-9A0F0B2F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7315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296</xdr:col>
      <xdr:colOff>257175</xdr:colOff>
      <xdr:row>2</xdr:row>
      <xdr:rowOff>57150</xdr:rowOff>
    </xdr:from>
    <xdr:to>
      <xdr:col>296</xdr:col>
      <xdr:colOff>1685925</xdr:colOff>
      <xdr:row>2</xdr:row>
      <xdr:rowOff>1152525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2F4A6CFA-5A0F-4E35-8C3D-A6C6E037C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38767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297</xdr:col>
      <xdr:colOff>228600</xdr:colOff>
      <xdr:row>2</xdr:row>
      <xdr:rowOff>57150</xdr:rowOff>
    </xdr:from>
    <xdr:to>
      <xdr:col>297</xdr:col>
      <xdr:colOff>1657350</xdr:colOff>
      <xdr:row>2</xdr:row>
      <xdr:rowOff>1152525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05ABF4FC-A712-439D-BA44-D32E75965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16910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298</xdr:col>
      <xdr:colOff>238125</xdr:colOff>
      <xdr:row>2</xdr:row>
      <xdr:rowOff>47625</xdr:rowOff>
    </xdr:from>
    <xdr:to>
      <xdr:col>298</xdr:col>
      <xdr:colOff>1666875</xdr:colOff>
      <xdr:row>2</xdr:row>
      <xdr:rowOff>1143000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0D1E1E2A-B836-4D37-874A-CFDFA58C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83625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299</xdr:col>
      <xdr:colOff>247650</xdr:colOff>
      <xdr:row>2</xdr:row>
      <xdr:rowOff>47625</xdr:rowOff>
    </xdr:from>
    <xdr:to>
      <xdr:col>299</xdr:col>
      <xdr:colOff>1676400</xdr:colOff>
      <xdr:row>2</xdr:row>
      <xdr:rowOff>1143000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103877AE-877B-42BF-9F00-4F6E9BCAE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99815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300</xdr:col>
      <xdr:colOff>257175</xdr:colOff>
      <xdr:row>2</xdr:row>
      <xdr:rowOff>38100</xdr:rowOff>
    </xdr:from>
    <xdr:to>
      <xdr:col>300</xdr:col>
      <xdr:colOff>1685925</xdr:colOff>
      <xdr:row>2</xdr:row>
      <xdr:rowOff>1133475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FD6F6E1-AE1A-4230-BB13-51941E86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12675" y="514350"/>
          <a:ext cx="1428750" cy="1095375"/>
        </a:xfrm>
        <a:prstGeom prst="rect">
          <a:avLst/>
        </a:prstGeom>
      </xdr:spPr>
    </xdr:pic>
    <xdr:clientData/>
  </xdr:twoCellAnchor>
  <xdr:oneCellAnchor>
    <xdr:from>
      <xdr:col>292</xdr:col>
      <xdr:colOff>1714500</xdr:colOff>
      <xdr:row>0</xdr:row>
      <xdr:rowOff>276225</xdr:rowOff>
    </xdr:from>
    <xdr:ext cx="542926" cy="1600200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2C75505E-E70D-490C-A966-4241DC4499B2}"/>
            </a:ext>
          </a:extLst>
        </xdr:cNvPr>
        <xdr:cNvSpPr txBox="1"/>
      </xdr:nvSpPr>
      <xdr:spPr>
        <a:xfrm flipH="1">
          <a:off x="287655000" y="27622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325</xdr:col>
      <xdr:colOff>257175</xdr:colOff>
      <xdr:row>2</xdr:row>
      <xdr:rowOff>38100</xdr:rowOff>
    </xdr:from>
    <xdr:to>
      <xdr:col>325</xdr:col>
      <xdr:colOff>1685925</xdr:colOff>
      <xdr:row>2</xdr:row>
      <xdr:rowOff>1133475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3B96477-9971-433B-B8CE-1246F9200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867050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326</xdr:col>
      <xdr:colOff>247650</xdr:colOff>
      <xdr:row>2</xdr:row>
      <xdr:rowOff>38100</xdr:rowOff>
    </xdr:from>
    <xdr:to>
      <xdr:col>326</xdr:col>
      <xdr:colOff>1676400</xdr:colOff>
      <xdr:row>2</xdr:row>
      <xdr:rowOff>1133475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A0840631-A2D3-440A-B64E-D2D882E2B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57252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333</xdr:col>
      <xdr:colOff>247650</xdr:colOff>
      <xdr:row>2</xdr:row>
      <xdr:rowOff>47625</xdr:rowOff>
    </xdr:from>
    <xdr:to>
      <xdr:col>333</xdr:col>
      <xdr:colOff>1676400</xdr:colOff>
      <xdr:row>2</xdr:row>
      <xdr:rowOff>1143000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6530C41E-4F18-461B-97F9-7CD2D7C59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2040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334</xdr:col>
      <xdr:colOff>247650</xdr:colOff>
      <xdr:row>2</xdr:row>
      <xdr:rowOff>47625</xdr:rowOff>
    </xdr:from>
    <xdr:to>
      <xdr:col>334</xdr:col>
      <xdr:colOff>1676400</xdr:colOff>
      <xdr:row>2</xdr:row>
      <xdr:rowOff>1143000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3F094B69-0DCE-43A0-BD4F-99C52DC3E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5400" y="523875"/>
          <a:ext cx="1428750" cy="1095375"/>
        </a:xfrm>
        <a:prstGeom prst="rect">
          <a:avLst/>
        </a:prstGeom>
      </xdr:spPr>
    </xdr:pic>
    <xdr:clientData/>
  </xdr:twoCellAnchor>
  <xdr:oneCellAnchor>
    <xdr:from>
      <xdr:col>323</xdr:col>
      <xdr:colOff>1724025</xdr:colOff>
      <xdr:row>1</xdr:row>
      <xdr:rowOff>9525</xdr:rowOff>
    </xdr:from>
    <xdr:ext cx="542926" cy="1600200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632BD033-FE4B-4E45-B1BC-18EC7E2F27B3}"/>
            </a:ext>
          </a:extLst>
        </xdr:cNvPr>
        <xdr:cNvSpPr txBox="1"/>
      </xdr:nvSpPr>
      <xdr:spPr>
        <a:xfrm flipH="1">
          <a:off x="31490602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358</xdr:col>
      <xdr:colOff>1714500</xdr:colOff>
      <xdr:row>1</xdr:row>
      <xdr:rowOff>0</xdr:rowOff>
    </xdr:from>
    <xdr:ext cx="542926" cy="160020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FADA825-9C54-47E1-B8D5-ADD47CE580D9}"/>
            </a:ext>
          </a:extLst>
        </xdr:cNvPr>
        <xdr:cNvSpPr txBox="1"/>
      </xdr:nvSpPr>
      <xdr:spPr>
        <a:xfrm flipH="1">
          <a:off x="36895087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360</xdr:col>
      <xdr:colOff>247650</xdr:colOff>
      <xdr:row>2</xdr:row>
      <xdr:rowOff>57150</xdr:rowOff>
    </xdr:from>
    <xdr:to>
      <xdr:col>360</xdr:col>
      <xdr:colOff>1676400</xdr:colOff>
      <xdr:row>2</xdr:row>
      <xdr:rowOff>1152525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2255BDAD-D0E1-4905-A13C-31C195231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29190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361</xdr:col>
      <xdr:colOff>238125</xdr:colOff>
      <xdr:row>2</xdr:row>
      <xdr:rowOff>57150</xdr:rowOff>
    </xdr:from>
    <xdr:to>
      <xdr:col>361</xdr:col>
      <xdr:colOff>1666875</xdr:colOff>
      <xdr:row>2</xdr:row>
      <xdr:rowOff>1152525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239332BB-E93B-4BCD-89D4-F73760F31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8737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362</xdr:col>
      <xdr:colOff>228600</xdr:colOff>
      <xdr:row>2</xdr:row>
      <xdr:rowOff>66675</xdr:rowOff>
    </xdr:from>
    <xdr:to>
      <xdr:col>362</xdr:col>
      <xdr:colOff>1657350</xdr:colOff>
      <xdr:row>2</xdr:row>
      <xdr:rowOff>1162050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43C684B6-ACE7-4376-9FC4-786CF6D2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0828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363</xdr:col>
      <xdr:colOff>247650</xdr:colOff>
      <xdr:row>2</xdr:row>
      <xdr:rowOff>66675</xdr:rowOff>
    </xdr:from>
    <xdr:to>
      <xdr:col>363</xdr:col>
      <xdr:colOff>1676400</xdr:colOff>
      <xdr:row>2</xdr:row>
      <xdr:rowOff>1162050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B29E22B8-B6A2-4079-AE86-BED47657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069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367</xdr:col>
      <xdr:colOff>247650</xdr:colOff>
      <xdr:row>2</xdr:row>
      <xdr:rowOff>66675</xdr:rowOff>
    </xdr:from>
    <xdr:to>
      <xdr:col>367</xdr:col>
      <xdr:colOff>1676400</xdr:colOff>
      <xdr:row>2</xdr:row>
      <xdr:rowOff>1162050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E265A7F0-FBC1-4353-89E0-EFA76475B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269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365</xdr:col>
      <xdr:colOff>247650</xdr:colOff>
      <xdr:row>2</xdr:row>
      <xdr:rowOff>57150</xdr:rowOff>
    </xdr:from>
    <xdr:to>
      <xdr:col>365</xdr:col>
      <xdr:colOff>1676400</xdr:colOff>
      <xdr:row>2</xdr:row>
      <xdr:rowOff>1152525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ADE3744C-0DFD-408D-ABE7-C45AD406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1690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366</xdr:col>
      <xdr:colOff>238125</xdr:colOff>
      <xdr:row>2</xdr:row>
      <xdr:rowOff>66675</xdr:rowOff>
    </xdr:from>
    <xdr:to>
      <xdr:col>366</xdr:col>
      <xdr:colOff>1666875</xdr:colOff>
      <xdr:row>2</xdr:row>
      <xdr:rowOff>1162050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EBF0C97A-4CED-46CC-9F19-CD4B2F88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1237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368</xdr:col>
      <xdr:colOff>247650</xdr:colOff>
      <xdr:row>2</xdr:row>
      <xdr:rowOff>66675</xdr:rowOff>
    </xdr:from>
    <xdr:to>
      <xdr:col>368</xdr:col>
      <xdr:colOff>1676400</xdr:colOff>
      <xdr:row>2</xdr:row>
      <xdr:rowOff>1162050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7B519624-CFBC-4920-AF3A-6FF164B6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319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364</xdr:col>
      <xdr:colOff>257175</xdr:colOff>
      <xdr:row>2</xdr:row>
      <xdr:rowOff>76200</xdr:rowOff>
    </xdr:from>
    <xdr:to>
      <xdr:col>364</xdr:col>
      <xdr:colOff>1685925</xdr:colOff>
      <xdr:row>2</xdr:row>
      <xdr:rowOff>1171575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378120E7-545C-438A-B2B5-45073AF11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42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380</xdr:col>
      <xdr:colOff>238125</xdr:colOff>
      <xdr:row>2</xdr:row>
      <xdr:rowOff>57150</xdr:rowOff>
    </xdr:from>
    <xdr:to>
      <xdr:col>380</xdr:col>
      <xdr:colOff>1666875</xdr:colOff>
      <xdr:row>2</xdr:row>
      <xdr:rowOff>1152525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5F5ACD0C-B736-47DF-967A-65AA9B34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28525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382</xdr:col>
      <xdr:colOff>238125</xdr:colOff>
      <xdr:row>2</xdr:row>
      <xdr:rowOff>66675</xdr:rowOff>
    </xdr:from>
    <xdr:to>
      <xdr:col>382</xdr:col>
      <xdr:colOff>1666875</xdr:colOff>
      <xdr:row>2</xdr:row>
      <xdr:rowOff>1162050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BB17010-C2B4-4FE1-BA5A-F44271B7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952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385</xdr:col>
      <xdr:colOff>247650</xdr:colOff>
      <xdr:row>2</xdr:row>
      <xdr:rowOff>38100</xdr:rowOff>
    </xdr:from>
    <xdr:to>
      <xdr:col>385</xdr:col>
      <xdr:colOff>1676400</xdr:colOff>
      <xdr:row>2</xdr:row>
      <xdr:rowOff>1133475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69EF7EF7-8017-473B-9346-5D70DB9E1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8197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386</xdr:col>
      <xdr:colOff>238125</xdr:colOff>
      <xdr:row>2</xdr:row>
      <xdr:rowOff>47625</xdr:rowOff>
    </xdr:from>
    <xdr:to>
      <xdr:col>386</xdr:col>
      <xdr:colOff>1666875</xdr:colOff>
      <xdr:row>2</xdr:row>
      <xdr:rowOff>1143000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2041AFD3-30B7-432A-8770-2785CF680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1525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388</xdr:col>
      <xdr:colOff>247650</xdr:colOff>
      <xdr:row>2</xdr:row>
      <xdr:rowOff>38100</xdr:rowOff>
    </xdr:from>
    <xdr:to>
      <xdr:col>388</xdr:col>
      <xdr:colOff>1676400</xdr:colOff>
      <xdr:row>2</xdr:row>
      <xdr:rowOff>1133475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8872B4A-8DB5-4568-9C82-345B83FF1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347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383</xdr:col>
      <xdr:colOff>238125</xdr:colOff>
      <xdr:row>2</xdr:row>
      <xdr:rowOff>57150</xdr:rowOff>
    </xdr:from>
    <xdr:to>
      <xdr:col>383</xdr:col>
      <xdr:colOff>1666875</xdr:colOff>
      <xdr:row>2</xdr:row>
      <xdr:rowOff>1152525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7B923A42-D6BF-4152-B245-4E1B2601C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0025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381</xdr:col>
      <xdr:colOff>247650</xdr:colOff>
      <xdr:row>2</xdr:row>
      <xdr:rowOff>57150</xdr:rowOff>
    </xdr:from>
    <xdr:to>
      <xdr:col>381</xdr:col>
      <xdr:colOff>1676400</xdr:colOff>
      <xdr:row>2</xdr:row>
      <xdr:rowOff>1152525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34189E42-C9D8-458D-A3E5-E3D279FD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19977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387</xdr:col>
      <xdr:colOff>238125</xdr:colOff>
      <xdr:row>2</xdr:row>
      <xdr:rowOff>57150</xdr:rowOff>
    </xdr:from>
    <xdr:to>
      <xdr:col>387</xdr:col>
      <xdr:colOff>1666875</xdr:colOff>
      <xdr:row>2</xdr:row>
      <xdr:rowOff>1152525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74959EC2-491D-4DB3-A18E-52F5F052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62025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384</xdr:col>
      <xdr:colOff>247650</xdr:colOff>
      <xdr:row>2</xdr:row>
      <xdr:rowOff>66675</xdr:rowOff>
    </xdr:from>
    <xdr:to>
      <xdr:col>384</xdr:col>
      <xdr:colOff>1676400</xdr:colOff>
      <xdr:row>2</xdr:row>
      <xdr:rowOff>1162050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2815A7B4-1E31-42FA-935D-7C2921741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14775" y="542925"/>
          <a:ext cx="1428750" cy="1095375"/>
        </a:xfrm>
        <a:prstGeom prst="rect">
          <a:avLst/>
        </a:prstGeom>
      </xdr:spPr>
    </xdr:pic>
    <xdr:clientData/>
  </xdr:twoCellAnchor>
  <xdr:oneCellAnchor>
    <xdr:from>
      <xdr:col>378</xdr:col>
      <xdr:colOff>1704975</xdr:colOff>
      <xdr:row>1</xdr:row>
      <xdr:rowOff>0</xdr:rowOff>
    </xdr:from>
    <xdr:ext cx="542926" cy="1600200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E655903C-7E3E-4BFA-A2EA-FBD9EE3A709C}"/>
            </a:ext>
          </a:extLst>
        </xdr:cNvPr>
        <xdr:cNvSpPr txBox="1"/>
      </xdr:nvSpPr>
      <xdr:spPr>
        <a:xfrm flipH="1">
          <a:off x="4092321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369</xdr:col>
      <xdr:colOff>228600</xdr:colOff>
      <xdr:row>2</xdr:row>
      <xdr:rowOff>19050</xdr:rowOff>
    </xdr:from>
    <xdr:to>
      <xdr:col>369</xdr:col>
      <xdr:colOff>1657350</xdr:colOff>
      <xdr:row>2</xdr:row>
      <xdr:rowOff>1114425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A4EBF6B-E74A-464F-BBF2-56D88A31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57850" y="4953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370</xdr:col>
      <xdr:colOff>228600</xdr:colOff>
      <xdr:row>2</xdr:row>
      <xdr:rowOff>9525</xdr:rowOff>
    </xdr:from>
    <xdr:to>
      <xdr:col>370</xdr:col>
      <xdr:colOff>1657350</xdr:colOff>
      <xdr:row>2</xdr:row>
      <xdr:rowOff>1104900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4670DFC5-5713-4562-9D2B-E6D527329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62850" y="4857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371</xdr:col>
      <xdr:colOff>238125</xdr:colOff>
      <xdr:row>2</xdr:row>
      <xdr:rowOff>9525</xdr:rowOff>
    </xdr:from>
    <xdr:to>
      <xdr:col>371</xdr:col>
      <xdr:colOff>1666875</xdr:colOff>
      <xdr:row>2</xdr:row>
      <xdr:rowOff>1104900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D8019947-9C47-4346-AD74-DF1D0095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77375" y="4857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347</xdr:col>
      <xdr:colOff>247651</xdr:colOff>
      <xdr:row>2</xdr:row>
      <xdr:rowOff>9525</xdr:rowOff>
    </xdr:from>
    <xdr:to>
      <xdr:col>347</xdr:col>
      <xdr:colOff>1590676</xdr:colOff>
      <xdr:row>2</xdr:row>
      <xdr:rowOff>1039177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D4897A73-0D3A-4704-A926-2FD6E0C75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481151" y="485775"/>
          <a:ext cx="1343025" cy="1029652"/>
        </a:xfrm>
        <a:prstGeom prst="rect">
          <a:avLst/>
        </a:prstGeom>
      </xdr:spPr>
    </xdr:pic>
    <xdr:clientData/>
  </xdr:twoCellAnchor>
  <xdr:twoCellAnchor editAs="oneCell">
    <xdr:from>
      <xdr:col>348</xdr:col>
      <xdr:colOff>257176</xdr:colOff>
      <xdr:row>2</xdr:row>
      <xdr:rowOff>28575</xdr:rowOff>
    </xdr:from>
    <xdr:to>
      <xdr:col>348</xdr:col>
      <xdr:colOff>1600201</xdr:colOff>
      <xdr:row>2</xdr:row>
      <xdr:rowOff>1058227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0A68113C-90E1-4965-A18D-B858CC68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95676" y="504825"/>
          <a:ext cx="1343025" cy="1029652"/>
        </a:xfrm>
        <a:prstGeom prst="rect">
          <a:avLst/>
        </a:prstGeom>
      </xdr:spPr>
    </xdr:pic>
    <xdr:clientData/>
  </xdr:twoCellAnchor>
  <xdr:twoCellAnchor editAs="oneCell">
    <xdr:from>
      <xdr:col>346</xdr:col>
      <xdr:colOff>257176</xdr:colOff>
      <xdr:row>2</xdr:row>
      <xdr:rowOff>9525</xdr:rowOff>
    </xdr:from>
    <xdr:to>
      <xdr:col>346</xdr:col>
      <xdr:colOff>1600201</xdr:colOff>
      <xdr:row>2</xdr:row>
      <xdr:rowOff>1039177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6ECCE55E-DB6C-464E-AAB1-D728D2E3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585676" y="485775"/>
          <a:ext cx="1343025" cy="1029652"/>
        </a:xfrm>
        <a:prstGeom prst="rect">
          <a:avLst/>
        </a:prstGeom>
      </xdr:spPr>
    </xdr:pic>
    <xdr:clientData/>
  </xdr:twoCellAnchor>
  <xdr:twoCellAnchor editAs="oneCell">
    <xdr:from>
      <xdr:col>345</xdr:col>
      <xdr:colOff>257176</xdr:colOff>
      <xdr:row>2</xdr:row>
      <xdr:rowOff>19050</xdr:rowOff>
    </xdr:from>
    <xdr:to>
      <xdr:col>345</xdr:col>
      <xdr:colOff>1600201</xdr:colOff>
      <xdr:row>2</xdr:row>
      <xdr:rowOff>1048702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F192FE46-8391-4897-A71A-BF9A0B8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680676" y="495300"/>
          <a:ext cx="1343025" cy="1029652"/>
        </a:xfrm>
        <a:prstGeom prst="rect">
          <a:avLst/>
        </a:prstGeom>
      </xdr:spPr>
    </xdr:pic>
    <xdr:clientData/>
  </xdr:twoCellAnchor>
  <xdr:twoCellAnchor editAs="oneCell">
    <xdr:from>
      <xdr:col>344</xdr:col>
      <xdr:colOff>266701</xdr:colOff>
      <xdr:row>2</xdr:row>
      <xdr:rowOff>9525</xdr:rowOff>
    </xdr:from>
    <xdr:to>
      <xdr:col>344</xdr:col>
      <xdr:colOff>1609726</xdr:colOff>
      <xdr:row>2</xdr:row>
      <xdr:rowOff>1039177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77D9F079-B340-483F-9CDA-8EB0E11EC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785201" y="485775"/>
          <a:ext cx="1343025" cy="1029652"/>
        </a:xfrm>
        <a:prstGeom prst="rect">
          <a:avLst/>
        </a:prstGeom>
      </xdr:spPr>
    </xdr:pic>
    <xdr:clientData/>
  </xdr:twoCellAnchor>
  <xdr:twoCellAnchor editAs="oneCell">
    <xdr:from>
      <xdr:col>349</xdr:col>
      <xdr:colOff>276226</xdr:colOff>
      <xdr:row>2</xdr:row>
      <xdr:rowOff>19050</xdr:rowOff>
    </xdr:from>
    <xdr:to>
      <xdr:col>349</xdr:col>
      <xdr:colOff>1619251</xdr:colOff>
      <xdr:row>2</xdr:row>
      <xdr:rowOff>1048702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FE2140D9-7108-4698-9100-42E5FC9F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19726" y="495300"/>
          <a:ext cx="1343025" cy="1029652"/>
        </a:xfrm>
        <a:prstGeom prst="rect">
          <a:avLst/>
        </a:prstGeom>
      </xdr:spPr>
    </xdr:pic>
    <xdr:clientData/>
  </xdr:twoCellAnchor>
  <xdr:oneCellAnchor>
    <xdr:from>
      <xdr:col>342</xdr:col>
      <xdr:colOff>1724025</xdr:colOff>
      <xdr:row>1</xdr:row>
      <xdr:rowOff>9525</xdr:rowOff>
    </xdr:from>
    <xdr:ext cx="542926" cy="160020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326D008C-2418-4B48-ABCC-F881B06E73E0}"/>
            </a:ext>
          </a:extLst>
        </xdr:cNvPr>
        <xdr:cNvSpPr txBox="1"/>
      </xdr:nvSpPr>
      <xdr:spPr>
        <a:xfrm flipH="1">
          <a:off x="33819465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30</xdr:col>
      <xdr:colOff>228600</xdr:colOff>
      <xdr:row>2</xdr:row>
      <xdr:rowOff>19050</xdr:rowOff>
    </xdr:from>
    <xdr:ext cx="1476375" cy="1152525"/>
    <xdr:pic>
      <xdr:nvPicPr>
        <xdr:cNvPr id="370" name="Picture 369">
          <a:extLst>
            <a:ext uri="{FF2B5EF4-FFF2-40B4-BE49-F238E27FC236}">
              <a16:creationId xmlns:a16="http://schemas.microsoft.com/office/drawing/2014/main" id="{7AE245DF-1D7F-4CE9-9B9E-39F36DD0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31350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31</xdr:col>
      <xdr:colOff>219075</xdr:colOff>
      <xdr:row>2</xdr:row>
      <xdr:rowOff>38100</xdr:rowOff>
    </xdr:from>
    <xdr:ext cx="1476375" cy="1152525"/>
    <xdr:pic>
      <xdr:nvPicPr>
        <xdr:cNvPr id="371" name="Picture 370">
          <a:extLst>
            <a:ext uri="{FF2B5EF4-FFF2-40B4-BE49-F238E27FC236}">
              <a16:creationId xmlns:a16="http://schemas.microsoft.com/office/drawing/2014/main" id="{B88D26CB-2E0D-406D-8E8D-44A06C72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6825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32</xdr:col>
      <xdr:colOff>219075</xdr:colOff>
      <xdr:row>2</xdr:row>
      <xdr:rowOff>38100</xdr:rowOff>
    </xdr:from>
    <xdr:ext cx="1476375" cy="1152525"/>
    <xdr:pic>
      <xdr:nvPicPr>
        <xdr:cNvPr id="372" name="Picture 371">
          <a:extLst>
            <a:ext uri="{FF2B5EF4-FFF2-40B4-BE49-F238E27FC236}">
              <a16:creationId xmlns:a16="http://schemas.microsoft.com/office/drawing/2014/main" id="{4614035A-DF5E-4259-8F60-9AD0AFB7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1825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33</xdr:col>
      <xdr:colOff>228600</xdr:colOff>
      <xdr:row>2</xdr:row>
      <xdr:rowOff>38100</xdr:rowOff>
    </xdr:from>
    <xdr:ext cx="1476375" cy="1152525"/>
    <xdr:pic>
      <xdr:nvPicPr>
        <xdr:cNvPr id="373" name="Picture 372">
          <a:extLst>
            <a:ext uri="{FF2B5EF4-FFF2-40B4-BE49-F238E27FC236}">
              <a16:creationId xmlns:a16="http://schemas.microsoft.com/office/drawing/2014/main" id="{865F9DB8-623A-46F0-90A5-D571719A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6350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34</xdr:col>
      <xdr:colOff>228600</xdr:colOff>
      <xdr:row>2</xdr:row>
      <xdr:rowOff>38100</xdr:rowOff>
    </xdr:from>
    <xdr:ext cx="1476375" cy="1152525"/>
    <xdr:pic>
      <xdr:nvPicPr>
        <xdr:cNvPr id="374" name="Picture 373">
          <a:extLst>
            <a:ext uri="{FF2B5EF4-FFF2-40B4-BE49-F238E27FC236}">
              <a16:creationId xmlns:a16="http://schemas.microsoft.com/office/drawing/2014/main" id="{E6A1030B-1B97-43B9-B00A-1CB86BF9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1350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28</xdr:col>
      <xdr:colOff>1704975</xdr:colOff>
      <xdr:row>1</xdr:row>
      <xdr:rowOff>9525</xdr:rowOff>
    </xdr:from>
    <xdr:ext cx="542926" cy="160020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29550C4-7524-4408-BCBB-F62453BE31FA}"/>
            </a:ext>
          </a:extLst>
        </xdr:cNvPr>
        <xdr:cNvSpPr txBox="1"/>
      </xdr:nvSpPr>
      <xdr:spPr>
        <a:xfrm flipH="1">
          <a:off x="430434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79</xdr:col>
      <xdr:colOff>238125</xdr:colOff>
      <xdr:row>2</xdr:row>
      <xdr:rowOff>38100</xdr:rowOff>
    </xdr:from>
    <xdr:to>
      <xdr:col>79</xdr:col>
      <xdr:colOff>1666875</xdr:colOff>
      <xdr:row>2</xdr:row>
      <xdr:rowOff>1133475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0FF5CB75-135B-426A-9784-7E1020608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0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80</xdr:col>
      <xdr:colOff>247650</xdr:colOff>
      <xdr:row>2</xdr:row>
      <xdr:rowOff>38100</xdr:rowOff>
    </xdr:from>
    <xdr:to>
      <xdr:col>80</xdr:col>
      <xdr:colOff>1676400</xdr:colOff>
      <xdr:row>2</xdr:row>
      <xdr:rowOff>1133475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7DC5F1D2-BACA-48C9-A80B-B29594E1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5525" y="514350"/>
          <a:ext cx="1428750" cy="1095375"/>
        </a:xfrm>
        <a:prstGeom prst="rect">
          <a:avLst/>
        </a:prstGeom>
      </xdr:spPr>
    </xdr:pic>
    <xdr:clientData/>
  </xdr:twoCellAnchor>
  <xdr:oneCellAnchor>
    <xdr:from>
      <xdr:col>12</xdr:col>
      <xdr:colOff>238125</xdr:colOff>
      <xdr:row>2</xdr:row>
      <xdr:rowOff>66675</xdr:rowOff>
    </xdr:from>
    <xdr:ext cx="1476375" cy="1152525"/>
    <xdr:pic>
      <xdr:nvPicPr>
        <xdr:cNvPr id="324" name="Picture 323">
          <a:extLst>
            <a:ext uri="{FF2B5EF4-FFF2-40B4-BE49-F238E27FC236}">
              <a16:creationId xmlns:a16="http://schemas.microsoft.com/office/drawing/2014/main" id="{F7E1F241-F087-4C2D-91C7-4310A3C9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0" y="542925"/>
          <a:ext cx="1476375" cy="1152525"/>
        </a:xfrm>
        <a:prstGeom prst="rect">
          <a:avLst/>
        </a:prstGeom>
      </xdr:spPr>
    </xdr:pic>
    <xdr:clientData/>
  </xdr:oneCellAnchor>
  <xdr:oneCellAnchor>
    <xdr:from>
      <xdr:col>47</xdr:col>
      <xdr:colOff>228600</xdr:colOff>
      <xdr:row>2</xdr:row>
      <xdr:rowOff>38100</xdr:rowOff>
    </xdr:from>
    <xdr:ext cx="1476375" cy="1152525"/>
    <xdr:pic>
      <xdr:nvPicPr>
        <xdr:cNvPr id="325" name="Picture 324">
          <a:extLst>
            <a:ext uri="{FF2B5EF4-FFF2-40B4-BE49-F238E27FC236}">
              <a16:creationId xmlns:a16="http://schemas.microsoft.com/office/drawing/2014/main" id="{713C6B40-D2B6-4CCD-B410-87BD7DA38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3600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48</xdr:col>
      <xdr:colOff>228600</xdr:colOff>
      <xdr:row>2</xdr:row>
      <xdr:rowOff>47625</xdr:rowOff>
    </xdr:from>
    <xdr:ext cx="1476375" cy="1152525"/>
    <xdr:pic>
      <xdr:nvPicPr>
        <xdr:cNvPr id="347" name="Picture 346">
          <a:extLst>
            <a:ext uri="{FF2B5EF4-FFF2-40B4-BE49-F238E27FC236}">
              <a16:creationId xmlns:a16="http://schemas.microsoft.com/office/drawing/2014/main" id="{B6350546-FF99-43BE-8181-32EDBC061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08600" y="523875"/>
          <a:ext cx="1476375" cy="1152525"/>
        </a:xfrm>
        <a:prstGeom prst="rect">
          <a:avLst/>
        </a:prstGeom>
      </xdr:spPr>
    </xdr:pic>
    <xdr:clientData/>
  </xdr:oneCellAnchor>
  <xdr:oneCellAnchor>
    <xdr:from>
      <xdr:col>45</xdr:col>
      <xdr:colOff>1714500</xdr:colOff>
      <xdr:row>1</xdr:row>
      <xdr:rowOff>0</xdr:rowOff>
    </xdr:from>
    <xdr:ext cx="542926" cy="1600200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CDE662AA-5927-4BEA-ACFF-D50188B189F3}"/>
            </a:ext>
          </a:extLst>
        </xdr:cNvPr>
        <xdr:cNvSpPr txBox="1"/>
      </xdr:nvSpPr>
      <xdr:spPr>
        <a:xfrm flipH="1">
          <a:off x="702945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67</xdr:col>
      <xdr:colOff>219075</xdr:colOff>
      <xdr:row>2</xdr:row>
      <xdr:rowOff>47625</xdr:rowOff>
    </xdr:from>
    <xdr:ext cx="1476375" cy="1152525"/>
    <xdr:pic>
      <xdr:nvPicPr>
        <xdr:cNvPr id="351" name="Picture 350">
          <a:extLst>
            <a:ext uri="{FF2B5EF4-FFF2-40B4-BE49-F238E27FC236}">
              <a16:creationId xmlns:a16="http://schemas.microsoft.com/office/drawing/2014/main" id="{354AB805-CC03-4FA6-B080-EC4EE6B79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3450" y="523875"/>
          <a:ext cx="1476375" cy="1152525"/>
        </a:xfrm>
        <a:prstGeom prst="rect">
          <a:avLst/>
        </a:prstGeom>
      </xdr:spPr>
    </xdr:pic>
    <xdr:clientData/>
  </xdr:oneCellAnchor>
  <xdr:oneCellAnchor>
    <xdr:from>
      <xdr:col>68</xdr:col>
      <xdr:colOff>219075</xdr:colOff>
      <xdr:row>2</xdr:row>
      <xdr:rowOff>38100</xdr:rowOff>
    </xdr:from>
    <xdr:ext cx="1476375" cy="1152525"/>
    <xdr:pic>
      <xdr:nvPicPr>
        <xdr:cNvPr id="352" name="Picture 351">
          <a:extLst>
            <a:ext uri="{FF2B5EF4-FFF2-40B4-BE49-F238E27FC236}">
              <a16:creationId xmlns:a16="http://schemas.microsoft.com/office/drawing/2014/main" id="{49CC44BE-2188-493E-A3C6-20DAF7628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68450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69</xdr:col>
      <xdr:colOff>200025</xdr:colOff>
      <xdr:row>2</xdr:row>
      <xdr:rowOff>47625</xdr:rowOff>
    </xdr:from>
    <xdr:ext cx="1476375" cy="1152525"/>
    <xdr:pic>
      <xdr:nvPicPr>
        <xdr:cNvPr id="353" name="Picture 352">
          <a:extLst>
            <a:ext uri="{FF2B5EF4-FFF2-40B4-BE49-F238E27FC236}">
              <a16:creationId xmlns:a16="http://schemas.microsoft.com/office/drawing/2014/main" id="{5295AC1D-1E51-43E1-9A55-A26D33441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54400" y="523875"/>
          <a:ext cx="1476375" cy="1152525"/>
        </a:xfrm>
        <a:prstGeom prst="rect">
          <a:avLst/>
        </a:prstGeom>
      </xdr:spPr>
    </xdr:pic>
    <xdr:clientData/>
  </xdr:oneCellAnchor>
  <xdr:oneCellAnchor>
    <xdr:from>
      <xdr:col>65</xdr:col>
      <xdr:colOff>1724025</xdr:colOff>
      <xdr:row>1</xdr:row>
      <xdr:rowOff>0</xdr:rowOff>
    </xdr:from>
    <xdr:ext cx="542926" cy="1600200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F349D5B2-8771-4C5E-98C5-EC33340E0913}"/>
            </a:ext>
          </a:extLst>
        </xdr:cNvPr>
        <xdr:cNvSpPr txBox="1"/>
      </xdr:nvSpPr>
      <xdr:spPr>
        <a:xfrm flipH="1">
          <a:off x="938784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90</xdr:col>
      <xdr:colOff>85725</xdr:colOff>
      <xdr:row>2</xdr:row>
      <xdr:rowOff>57150</xdr:rowOff>
    </xdr:from>
    <xdr:to>
      <xdr:col>90</xdr:col>
      <xdr:colOff>1819275</xdr:colOff>
      <xdr:row>2</xdr:row>
      <xdr:rowOff>1152525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9D4AF4-1C4D-4B84-BE4C-2154B187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62350" y="533400"/>
          <a:ext cx="1733550" cy="1095375"/>
        </a:xfrm>
        <a:prstGeom prst="rect">
          <a:avLst/>
        </a:prstGeom>
      </xdr:spPr>
    </xdr:pic>
    <xdr:clientData/>
  </xdr:twoCellAnchor>
  <xdr:oneCellAnchor>
    <xdr:from>
      <xdr:col>168</xdr:col>
      <xdr:colOff>1714500</xdr:colOff>
      <xdr:row>1</xdr:row>
      <xdr:rowOff>0</xdr:rowOff>
    </xdr:from>
    <xdr:ext cx="542926" cy="1600200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28D7DFB5-5010-4963-85D3-DC9179E158BE}"/>
            </a:ext>
          </a:extLst>
        </xdr:cNvPr>
        <xdr:cNvSpPr txBox="1"/>
      </xdr:nvSpPr>
      <xdr:spPr>
        <a:xfrm flipH="1">
          <a:off x="1916906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172</xdr:col>
      <xdr:colOff>0</xdr:colOff>
      <xdr:row>0</xdr:row>
      <xdr:rowOff>276225</xdr:rowOff>
    </xdr:from>
    <xdr:ext cx="542926" cy="1600200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77B33F68-77EA-4D14-ADAB-DDC09A2808CB}"/>
            </a:ext>
          </a:extLst>
        </xdr:cNvPr>
        <xdr:cNvSpPr txBox="1"/>
      </xdr:nvSpPr>
      <xdr:spPr>
        <a:xfrm flipH="1">
          <a:off x="197548500" y="27622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170</xdr:col>
      <xdr:colOff>219075</xdr:colOff>
      <xdr:row>2</xdr:row>
      <xdr:rowOff>57150</xdr:rowOff>
    </xdr:from>
    <xdr:to>
      <xdr:col>170</xdr:col>
      <xdr:colOff>1647825</xdr:colOff>
      <xdr:row>2</xdr:row>
      <xdr:rowOff>1152525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4666A0-9376-4F1E-B980-95FF719C7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4307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171</xdr:col>
      <xdr:colOff>228600</xdr:colOff>
      <xdr:row>2</xdr:row>
      <xdr:rowOff>57150</xdr:rowOff>
    </xdr:from>
    <xdr:to>
      <xdr:col>171</xdr:col>
      <xdr:colOff>1657350</xdr:colOff>
      <xdr:row>2</xdr:row>
      <xdr:rowOff>1152525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6A854B25-21DE-4A5F-A404-4CE589C90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15760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173</xdr:col>
      <xdr:colOff>257175</xdr:colOff>
      <xdr:row>2</xdr:row>
      <xdr:rowOff>57150</xdr:rowOff>
    </xdr:from>
    <xdr:to>
      <xdr:col>173</xdr:col>
      <xdr:colOff>1685925</xdr:colOff>
      <xdr:row>2</xdr:row>
      <xdr:rowOff>1152525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3190A1E3-70B5-446B-892F-B8E8F529C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3905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174</xdr:col>
      <xdr:colOff>266700</xdr:colOff>
      <xdr:row>2</xdr:row>
      <xdr:rowOff>57150</xdr:rowOff>
    </xdr:from>
    <xdr:to>
      <xdr:col>174</xdr:col>
      <xdr:colOff>1695450</xdr:colOff>
      <xdr:row>2</xdr:row>
      <xdr:rowOff>1152525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5210F620-DFB5-40A6-B7B8-EBF4BF03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5357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175</xdr:col>
      <xdr:colOff>257175</xdr:colOff>
      <xdr:row>2</xdr:row>
      <xdr:rowOff>66675</xdr:rowOff>
    </xdr:from>
    <xdr:to>
      <xdr:col>175</xdr:col>
      <xdr:colOff>1685925</xdr:colOff>
      <xdr:row>2</xdr:row>
      <xdr:rowOff>1162050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0BA63A-32C7-46A8-8ABB-8F3A4E34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490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176</xdr:col>
      <xdr:colOff>238125</xdr:colOff>
      <xdr:row>2</xdr:row>
      <xdr:rowOff>57150</xdr:rowOff>
    </xdr:from>
    <xdr:to>
      <xdr:col>176</xdr:col>
      <xdr:colOff>1666875</xdr:colOff>
      <xdr:row>2</xdr:row>
      <xdr:rowOff>1152525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4C9AA0AD-ADD5-4B8E-98BD-A8E4A009A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835000" y="533400"/>
          <a:ext cx="1428750" cy="1095375"/>
        </a:xfrm>
        <a:prstGeom prst="rect">
          <a:avLst/>
        </a:prstGeom>
      </xdr:spPr>
    </xdr:pic>
    <xdr:clientData/>
  </xdr:twoCellAnchor>
  <xdr:oneCellAnchor>
    <xdr:from>
      <xdr:col>183</xdr:col>
      <xdr:colOff>1704975</xdr:colOff>
      <xdr:row>1</xdr:row>
      <xdr:rowOff>0</xdr:rowOff>
    </xdr:from>
    <xdr:ext cx="542926" cy="1600200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316D890-9B52-42A4-A5B7-29C665B193E5}"/>
            </a:ext>
          </a:extLst>
        </xdr:cNvPr>
        <xdr:cNvSpPr txBox="1"/>
      </xdr:nvSpPr>
      <xdr:spPr>
        <a:xfrm flipH="1">
          <a:off x="2168747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185</xdr:col>
      <xdr:colOff>238125</xdr:colOff>
      <xdr:row>2</xdr:row>
      <xdr:rowOff>47625</xdr:rowOff>
    </xdr:from>
    <xdr:to>
      <xdr:col>185</xdr:col>
      <xdr:colOff>1666875</xdr:colOff>
      <xdr:row>2</xdr:row>
      <xdr:rowOff>1143000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615ACEA-268C-48B2-80CB-ACAECD42A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5575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186</xdr:col>
      <xdr:colOff>247650</xdr:colOff>
      <xdr:row>2</xdr:row>
      <xdr:rowOff>38100</xdr:rowOff>
    </xdr:from>
    <xdr:to>
      <xdr:col>186</xdr:col>
      <xdr:colOff>1676400</xdr:colOff>
      <xdr:row>2</xdr:row>
      <xdr:rowOff>1133475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50674EDD-D86E-4EC3-AFF7-9D0F51CA4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702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187</xdr:col>
      <xdr:colOff>238125</xdr:colOff>
      <xdr:row>2</xdr:row>
      <xdr:rowOff>28575</xdr:rowOff>
    </xdr:from>
    <xdr:to>
      <xdr:col>187</xdr:col>
      <xdr:colOff>1666875</xdr:colOff>
      <xdr:row>2</xdr:row>
      <xdr:rowOff>1123950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EA248692-CD0C-4DB4-924A-02FCB63C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265750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188</xdr:col>
      <xdr:colOff>238125</xdr:colOff>
      <xdr:row>2</xdr:row>
      <xdr:rowOff>19050</xdr:rowOff>
    </xdr:from>
    <xdr:to>
      <xdr:col>188</xdr:col>
      <xdr:colOff>1666875</xdr:colOff>
      <xdr:row>2</xdr:row>
      <xdr:rowOff>1114425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DFD3EF9-40D5-4957-A72D-F78A7A81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170750" y="4953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189</xdr:col>
      <xdr:colOff>238125</xdr:colOff>
      <xdr:row>2</xdr:row>
      <xdr:rowOff>28575</xdr:rowOff>
    </xdr:from>
    <xdr:to>
      <xdr:col>189</xdr:col>
      <xdr:colOff>1666875</xdr:colOff>
      <xdr:row>2</xdr:row>
      <xdr:rowOff>1123950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1A97794C-60B6-41C6-8A2F-0874CCBD3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75750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190</xdr:col>
      <xdr:colOff>247650</xdr:colOff>
      <xdr:row>2</xdr:row>
      <xdr:rowOff>19050</xdr:rowOff>
    </xdr:from>
    <xdr:to>
      <xdr:col>190</xdr:col>
      <xdr:colOff>1676400</xdr:colOff>
      <xdr:row>2</xdr:row>
      <xdr:rowOff>1114425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582F5D22-7376-442D-988A-6C6D08B6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990275" y="495300"/>
          <a:ext cx="1428750" cy="1095375"/>
        </a:xfrm>
        <a:prstGeom prst="rect">
          <a:avLst/>
        </a:prstGeom>
      </xdr:spPr>
    </xdr:pic>
    <xdr:clientData/>
  </xdr:twoCellAnchor>
  <xdr:oneCellAnchor>
    <xdr:from>
      <xdr:col>195</xdr:col>
      <xdr:colOff>1704975</xdr:colOff>
      <xdr:row>0</xdr:row>
      <xdr:rowOff>276225</xdr:rowOff>
    </xdr:from>
    <xdr:ext cx="542926" cy="1600200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FA688182-A3D4-4D3B-9143-11D4BF7854A9}"/>
            </a:ext>
          </a:extLst>
        </xdr:cNvPr>
        <xdr:cNvSpPr txBox="1"/>
      </xdr:nvSpPr>
      <xdr:spPr>
        <a:xfrm flipH="1">
          <a:off x="236210475" y="27622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200</xdr:col>
      <xdr:colOff>1704975</xdr:colOff>
      <xdr:row>1</xdr:row>
      <xdr:rowOff>0</xdr:rowOff>
    </xdr:from>
    <xdr:ext cx="542926" cy="1600200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1EC318B7-BFF4-4810-B861-BE143BAEEEA1}"/>
            </a:ext>
          </a:extLst>
        </xdr:cNvPr>
        <xdr:cNvSpPr txBox="1"/>
      </xdr:nvSpPr>
      <xdr:spPr>
        <a:xfrm flipH="1">
          <a:off x="24397335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197</xdr:col>
      <xdr:colOff>228600</xdr:colOff>
      <xdr:row>2</xdr:row>
      <xdr:rowOff>57150</xdr:rowOff>
    </xdr:from>
    <xdr:to>
      <xdr:col>197</xdr:col>
      <xdr:colOff>1657350</xdr:colOff>
      <xdr:row>2</xdr:row>
      <xdr:rowOff>1152525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06068C-5FBA-4617-9B28-6DABFF28A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78197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198</xdr:col>
      <xdr:colOff>238125</xdr:colOff>
      <xdr:row>2</xdr:row>
      <xdr:rowOff>47625</xdr:rowOff>
    </xdr:from>
    <xdr:to>
      <xdr:col>198</xdr:col>
      <xdr:colOff>1666875</xdr:colOff>
      <xdr:row>2</xdr:row>
      <xdr:rowOff>1143000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88F17F45-64B2-438D-932B-7C3CA5F4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9650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199</xdr:col>
      <xdr:colOff>238125</xdr:colOff>
      <xdr:row>2</xdr:row>
      <xdr:rowOff>47625</xdr:rowOff>
    </xdr:from>
    <xdr:to>
      <xdr:col>199</xdr:col>
      <xdr:colOff>1666875</xdr:colOff>
      <xdr:row>2</xdr:row>
      <xdr:rowOff>1143000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C9DE6382-989C-4C5B-8F0D-75FEA616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0150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200</xdr:col>
      <xdr:colOff>247650</xdr:colOff>
      <xdr:row>2</xdr:row>
      <xdr:rowOff>38100</xdr:rowOff>
    </xdr:from>
    <xdr:to>
      <xdr:col>200</xdr:col>
      <xdr:colOff>1676400</xdr:colOff>
      <xdr:row>2</xdr:row>
      <xdr:rowOff>1133475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0B0A245D-591D-4111-935F-624B6F22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51602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202</xdr:col>
      <xdr:colOff>228600</xdr:colOff>
      <xdr:row>2</xdr:row>
      <xdr:rowOff>47625</xdr:rowOff>
    </xdr:from>
    <xdr:to>
      <xdr:col>202</xdr:col>
      <xdr:colOff>1657350</xdr:colOff>
      <xdr:row>2</xdr:row>
      <xdr:rowOff>1143000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3D3CCDCB-3CA0-401A-B9FF-87A565548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4485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203</xdr:col>
      <xdr:colOff>238125</xdr:colOff>
      <xdr:row>2</xdr:row>
      <xdr:rowOff>38100</xdr:rowOff>
    </xdr:from>
    <xdr:to>
      <xdr:col>203</xdr:col>
      <xdr:colOff>1666875</xdr:colOff>
      <xdr:row>2</xdr:row>
      <xdr:rowOff>1133475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39BBE3C3-DB72-4FB6-B982-7FA8D23E5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593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204</xdr:col>
      <xdr:colOff>238125</xdr:colOff>
      <xdr:row>2</xdr:row>
      <xdr:rowOff>47625</xdr:rowOff>
    </xdr:from>
    <xdr:to>
      <xdr:col>204</xdr:col>
      <xdr:colOff>1666875</xdr:colOff>
      <xdr:row>2</xdr:row>
      <xdr:rowOff>1143000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D192E6-5845-40EE-8A04-22403C9C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64375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205</xdr:col>
      <xdr:colOff>247650</xdr:colOff>
      <xdr:row>2</xdr:row>
      <xdr:rowOff>47625</xdr:rowOff>
    </xdr:from>
    <xdr:to>
      <xdr:col>205</xdr:col>
      <xdr:colOff>1676400</xdr:colOff>
      <xdr:row>2</xdr:row>
      <xdr:rowOff>1143000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B5B92BE1-CC6D-4323-BCBE-B8109E6A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278900" y="523875"/>
          <a:ext cx="1428750" cy="1095375"/>
        </a:xfrm>
        <a:prstGeom prst="rect">
          <a:avLst/>
        </a:prstGeom>
      </xdr:spPr>
    </xdr:pic>
    <xdr:clientData/>
  </xdr:twoCellAnchor>
  <xdr:oneCellAnchor>
    <xdr:from>
      <xdr:col>212</xdr:col>
      <xdr:colOff>1704975</xdr:colOff>
      <xdr:row>1</xdr:row>
      <xdr:rowOff>0</xdr:rowOff>
    </xdr:from>
    <xdr:ext cx="542926" cy="1600200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5F297D58-8EDD-430C-A171-B3E159848BB5}"/>
            </a:ext>
          </a:extLst>
        </xdr:cNvPr>
        <xdr:cNvSpPr txBox="1"/>
      </xdr:nvSpPr>
      <xdr:spPr>
        <a:xfrm flipH="1">
          <a:off x="2633091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214</xdr:col>
      <xdr:colOff>257175</xdr:colOff>
      <xdr:row>2</xdr:row>
      <xdr:rowOff>38100</xdr:rowOff>
    </xdr:from>
    <xdr:to>
      <xdr:col>214</xdr:col>
      <xdr:colOff>1685925</xdr:colOff>
      <xdr:row>2</xdr:row>
      <xdr:rowOff>1133475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437B363-790D-4F26-B552-6C17EF0BF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091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215</xdr:col>
      <xdr:colOff>247650</xdr:colOff>
      <xdr:row>2</xdr:row>
      <xdr:rowOff>28575</xdr:rowOff>
    </xdr:from>
    <xdr:to>
      <xdr:col>215</xdr:col>
      <xdr:colOff>1676400</xdr:colOff>
      <xdr:row>2</xdr:row>
      <xdr:rowOff>1123950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0AC8A846-33D8-480E-A2BD-47A6DFD83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04650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216</xdr:col>
      <xdr:colOff>247650</xdr:colOff>
      <xdr:row>2</xdr:row>
      <xdr:rowOff>19050</xdr:rowOff>
    </xdr:from>
    <xdr:to>
      <xdr:col>216</xdr:col>
      <xdr:colOff>1676400</xdr:colOff>
      <xdr:row>2</xdr:row>
      <xdr:rowOff>1114425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B45E586E-7659-492E-A1DF-C62C824B1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709650" y="4953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217</xdr:col>
      <xdr:colOff>238125</xdr:colOff>
      <xdr:row>2</xdr:row>
      <xdr:rowOff>9525</xdr:rowOff>
    </xdr:from>
    <xdr:to>
      <xdr:col>217</xdr:col>
      <xdr:colOff>1666875</xdr:colOff>
      <xdr:row>2</xdr:row>
      <xdr:rowOff>1104900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B829D32F-ABD1-4B4A-9DE4-1D00EEDA7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605125" y="4857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218</xdr:col>
      <xdr:colOff>238125</xdr:colOff>
      <xdr:row>2</xdr:row>
      <xdr:rowOff>19050</xdr:rowOff>
    </xdr:from>
    <xdr:to>
      <xdr:col>218</xdr:col>
      <xdr:colOff>1666875</xdr:colOff>
      <xdr:row>2</xdr:row>
      <xdr:rowOff>1114425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C02543E8-9080-4054-8A5D-A3C894749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10125" y="4953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219</xdr:col>
      <xdr:colOff>228600</xdr:colOff>
      <xdr:row>2</xdr:row>
      <xdr:rowOff>9525</xdr:rowOff>
    </xdr:from>
    <xdr:to>
      <xdr:col>219</xdr:col>
      <xdr:colOff>1657350</xdr:colOff>
      <xdr:row>2</xdr:row>
      <xdr:rowOff>1104900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1AD05D13-D847-4735-BB14-70DB1DDEB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405600" y="485775"/>
          <a:ext cx="1428750" cy="1095375"/>
        </a:xfrm>
        <a:prstGeom prst="rect">
          <a:avLst/>
        </a:prstGeom>
      </xdr:spPr>
    </xdr:pic>
    <xdr:clientData/>
  </xdr:twoCellAnchor>
  <xdr:oneCellAnchor>
    <xdr:from>
      <xdr:col>224</xdr:col>
      <xdr:colOff>221796</xdr:colOff>
      <xdr:row>2</xdr:row>
      <xdr:rowOff>28575</xdr:rowOff>
    </xdr:from>
    <xdr:ext cx="1428750" cy="1095375"/>
    <xdr:pic>
      <xdr:nvPicPr>
        <xdr:cNvPr id="431" name="Picture 430">
          <a:extLst>
            <a:ext uri="{FF2B5EF4-FFF2-40B4-BE49-F238E27FC236}">
              <a16:creationId xmlns:a16="http://schemas.microsoft.com/office/drawing/2014/main" id="{0A87C35E-719F-46EF-B7B2-FF695D509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446671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225</xdr:col>
      <xdr:colOff>221796</xdr:colOff>
      <xdr:row>2</xdr:row>
      <xdr:rowOff>28575</xdr:rowOff>
    </xdr:from>
    <xdr:ext cx="1428750" cy="1095375"/>
    <xdr:pic>
      <xdr:nvPicPr>
        <xdr:cNvPr id="432" name="Picture 431">
          <a:extLst>
            <a:ext uri="{FF2B5EF4-FFF2-40B4-BE49-F238E27FC236}">
              <a16:creationId xmlns:a16="http://schemas.microsoft.com/office/drawing/2014/main" id="{F6EA0AA6-AB2C-4125-A775-CBCCEAD4E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351671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222</xdr:col>
      <xdr:colOff>1714500</xdr:colOff>
      <xdr:row>1</xdr:row>
      <xdr:rowOff>9525</xdr:rowOff>
    </xdr:from>
    <xdr:ext cx="542926" cy="1600200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29071DD6-61BC-4AC0-9AA4-3C1AE0B719BA}"/>
            </a:ext>
          </a:extLst>
        </xdr:cNvPr>
        <xdr:cNvSpPr txBox="1"/>
      </xdr:nvSpPr>
      <xdr:spPr>
        <a:xfrm flipH="1">
          <a:off x="2788443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244</xdr:col>
      <xdr:colOff>247650</xdr:colOff>
      <xdr:row>2</xdr:row>
      <xdr:rowOff>47625</xdr:rowOff>
    </xdr:from>
    <xdr:ext cx="1428750" cy="1095375"/>
    <xdr:pic>
      <xdr:nvPicPr>
        <xdr:cNvPr id="434" name="Picture 433">
          <a:extLst>
            <a:ext uri="{FF2B5EF4-FFF2-40B4-BE49-F238E27FC236}">
              <a16:creationId xmlns:a16="http://schemas.microsoft.com/office/drawing/2014/main" id="{AF2199D4-0571-4832-97A6-952F1BFEF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74114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245</xdr:col>
      <xdr:colOff>247650</xdr:colOff>
      <xdr:row>2</xdr:row>
      <xdr:rowOff>47625</xdr:rowOff>
    </xdr:from>
    <xdr:ext cx="1428750" cy="1095375"/>
    <xdr:pic>
      <xdr:nvPicPr>
        <xdr:cNvPr id="435" name="Picture 434">
          <a:extLst>
            <a:ext uri="{FF2B5EF4-FFF2-40B4-BE49-F238E27FC236}">
              <a16:creationId xmlns:a16="http://schemas.microsoft.com/office/drawing/2014/main" id="{EE14AAB4-66A5-49EB-ADDB-35E517570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79114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246</xdr:col>
      <xdr:colOff>247650</xdr:colOff>
      <xdr:row>2</xdr:row>
      <xdr:rowOff>57150</xdr:rowOff>
    </xdr:from>
    <xdr:ext cx="1428750" cy="1095375"/>
    <xdr:pic>
      <xdr:nvPicPr>
        <xdr:cNvPr id="436" name="Picture 435">
          <a:extLst>
            <a:ext uri="{FF2B5EF4-FFF2-40B4-BE49-F238E27FC236}">
              <a16:creationId xmlns:a16="http://schemas.microsoft.com/office/drawing/2014/main" id="{7EF39A5E-55BD-48C0-8A4B-B2D66A290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84114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249</xdr:col>
      <xdr:colOff>247650</xdr:colOff>
      <xdr:row>2</xdr:row>
      <xdr:rowOff>47625</xdr:rowOff>
    </xdr:from>
    <xdr:ext cx="1428750" cy="1095375"/>
    <xdr:pic>
      <xdr:nvPicPr>
        <xdr:cNvPr id="437" name="Picture 436">
          <a:extLst>
            <a:ext uri="{FF2B5EF4-FFF2-40B4-BE49-F238E27FC236}">
              <a16:creationId xmlns:a16="http://schemas.microsoft.com/office/drawing/2014/main" id="{3EACA4FF-29E8-4126-80ED-AEEAEB89E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599114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250</xdr:col>
      <xdr:colOff>247650</xdr:colOff>
      <xdr:row>2</xdr:row>
      <xdr:rowOff>47625</xdr:rowOff>
    </xdr:from>
    <xdr:ext cx="1428750" cy="1095375"/>
    <xdr:pic>
      <xdr:nvPicPr>
        <xdr:cNvPr id="438" name="Picture 437">
          <a:extLst>
            <a:ext uri="{FF2B5EF4-FFF2-40B4-BE49-F238E27FC236}">
              <a16:creationId xmlns:a16="http://schemas.microsoft.com/office/drawing/2014/main" id="{721204CF-F3E8-4570-81E5-DECF8E327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04114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251</xdr:col>
      <xdr:colOff>247650</xdr:colOff>
      <xdr:row>2</xdr:row>
      <xdr:rowOff>57150</xdr:rowOff>
    </xdr:from>
    <xdr:ext cx="1428750" cy="1095375"/>
    <xdr:pic>
      <xdr:nvPicPr>
        <xdr:cNvPr id="439" name="Picture 438">
          <a:extLst>
            <a:ext uri="{FF2B5EF4-FFF2-40B4-BE49-F238E27FC236}">
              <a16:creationId xmlns:a16="http://schemas.microsoft.com/office/drawing/2014/main" id="{C07DFDFF-528F-4060-A494-C079F9B52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09114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252</xdr:col>
      <xdr:colOff>247650</xdr:colOff>
      <xdr:row>2</xdr:row>
      <xdr:rowOff>57150</xdr:rowOff>
    </xdr:from>
    <xdr:ext cx="1428750" cy="1095375"/>
    <xdr:pic>
      <xdr:nvPicPr>
        <xdr:cNvPr id="440" name="Picture 439">
          <a:extLst>
            <a:ext uri="{FF2B5EF4-FFF2-40B4-BE49-F238E27FC236}">
              <a16:creationId xmlns:a16="http://schemas.microsoft.com/office/drawing/2014/main" id="{1AFF2184-D9CA-4F69-AB30-F75F1A04D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14114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248</xdr:col>
      <xdr:colOff>257175</xdr:colOff>
      <xdr:row>2</xdr:row>
      <xdr:rowOff>57150</xdr:rowOff>
    </xdr:from>
    <xdr:ext cx="1428750" cy="1095375"/>
    <xdr:pic>
      <xdr:nvPicPr>
        <xdr:cNvPr id="441" name="Picture 440">
          <a:extLst>
            <a:ext uri="{FF2B5EF4-FFF2-40B4-BE49-F238E27FC236}">
              <a16:creationId xmlns:a16="http://schemas.microsoft.com/office/drawing/2014/main" id="{70B5778E-0DCC-454F-B13C-B9F8A6EE1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3639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247</xdr:col>
      <xdr:colOff>240846</xdr:colOff>
      <xdr:row>2</xdr:row>
      <xdr:rowOff>28575</xdr:rowOff>
    </xdr:from>
    <xdr:ext cx="1428750" cy="1095375"/>
    <xdr:pic>
      <xdr:nvPicPr>
        <xdr:cNvPr id="442" name="Picture 441">
          <a:extLst>
            <a:ext uri="{FF2B5EF4-FFF2-40B4-BE49-F238E27FC236}">
              <a16:creationId xmlns:a16="http://schemas.microsoft.com/office/drawing/2014/main" id="{04062698-8786-45B0-A5A6-42238C30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82310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242</xdr:col>
      <xdr:colOff>1724025</xdr:colOff>
      <xdr:row>1</xdr:row>
      <xdr:rowOff>9525</xdr:rowOff>
    </xdr:from>
    <xdr:ext cx="542926" cy="1600200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441845DB-3C75-4D7F-9C80-280AA19B32FC}"/>
            </a:ext>
          </a:extLst>
        </xdr:cNvPr>
        <xdr:cNvSpPr txBox="1"/>
      </xdr:nvSpPr>
      <xdr:spPr>
        <a:xfrm flipH="1">
          <a:off x="3683412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258</xdr:col>
      <xdr:colOff>240846</xdr:colOff>
      <xdr:row>2</xdr:row>
      <xdr:rowOff>38100</xdr:rowOff>
    </xdr:from>
    <xdr:ext cx="1428750" cy="1095375"/>
    <xdr:pic>
      <xdr:nvPicPr>
        <xdr:cNvPr id="447" name="Picture 446">
          <a:extLst>
            <a:ext uri="{FF2B5EF4-FFF2-40B4-BE49-F238E27FC236}">
              <a16:creationId xmlns:a16="http://schemas.microsoft.com/office/drawing/2014/main" id="{766949D1-0B41-44B6-B282-35935A33B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30096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260</xdr:col>
      <xdr:colOff>257175</xdr:colOff>
      <xdr:row>2</xdr:row>
      <xdr:rowOff>47625</xdr:rowOff>
    </xdr:from>
    <xdr:ext cx="1428750" cy="1095375"/>
    <xdr:pic>
      <xdr:nvPicPr>
        <xdr:cNvPr id="448" name="Picture 447">
          <a:extLst>
            <a:ext uri="{FF2B5EF4-FFF2-40B4-BE49-F238E27FC236}">
              <a16:creationId xmlns:a16="http://schemas.microsoft.com/office/drawing/2014/main" id="{80730D3C-2E25-41CB-8D23-07031158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564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259</xdr:col>
      <xdr:colOff>240846</xdr:colOff>
      <xdr:row>2</xdr:row>
      <xdr:rowOff>38100</xdr:rowOff>
    </xdr:from>
    <xdr:ext cx="1428750" cy="1095375"/>
    <xdr:pic>
      <xdr:nvPicPr>
        <xdr:cNvPr id="449" name="Picture 448">
          <a:extLst>
            <a:ext uri="{FF2B5EF4-FFF2-40B4-BE49-F238E27FC236}">
              <a16:creationId xmlns:a16="http://schemas.microsoft.com/office/drawing/2014/main" id="{00328B77-A411-4D68-BFB1-E6B045E6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35096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256</xdr:col>
      <xdr:colOff>1714500</xdr:colOff>
      <xdr:row>1</xdr:row>
      <xdr:rowOff>0</xdr:rowOff>
    </xdr:from>
    <xdr:ext cx="542926" cy="1600200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2E94531B-0C38-4121-BA60-FF441890572E}"/>
            </a:ext>
          </a:extLst>
        </xdr:cNvPr>
        <xdr:cNvSpPr txBox="1"/>
      </xdr:nvSpPr>
      <xdr:spPr>
        <a:xfrm flipH="1">
          <a:off x="33861375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302</xdr:col>
      <xdr:colOff>238125</xdr:colOff>
      <xdr:row>2</xdr:row>
      <xdr:rowOff>66675</xdr:rowOff>
    </xdr:from>
    <xdr:ext cx="1428750" cy="1095375"/>
    <xdr:pic>
      <xdr:nvPicPr>
        <xdr:cNvPr id="451" name="Picture 450">
          <a:extLst>
            <a:ext uri="{FF2B5EF4-FFF2-40B4-BE49-F238E27FC236}">
              <a16:creationId xmlns:a16="http://schemas.microsoft.com/office/drawing/2014/main" id="{89E327E4-41B8-4627-9C38-80922DC8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001750" y="542925"/>
          <a:ext cx="1428750" cy="1095375"/>
        </a:xfrm>
        <a:prstGeom prst="rect">
          <a:avLst/>
        </a:prstGeom>
      </xdr:spPr>
    </xdr:pic>
    <xdr:clientData/>
  </xdr:oneCellAnchor>
  <xdr:oneCellAnchor>
    <xdr:from>
      <xdr:col>303</xdr:col>
      <xdr:colOff>247650</xdr:colOff>
      <xdr:row>2</xdr:row>
      <xdr:rowOff>57150</xdr:rowOff>
    </xdr:from>
    <xdr:ext cx="1428750" cy="1095375"/>
    <xdr:pic>
      <xdr:nvPicPr>
        <xdr:cNvPr id="452" name="Picture 451">
          <a:extLst>
            <a:ext uri="{FF2B5EF4-FFF2-40B4-BE49-F238E27FC236}">
              <a16:creationId xmlns:a16="http://schemas.microsoft.com/office/drawing/2014/main" id="{4B413CF1-01A2-406B-8843-4108920D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16275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304</xdr:col>
      <xdr:colOff>257175</xdr:colOff>
      <xdr:row>2</xdr:row>
      <xdr:rowOff>57150</xdr:rowOff>
    </xdr:from>
    <xdr:ext cx="1428750" cy="1095375"/>
    <xdr:pic>
      <xdr:nvPicPr>
        <xdr:cNvPr id="453" name="Picture 452">
          <a:extLst>
            <a:ext uri="{FF2B5EF4-FFF2-40B4-BE49-F238E27FC236}">
              <a16:creationId xmlns:a16="http://schemas.microsoft.com/office/drawing/2014/main" id="{7EBE02F2-0CCE-4054-BAFC-115BEB2F4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3080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305</xdr:col>
      <xdr:colOff>266700</xdr:colOff>
      <xdr:row>2</xdr:row>
      <xdr:rowOff>47625</xdr:rowOff>
    </xdr:from>
    <xdr:ext cx="1428750" cy="1095375"/>
    <xdr:pic>
      <xdr:nvPicPr>
        <xdr:cNvPr id="454" name="Picture 453">
          <a:extLst>
            <a:ext uri="{FF2B5EF4-FFF2-40B4-BE49-F238E27FC236}">
              <a16:creationId xmlns:a16="http://schemas.microsoft.com/office/drawing/2014/main" id="{120DFF71-0D8C-452B-B3DA-676450DCB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453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306</xdr:col>
      <xdr:colOff>228600</xdr:colOff>
      <xdr:row>2</xdr:row>
      <xdr:rowOff>57150</xdr:rowOff>
    </xdr:from>
    <xdr:ext cx="1428750" cy="1095375"/>
    <xdr:pic>
      <xdr:nvPicPr>
        <xdr:cNvPr id="455" name="Picture 454">
          <a:extLst>
            <a:ext uri="{FF2B5EF4-FFF2-40B4-BE49-F238E27FC236}">
              <a16:creationId xmlns:a16="http://schemas.microsoft.com/office/drawing/2014/main" id="{60E67427-767E-4D3C-9FC7-6FE85410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612225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307</xdr:col>
      <xdr:colOff>238125</xdr:colOff>
      <xdr:row>2</xdr:row>
      <xdr:rowOff>47625</xdr:rowOff>
    </xdr:from>
    <xdr:ext cx="1428750" cy="1095375"/>
    <xdr:pic>
      <xdr:nvPicPr>
        <xdr:cNvPr id="456" name="Picture 455">
          <a:extLst>
            <a:ext uri="{FF2B5EF4-FFF2-40B4-BE49-F238E27FC236}">
              <a16:creationId xmlns:a16="http://schemas.microsoft.com/office/drawing/2014/main" id="{A37467DE-44B2-4B38-9504-7853B64BA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526750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308</xdr:col>
      <xdr:colOff>247650</xdr:colOff>
      <xdr:row>2</xdr:row>
      <xdr:rowOff>47625</xdr:rowOff>
    </xdr:from>
    <xdr:ext cx="1428750" cy="1095375"/>
    <xdr:pic>
      <xdr:nvPicPr>
        <xdr:cNvPr id="457" name="Picture 456">
          <a:extLst>
            <a:ext uri="{FF2B5EF4-FFF2-40B4-BE49-F238E27FC236}">
              <a16:creationId xmlns:a16="http://schemas.microsoft.com/office/drawing/2014/main" id="{6779944D-27C3-457A-B072-C01681A62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4127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309</xdr:col>
      <xdr:colOff>257175</xdr:colOff>
      <xdr:row>2</xdr:row>
      <xdr:rowOff>38100</xdr:rowOff>
    </xdr:from>
    <xdr:ext cx="1428750" cy="1095375"/>
    <xdr:pic>
      <xdr:nvPicPr>
        <xdr:cNvPr id="458" name="Picture 457">
          <a:extLst>
            <a:ext uri="{FF2B5EF4-FFF2-40B4-BE49-F238E27FC236}">
              <a16:creationId xmlns:a16="http://schemas.microsoft.com/office/drawing/2014/main" id="{35EA0C28-B59A-4674-8465-36BA18A05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55800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300</xdr:col>
      <xdr:colOff>1714500</xdr:colOff>
      <xdr:row>0</xdr:row>
      <xdr:rowOff>276225</xdr:rowOff>
    </xdr:from>
    <xdr:ext cx="542926" cy="1600200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509F6D61-A007-4F75-862A-55596A226715}"/>
            </a:ext>
          </a:extLst>
        </xdr:cNvPr>
        <xdr:cNvSpPr txBox="1"/>
      </xdr:nvSpPr>
      <xdr:spPr>
        <a:xfrm flipH="1">
          <a:off x="394430250" y="27622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316</xdr:col>
      <xdr:colOff>240724</xdr:colOff>
      <xdr:row>2</xdr:row>
      <xdr:rowOff>30307</xdr:rowOff>
    </xdr:from>
    <xdr:ext cx="1428750" cy="1095375"/>
    <xdr:pic>
      <xdr:nvPicPr>
        <xdr:cNvPr id="460" name="Picture 459">
          <a:extLst>
            <a:ext uri="{FF2B5EF4-FFF2-40B4-BE49-F238E27FC236}">
              <a16:creationId xmlns:a16="http://schemas.microsoft.com/office/drawing/2014/main" id="{967670C2-025B-48FF-AD17-A0C4437AE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722974" y="506557"/>
          <a:ext cx="1428750" cy="1095375"/>
        </a:xfrm>
        <a:prstGeom prst="rect">
          <a:avLst/>
        </a:prstGeom>
      </xdr:spPr>
    </xdr:pic>
    <xdr:clientData/>
  </xdr:oneCellAnchor>
  <xdr:oneCellAnchor>
    <xdr:from>
      <xdr:col>314</xdr:col>
      <xdr:colOff>1704975</xdr:colOff>
      <xdr:row>1</xdr:row>
      <xdr:rowOff>0</xdr:rowOff>
    </xdr:from>
    <xdr:ext cx="542926" cy="1600200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30C3B5D0-552B-4206-BD4A-C0F9A190CCEA}"/>
            </a:ext>
          </a:extLst>
        </xdr:cNvPr>
        <xdr:cNvSpPr txBox="1"/>
      </xdr:nvSpPr>
      <xdr:spPr>
        <a:xfrm flipH="1">
          <a:off x="4311872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75</xdr:col>
      <xdr:colOff>219075</xdr:colOff>
      <xdr:row>2</xdr:row>
      <xdr:rowOff>47625</xdr:rowOff>
    </xdr:from>
    <xdr:to>
      <xdr:col>75</xdr:col>
      <xdr:colOff>1695450</xdr:colOff>
      <xdr:row>2</xdr:row>
      <xdr:rowOff>1190625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8B02AED-BFFB-404C-9D13-EB5A0ED2A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7075" y="52387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76</xdr:col>
      <xdr:colOff>219075</xdr:colOff>
      <xdr:row>2</xdr:row>
      <xdr:rowOff>38100</xdr:rowOff>
    </xdr:from>
    <xdr:to>
      <xdr:col>76</xdr:col>
      <xdr:colOff>1695450</xdr:colOff>
      <xdr:row>2</xdr:row>
      <xdr:rowOff>1181100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60BB0529-DB7B-4284-88A3-1DACE3FA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42075" y="51435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77</xdr:col>
      <xdr:colOff>219075</xdr:colOff>
      <xdr:row>2</xdr:row>
      <xdr:rowOff>38100</xdr:rowOff>
    </xdr:from>
    <xdr:to>
      <xdr:col>77</xdr:col>
      <xdr:colOff>1695450</xdr:colOff>
      <xdr:row>2</xdr:row>
      <xdr:rowOff>1181100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12907A72-7949-4845-A063-F6F4C5A90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47075" y="514350"/>
          <a:ext cx="1476375" cy="1143000"/>
        </a:xfrm>
        <a:prstGeom prst="rect">
          <a:avLst/>
        </a:prstGeom>
      </xdr:spPr>
    </xdr:pic>
    <xdr:clientData/>
  </xdr:twoCellAnchor>
  <xdr:oneCellAnchor>
    <xdr:from>
      <xdr:col>102</xdr:col>
      <xdr:colOff>1714500</xdr:colOff>
      <xdr:row>1</xdr:row>
      <xdr:rowOff>0</xdr:rowOff>
    </xdr:from>
    <xdr:ext cx="542926" cy="1600200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E1C56558-B05A-4707-B8FC-41B1944C1053}"/>
            </a:ext>
          </a:extLst>
        </xdr:cNvPr>
        <xdr:cNvSpPr txBox="1"/>
      </xdr:nvSpPr>
      <xdr:spPr>
        <a:xfrm flipH="1">
          <a:off x="1467326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112</xdr:col>
      <xdr:colOff>228600</xdr:colOff>
      <xdr:row>2</xdr:row>
      <xdr:rowOff>28575</xdr:rowOff>
    </xdr:from>
    <xdr:to>
      <xdr:col>112</xdr:col>
      <xdr:colOff>1704975</xdr:colOff>
      <xdr:row>2</xdr:row>
      <xdr:rowOff>1171575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D53A3DA-6CB3-4C79-B11E-D9E008DE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4600" y="50482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113</xdr:col>
      <xdr:colOff>209550</xdr:colOff>
      <xdr:row>2</xdr:row>
      <xdr:rowOff>28575</xdr:rowOff>
    </xdr:from>
    <xdr:to>
      <xdr:col>113</xdr:col>
      <xdr:colOff>1685925</xdr:colOff>
      <xdr:row>2</xdr:row>
      <xdr:rowOff>1171575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A69BBF65-7F53-4A9B-8569-6CB0A2FF2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180550" y="50482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114</xdr:col>
      <xdr:colOff>228600</xdr:colOff>
      <xdr:row>2</xdr:row>
      <xdr:rowOff>28575</xdr:rowOff>
    </xdr:from>
    <xdr:to>
      <xdr:col>114</xdr:col>
      <xdr:colOff>1704975</xdr:colOff>
      <xdr:row>2</xdr:row>
      <xdr:rowOff>1171575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A922EC8E-EF9A-455E-93DE-7FD6E96FA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04600" y="504825"/>
          <a:ext cx="1476375" cy="1143000"/>
        </a:xfrm>
        <a:prstGeom prst="rect">
          <a:avLst/>
        </a:prstGeom>
      </xdr:spPr>
    </xdr:pic>
    <xdr:clientData/>
  </xdr:twoCellAnchor>
  <xdr:oneCellAnchor>
    <xdr:from>
      <xdr:col>125</xdr:col>
      <xdr:colOff>1714500</xdr:colOff>
      <xdr:row>1</xdr:row>
      <xdr:rowOff>9525</xdr:rowOff>
    </xdr:from>
    <xdr:ext cx="542926" cy="1600200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27E6140C-9E83-47A8-A846-3E4E329D325A}"/>
            </a:ext>
          </a:extLst>
        </xdr:cNvPr>
        <xdr:cNvSpPr txBox="1"/>
      </xdr:nvSpPr>
      <xdr:spPr>
        <a:xfrm flipH="1">
          <a:off x="16430625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136</xdr:col>
      <xdr:colOff>219075</xdr:colOff>
      <xdr:row>2</xdr:row>
      <xdr:rowOff>9525</xdr:rowOff>
    </xdr:from>
    <xdr:to>
      <xdr:col>136</xdr:col>
      <xdr:colOff>1695450</xdr:colOff>
      <xdr:row>2</xdr:row>
      <xdr:rowOff>1152525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4AF8381-F9F0-474D-8C2F-D3FE09BF4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858700" y="48577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137</xdr:col>
      <xdr:colOff>219075</xdr:colOff>
      <xdr:row>2</xdr:row>
      <xdr:rowOff>9525</xdr:rowOff>
    </xdr:from>
    <xdr:to>
      <xdr:col>137</xdr:col>
      <xdr:colOff>1695450</xdr:colOff>
      <xdr:row>2</xdr:row>
      <xdr:rowOff>1152525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BD9809F1-F721-4DDB-ACB4-D7B545360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763700" y="48577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138</xdr:col>
      <xdr:colOff>209550</xdr:colOff>
      <xdr:row>2</xdr:row>
      <xdr:rowOff>9525</xdr:rowOff>
    </xdr:from>
    <xdr:to>
      <xdr:col>138</xdr:col>
      <xdr:colOff>1685925</xdr:colOff>
      <xdr:row>2</xdr:row>
      <xdr:rowOff>1152525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4224950C-36BE-41A8-868C-B5430B78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59175" y="48577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209550</xdr:colOff>
      <xdr:row>2</xdr:row>
      <xdr:rowOff>9525</xdr:rowOff>
    </xdr:from>
    <xdr:to>
      <xdr:col>139</xdr:col>
      <xdr:colOff>1685925</xdr:colOff>
      <xdr:row>2</xdr:row>
      <xdr:rowOff>1152525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3D8517-D7EB-4BC3-A351-8823F1C8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64175" y="485775"/>
          <a:ext cx="1476375" cy="1143000"/>
        </a:xfrm>
        <a:prstGeom prst="rect">
          <a:avLst/>
        </a:prstGeom>
      </xdr:spPr>
    </xdr:pic>
    <xdr:clientData/>
  </xdr:twoCellAnchor>
  <xdr:oneCellAnchor>
    <xdr:from>
      <xdr:col>328</xdr:col>
      <xdr:colOff>257175</xdr:colOff>
      <xdr:row>2</xdr:row>
      <xdr:rowOff>38100</xdr:rowOff>
    </xdr:from>
    <xdr:ext cx="1428750" cy="1095375"/>
    <xdr:pic>
      <xdr:nvPicPr>
        <xdr:cNvPr id="355" name="Picture 354">
          <a:extLst>
            <a:ext uri="{FF2B5EF4-FFF2-40B4-BE49-F238E27FC236}">
              <a16:creationId xmlns:a16="http://schemas.microsoft.com/office/drawing/2014/main" id="{49F5F2F6-1B21-4F03-8F61-CCE70369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18800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329</xdr:col>
      <xdr:colOff>247650</xdr:colOff>
      <xdr:row>2</xdr:row>
      <xdr:rowOff>38100</xdr:rowOff>
    </xdr:from>
    <xdr:ext cx="1428750" cy="1095375"/>
    <xdr:pic>
      <xdr:nvPicPr>
        <xdr:cNvPr id="356" name="Picture 355">
          <a:extLst>
            <a:ext uri="{FF2B5EF4-FFF2-40B4-BE49-F238E27FC236}">
              <a16:creationId xmlns:a16="http://schemas.microsoft.com/office/drawing/2014/main" id="{F476137F-90D2-4A51-8A5B-97E7580FE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14275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330</xdr:col>
      <xdr:colOff>238125</xdr:colOff>
      <xdr:row>2</xdr:row>
      <xdr:rowOff>38100</xdr:rowOff>
    </xdr:from>
    <xdr:ext cx="1428750" cy="1095375"/>
    <xdr:pic>
      <xdr:nvPicPr>
        <xdr:cNvPr id="357" name="Picture 356">
          <a:extLst>
            <a:ext uri="{FF2B5EF4-FFF2-40B4-BE49-F238E27FC236}">
              <a16:creationId xmlns:a16="http://schemas.microsoft.com/office/drawing/2014/main" id="{77644D9A-7884-4E75-B73D-352435DD6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009750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331</xdr:col>
      <xdr:colOff>247650</xdr:colOff>
      <xdr:row>2</xdr:row>
      <xdr:rowOff>38100</xdr:rowOff>
    </xdr:from>
    <xdr:ext cx="1428750" cy="1095375"/>
    <xdr:pic>
      <xdr:nvPicPr>
        <xdr:cNvPr id="362" name="Picture 361">
          <a:extLst>
            <a:ext uri="{FF2B5EF4-FFF2-40B4-BE49-F238E27FC236}">
              <a16:creationId xmlns:a16="http://schemas.microsoft.com/office/drawing/2014/main" id="{CB9C1890-271D-47D5-B025-BD7036750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24275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326</xdr:col>
      <xdr:colOff>1714500</xdr:colOff>
      <xdr:row>1</xdr:row>
      <xdr:rowOff>0</xdr:rowOff>
    </xdr:from>
    <xdr:ext cx="542926" cy="1600200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C6A22BD6-AC03-416E-92DA-9D824C9AC93A}"/>
            </a:ext>
          </a:extLst>
        </xdr:cNvPr>
        <xdr:cNvSpPr txBox="1"/>
      </xdr:nvSpPr>
      <xdr:spPr>
        <a:xfrm flipH="1">
          <a:off x="4623911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336</xdr:col>
      <xdr:colOff>247650</xdr:colOff>
      <xdr:row>2</xdr:row>
      <xdr:rowOff>47625</xdr:rowOff>
    </xdr:from>
    <xdr:ext cx="1428750" cy="1095375"/>
    <xdr:pic>
      <xdr:nvPicPr>
        <xdr:cNvPr id="377" name="Picture 376">
          <a:extLst>
            <a:ext uri="{FF2B5EF4-FFF2-40B4-BE49-F238E27FC236}">
              <a16:creationId xmlns:a16="http://schemas.microsoft.com/office/drawing/2014/main" id="{59570CE4-5ABC-4D8A-B7D5-6A7143B6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350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337</xdr:col>
      <xdr:colOff>247650</xdr:colOff>
      <xdr:row>2</xdr:row>
      <xdr:rowOff>47625</xdr:rowOff>
    </xdr:from>
    <xdr:ext cx="1428750" cy="1095375"/>
    <xdr:pic>
      <xdr:nvPicPr>
        <xdr:cNvPr id="379" name="Picture 378">
          <a:extLst>
            <a:ext uri="{FF2B5EF4-FFF2-40B4-BE49-F238E27FC236}">
              <a16:creationId xmlns:a16="http://schemas.microsoft.com/office/drawing/2014/main" id="{2D7C52DB-887E-4334-B01F-4FF2AE0E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400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334</xdr:col>
      <xdr:colOff>1714500</xdr:colOff>
      <xdr:row>0</xdr:row>
      <xdr:rowOff>276225</xdr:rowOff>
    </xdr:from>
    <xdr:ext cx="542926" cy="1600200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7C9EEC1F-DDBA-4170-8425-9C7905FC73A0}"/>
            </a:ext>
          </a:extLst>
        </xdr:cNvPr>
        <xdr:cNvSpPr txBox="1"/>
      </xdr:nvSpPr>
      <xdr:spPr>
        <a:xfrm flipH="1">
          <a:off x="474106875" y="27622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275</xdr:col>
      <xdr:colOff>266700</xdr:colOff>
      <xdr:row>2</xdr:row>
      <xdr:rowOff>57150</xdr:rowOff>
    </xdr:from>
    <xdr:ext cx="1428750" cy="1095375"/>
    <xdr:pic>
      <xdr:nvPicPr>
        <xdr:cNvPr id="389" name="Picture 388">
          <a:extLst>
            <a:ext uri="{FF2B5EF4-FFF2-40B4-BE49-F238E27FC236}">
              <a16:creationId xmlns:a16="http://schemas.microsoft.com/office/drawing/2014/main" id="{BAE17D7D-8139-47C3-BD8C-2C3F62961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85325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276</xdr:col>
      <xdr:colOff>257175</xdr:colOff>
      <xdr:row>2</xdr:row>
      <xdr:rowOff>57150</xdr:rowOff>
    </xdr:from>
    <xdr:ext cx="1428750" cy="1095375"/>
    <xdr:pic>
      <xdr:nvPicPr>
        <xdr:cNvPr id="390" name="Picture 389">
          <a:extLst>
            <a:ext uri="{FF2B5EF4-FFF2-40B4-BE49-F238E27FC236}">
              <a16:creationId xmlns:a16="http://schemas.microsoft.com/office/drawing/2014/main" id="{53078201-891C-49D7-B680-8118137DB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8080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277</xdr:col>
      <xdr:colOff>257175</xdr:colOff>
      <xdr:row>2</xdr:row>
      <xdr:rowOff>57150</xdr:rowOff>
    </xdr:from>
    <xdr:ext cx="1428750" cy="1095375"/>
    <xdr:pic>
      <xdr:nvPicPr>
        <xdr:cNvPr id="391" name="Picture 390">
          <a:extLst>
            <a:ext uri="{FF2B5EF4-FFF2-40B4-BE49-F238E27FC236}">
              <a16:creationId xmlns:a16="http://schemas.microsoft.com/office/drawing/2014/main" id="{7AF8E477-9377-4613-91F9-26EA6628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68580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279</xdr:col>
      <xdr:colOff>247650</xdr:colOff>
      <xdr:row>2</xdr:row>
      <xdr:rowOff>57150</xdr:rowOff>
    </xdr:from>
    <xdr:ext cx="1428750" cy="1095375"/>
    <xdr:pic>
      <xdr:nvPicPr>
        <xdr:cNvPr id="399" name="Picture 398">
          <a:extLst>
            <a:ext uri="{FF2B5EF4-FFF2-40B4-BE49-F238E27FC236}">
              <a16:creationId xmlns:a16="http://schemas.microsoft.com/office/drawing/2014/main" id="{571F1322-0C31-4503-9F54-165230031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86275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282</xdr:col>
      <xdr:colOff>228600</xdr:colOff>
      <xdr:row>2</xdr:row>
      <xdr:rowOff>47625</xdr:rowOff>
    </xdr:from>
    <xdr:ext cx="1428750" cy="1095375"/>
    <xdr:pic>
      <xdr:nvPicPr>
        <xdr:cNvPr id="400" name="Picture 399">
          <a:extLst>
            <a:ext uri="{FF2B5EF4-FFF2-40B4-BE49-F238E27FC236}">
              <a16:creationId xmlns:a16="http://schemas.microsoft.com/office/drawing/2014/main" id="{14D21A2F-6E3E-4EC6-B1D6-D7D4BD981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822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283</xdr:col>
      <xdr:colOff>238125</xdr:colOff>
      <xdr:row>2</xdr:row>
      <xdr:rowOff>47625</xdr:rowOff>
    </xdr:from>
    <xdr:ext cx="1428750" cy="1095375"/>
    <xdr:pic>
      <xdr:nvPicPr>
        <xdr:cNvPr id="401" name="Picture 400">
          <a:extLst>
            <a:ext uri="{FF2B5EF4-FFF2-40B4-BE49-F238E27FC236}">
              <a16:creationId xmlns:a16="http://schemas.microsoft.com/office/drawing/2014/main" id="{07618D8B-FE19-465E-B728-58C8B0F7D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96750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278</xdr:col>
      <xdr:colOff>238125</xdr:colOff>
      <xdr:row>2</xdr:row>
      <xdr:rowOff>57150</xdr:rowOff>
    </xdr:from>
    <xdr:ext cx="1428750" cy="1095375"/>
    <xdr:pic>
      <xdr:nvPicPr>
        <xdr:cNvPr id="408" name="Picture 407">
          <a:extLst>
            <a:ext uri="{FF2B5EF4-FFF2-40B4-BE49-F238E27FC236}">
              <a16:creationId xmlns:a16="http://schemas.microsoft.com/office/drawing/2014/main" id="{213D6C43-CA75-44A6-9A4C-A6C72D70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7175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281</xdr:col>
      <xdr:colOff>238125</xdr:colOff>
      <xdr:row>2</xdr:row>
      <xdr:rowOff>57150</xdr:rowOff>
    </xdr:from>
    <xdr:ext cx="1428750" cy="1095375"/>
    <xdr:pic>
      <xdr:nvPicPr>
        <xdr:cNvPr id="409" name="Picture 408">
          <a:extLst>
            <a:ext uri="{FF2B5EF4-FFF2-40B4-BE49-F238E27FC236}">
              <a16:creationId xmlns:a16="http://schemas.microsoft.com/office/drawing/2014/main" id="{019A90C8-3E01-4CA8-9D02-B7A3073F9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28675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284</xdr:col>
      <xdr:colOff>247650</xdr:colOff>
      <xdr:row>2</xdr:row>
      <xdr:rowOff>76200</xdr:rowOff>
    </xdr:from>
    <xdr:ext cx="1428750" cy="1095375"/>
    <xdr:pic>
      <xdr:nvPicPr>
        <xdr:cNvPr id="410" name="Picture 409">
          <a:extLst>
            <a:ext uri="{FF2B5EF4-FFF2-40B4-BE49-F238E27FC236}">
              <a16:creationId xmlns:a16="http://schemas.microsoft.com/office/drawing/2014/main" id="{78F35511-E182-414E-99AA-A67BBB34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011275" y="552450"/>
          <a:ext cx="1428750" cy="1095375"/>
        </a:xfrm>
        <a:prstGeom prst="rect">
          <a:avLst/>
        </a:prstGeom>
      </xdr:spPr>
    </xdr:pic>
    <xdr:clientData/>
  </xdr:oneCellAnchor>
  <xdr:oneCellAnchor>
    <xdr:from>
      <xdr:col>273</xdr:col>
      <xdr:colOff>1714500</xdr:colOff>
      <xdr:row>1</xdr:row>
      <xdr:rowOff>0</xdr:rowOff>
    </xdr:from>
    <xdr:ext cx="542926" cy="1600200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9DA4658-028B-44A2-9241-DA649DB334E5}"/>
            </a:ext>
          </a:extLst>
        </xdr:cNvPr>
        <xdr:cNvSpPr txBox="1"/>
      </xdr:nvSpPr>
      <xdr:spPr>
        <a:xfrm flipH="1">
          <a:off x="3869531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280</xdr:col>
      <xdr:colOff>238125</xdr:colOff>
      <xdr:row>2</xdr:row>
      <xdr:rowOff>57150</xdr:rowOff>
    </xdr:from>
    <xdr:to>
      <xdr:col>280</xdr:col>
      <xdr:colOff>1666875</xdr:colOff>
      <xdr:row>2</xdr:row>
      <xdr:rowOff>1152525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9D912852-2A03-45AD-9FCF-48CF78638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7462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163</xdr:col>
      <xdr:colOff>257175</xdr:colOff>
      <xdr:row>2</xdr:row>
      <xdr:rowOff>104775</xdr:rowOff>
    </xdr:from>
    <xdr:to>
      <xdr:col>163</xdr:col>
      <xdr:colOff>1685925</xdr:colOff>
      <xdr:row>2</xdr:row>
      <xdr:rowOff>1200150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7581296E-F868-4366-B39D-46CC4CA78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01175" y="581025"/>
          <a:ext cx="1428750" cy="1095375"/>
        </a:xfrm>
        <a:prstGeom prst="rect">
          <a:avLst/>
        </a:prstGeom>
      </xdr:spPr>
    </xdr:pic>
    <xdr:clientData/>
  </xdr:twoCellAnchor>
  <xdr:oneCellAnchor>
    <xdr:from>
      <xdr:col>141</xdr:col>
      <xdr:colOff>1714500</xdr:colOff>
      <xdr:row>1</xdr:row>
      <xdr:rowOff>9525</xdr:rowOff>
    </xdr:from>
    <xdr:ext cx="542926" cy="1600200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E2C9A9AC-D198-44F9-A263-659B2C7AD3F8}"/>
            </a:ext>
          </a:extLst>
        </xdr:cNvPr>
        <xdr:cNvSpPr txBox="1"/>
      </xdr:nvSpPr>
      <xdr:spPr>
        <a:xfrm flipH="1">
          <a:off x="1780698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116</xdr:col>
      <xdr:colOff>361950</xdr:colOff>
      <xdr:row>2</xdr:row>
      <xdr:rowOff>133350</xdr:rowOff>
    </xdr:from>
    <xdr:to>
      <xdr:col>116</xdr:col>
      <xdr:colOff>1562100</xdr:colOff>
      <xdr:row>2</xdr:row>
      <xdr:rowOff>1133475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E80E9AE-6973-4F67-AC71-952ECD829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85825" y="609600"/>
          <a:ext cx="1200150" cy="1000125"/>
        </a:xfrm>
        <a:prstGeom prst="rect">
          <a:avLst/>
        </a:prstGeom>
      </xdr:spPr>
    </xdr:pic>
    <xdr:clientData/>
  </xdr:twoCellAnchor>
  <xdr:twoCellAnchor editAs="oneCell">
    <xdr:from>
      <xdr:col>117</xdr:col>
      <xdr:colOff>361950</xdr:colOff>
      <xdr:row>2</xdr:row>
      <xdr:rowOff>133350</xdr:rowOff>
    </xdr:from>
    <xdr:to>
      <xdr:col>117</xdr:col>
      <xdr:colOff>1562100</xdr:colOff>
      <xdr:row>2</xdr:row>
      <xdr:rowOff>1133475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8E78ED50-A965-4769-BB24-DB78791AC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90825" y="609600"/>
          <a:ext cx="1200150" cy="1000125"/>
        </a:xfrm>
        <a:prstGeom prst="rect">
          <a:avLst/>
        </a:prstGeom>
      </xdr:spPr>
    </xdr:pic>
    <xdr:clientData/>
  </xdr:twoCellAnchor>
  <xdr:oneCellAnchor>
    <xdr:from>
      <xdr:col>55</xdr:col>
      <xdr:colOff>1714500</xdr:colOff>
      <xdr:row>1</xdr:row>
      <xdr:rowOff>9525</xdr:rowOff>
    </xdr:from>
    <xdr:ext cx="542926" cy="1600200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CAFFB607-74F0-41BF-9808-177C8BE28719}"/>
            </a:ext>
          </a:extLst>
        </xdr:cNvPr>
        <xdr:cNvSpPr txBox="1"/>
      </xdr:nvSpPr>
      <xdr:spPr>
        <a:xfrm flipH="1">
          <a:off x="8010525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86</xdr:col>
      <xdr:colOff>228600</xdr:colOff>
      <xdr:row>2</xdr:row>
      <xdr:rowOff>57150</xdr:rowOff>
    </xdr:from>
    <xdr:to>
      <xdr:col>86</xdr:col>
      <xdr:colOff>1704975</xdr:colOff>
      <xdr:row>2</xdr:row>
      <xdr:rowOff>1209675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7ABA05-45BE-40B7-92E6-34FCD182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6810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87</xdr:col>
      <xdr:colOff>228600</xdr:colOff>
      <xdr:row>2</xdr:row>
      <xdr:rowOff>57150</xdr:rowOff>
    </xdr:from>
    <xdr:to>
      <xdr:col>87</xdr:col>
      <xdr:colOff>1704975</xdr:colOff>
      <xdr:row>2</xdr:row>
      <xdr:rowOff>1209675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366FA86C-FCA7-4596-BC61-E32A849CD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7310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88</xdr:col>
      <xdr:colOff>228600</xdr:colOff>
      <xdr:row>2</xdr:row>
      <xdr:rowOff>57150</xdr:rowOff>
    </xdr:from>
    <xdr:to>
      <xdr:col>88</xdr:col>
      <xdr:colOff>1704975</xdr:colOff>
      <xdr:row>2</xdr:row>
      <xdr:rowOff>1209675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60AF5510-0535-4C8A-9CAB-2595BF955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78100" y="533400"/>
          <a:ext cx="1476375" cy="1152525"/>
        </a:xfrm>
        <a:prstGeom prst="rect">
          <a:avLst/>
        </a:prstGeom>
      </xdr:spPr>
    </xdr:pic>
    <xdr:clientData/>
  </xdr:twoCellAnchor>
  <xdr:oneCellAnchor>
    <xdr:from>
      <xdr:col>104</xdr:col>
      <xdr:colOff>257175</xdr:colOff>
      <xdr:row>2</xdr:row>
      <xdr:rowOff>114300</xdr:rowOff>
    </xdr:from>
    <xdr:ext cx="1428750" cy="1095375"/>
    <xdr:pic>
      <xdr:nvPicPr>
        <xdr:cNvPr id="469" name="Picture 468">
          <a:extLst>
            <a:ext uri="{FF2B5EF4-FFF2-40B4-BE49-F238E27FC236}">
              <a16:creationId xmlns:a16="http://schemas.microsoft.com/office/drawing/2014/main" id="{8AA16C59-2D67-4ACD-B8A3-0DAC1CD8A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466050" y="590550"/>
          <a:ext cx="1428750" cy="1095375"/>
        </a:xfrm>
        <a:prstGeom prst="rect">
          <a:avLst/>
        </a:prstGeom>
      </xdr:spPr>
    </xdr:pic>
    <xdr:clientData/>
  </xdr:oneCellAnchor>
  <xdr:oneCellAnchor>
    <xdr:from>
      <xdr:col>105</xdr:col>
      <xdr:colOff>247650</xdr:colOff>
      <xdr:row>2</xdr:row>
      <xdr:rowOff>123825</xdr:rowOff>
    </xdr:from>
    <xdr:ext cx="1428750" cy="1095375"/>
    <xdr:pic>
      <xdr:nvPicPr>
        <xdr:cNvPr id="470" name="Picture 469">
          <a:extLst>
            <a:ext uri="{FF2B5EF4-FFF2-40B4-BE49-F238E27FC236}">
              <a16:creationId xmlns:a16="http://schemas.microsoft.com/office/drawing/2014/main" id="{F94CD03C-8984-4D63-82E2-F2BAC7369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61525" y="600075"/>
          <a:ext cx="1428750" cy="1095375"/>
        </a:xfrm>
        <a:prstGeom prst="rect">
          <a:avLst/>
        </a:prstGeom>
      </xdr:spPr>
    </xdr:pic>
    <xdr:clientData/>
  </xdr:oneCellAnchor>
  <xdr:oneCellAnchor>
    <xdr:from>
      <xdr:col>106</xdr:col>
      <xdr:colOff>238125</xdr:colOff>
      <xdr:row>2</xdr:row>
      <xdr:rowOff>123825</xdr:rowOff>
    </xdr:from>
    <xdr:ext cx="1428750" cy="1095375"/>
    <xdr:pic>
      <xdr:nvPicPr>
        <xdr:cNvPr id="471" name="Picture 470">
          <a:extLst>
            <a:ext uri="{FF2B5EF4-FFF2-40B4-BE49-F238E27FC236}">
              <a16:creationId xmlns:a16="http://schemas.microsoft.com/office/drawing/2014/main" id="{18B6C0E4-1D7D-4906-B5AF-0429C28A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0" y="600075"/>
          <a:ext cx="1428750" cy="1095375"/>
        </a:xfrm>
        <a:prstGeom prst="rect">
          <a:avLst/>
        </a:prstGeom>
      </xdr:spPr>
    </xdr:pic>
    <xdr:clientData/>
  </xdr:oneCellAnchor>
  <xdr:oneCellAnchor>
    <xdr:from>
      <xdr:col>106</xdr:col>
      <xdr:colOff>1714500</xdr:colOff>
      <xdr:row>1</xdr:row>
      <xdr:rowOff>0</xdr:rowOff>
    </xdr:from>
    <xdr:ext cx="542926" cy="1600200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20202CC2-B137-47F9-8F97-5933CC0EF3F3}"/>
            </a:ext>
          </a:extLst>
        </xdr:cNvPr>
        <xdr:cNvSpPr txBox="1"/>
      </xdr:nvSpPr>
      <xdr:spPr>
        <a:xfrm flipH="1">
          <a:off x="15859125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127</xdr:col>
      <xdr:colOff>238125</xdr:colOff>
      <xdr:row>2</xdr:row>
      <xdr:rowOff>57150</xdr:rowOff>
    </xdr:from>
    <xdr:ext cx="1428750" cy="1095375"/>
    <xdr:pic>
      <xdr:nvPicPr>
        <xdr:cNvPr id="473" name="Picture 472">
          <a:extLst>
            <a:ext uri="{FF2B5EF4-FFF2-40B4-BE49-F238E27FC236}">
              <a16:creationId xmlns:a16="http://schemas.microsoft.com/office/drawing/2014/main" id="{C41D5014-B718-482E-941C-6C3888197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8925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128</xdr:col>
      <xdr:colOff>209550</xdr:colOff>
      <xdr:row>2</xdr:row>
      <xdr:rowOff>47625</xdr:rowOff>
    </xdr:from>
    <xdr:ext cx="1428750" cy="1095375"/>
    <xdr:pic>
      <xdr:nvPicPr>
        <xdr:cNvPr id="474" name="Picture 473">
          <a:extLst>
            <a:ext uri="{FF2B5EF4-FFF2-40B4-BE49-F238E27FC236}">
              <a16:creationId xmlns:a16="http://schemas.microsoft.com/office/drawing/2014/main" id="{E9133415-D17A-4C74-8818-76576B41E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567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129</xdr:col>
      <xdr:colOff>209550</xdr:colOff>
      <xdr:row>2</xdr:row>
      <xdr:rowOff>47625</xdr:rowOff>
    </xdr:from>
    <xdr:ext cx="1428750" cy="1095375"/>
    <xdr:pic>
      <xdr:nvPicPr>
        <xdr:cNvPr id="475" name="Picture 474">
          <a:extLst>
            <a:ext uri="{FF2B5EF4-FFF2-40B4-BE49-F238E27FC236}">
              <a16:creationId xmlns:a16="http://schemas.microsoft.com/office/drawing/2014/main" id="{CEED4364-B841-4255-83C2-BD3D98D8D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7067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129</xdr:col>
      <xdr:colOff>1714500</xdr:colOff>
      <xdr:row>1</xdr:row>
      <xdr:rowOff>0</xdr:rowOff>
    </xdr:from>
    <xdr:ext cx="542926" cy="1600200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829D336E-A009-46B6-BE1F-E6A86EF7358A}"/>
            </a:ext>
          </a:extLst>
        </xdr:cNvPr>
        <xdr:cNvSpPr txBox="1"/>
      </xdr:nvSpPr>
      <xdr:spPr>
        <a:xfrm flipH="1">
          <a:off x="1918335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225</xdr:col>
      <xdr:colOff>1714500</xdr:colOff>
      <xdr:row>1</xdr:row>
      <xdr:rowOff>9525</xdr:rowOff>
    </xdr:from>
    <xdr:ext cx="542926" cy="1600200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E2579552-3568-4F20-A8FB-EF7224B47F79}"/>
            </a:ext>
          </a:extLst>
        </xdr:cNvPr>
        <xdr:cNvSpPr txBox="1"/>
      </xdr:nvSpPr>
      <xdr:spPr>
        <a:xfrm flipH="1">
          <a:off x="3295173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227</xdr:col>
      <xdr:colOff>219075</xdr:colOff>
      <xdr:row>2</xdr:row>
      <xdr:rowOff>57150</xdr:rowOff>
    </xdr:from>
    <xdr:to>
      <xdr:col>227</xdr:col>
      <xdr:colOff>1695450</xdr:colOff>
      <xdr:row>2</xdr:row>
      <xdr:rowOff>1209675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10137BF-216E-47AA-A175-DECFDCFC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02270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228</xdr:col>
      <xdr:colOff>219075</xdr:colOff>
      <xdr:row>2</xdr:row>
      <xdr:rowOff>47625</xdr:rowOff>
    </xdr:from>
    <xdr:to>
      <xdr:col>228</xdr:col>
      <xdr:colOff>1695450</xdr:colOff>
      <xdr:row>2</xdr:row>
      <xdr:rowOff>1200150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0ACAC928-BCA2-423A-B531-97426970D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92770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229</xdr:col>
      <xdr:colOff>219075</xdr:colOff>
      <xdr:row>2</xdr:row>
      <xdr:rowOff>57150</xdr:rowOff>
    </xdr:from>
    <xdr:to>
      <xdr:col>229</xdr:col>
      <xdr:colOff>1695450</xdr:colOff>
      <xdr:row>2</xdr:row>
      <xdr:rowOff>1209675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531B5378-F5B1-4C65-94C6-3E10C1C74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3270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230</xdr:col>
      <xdr:colOff>219075</xdr:colOff>
      <xdr:row>2</xdr:row>
      <xdr:rowOff>47625</xdr:rowOff>
    </xdr:from>
    <xdr:to>
      <xdr:col>230</xdr:col>
      <xdr:colOff>1695450</xdr:colOff>
      <xdr:row>2</xdr:row>
      <xdr:rowOff>1200150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D7B8640-979C-4548-A170-60E8EF933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37700" y="523875"/>
          <a:ext cx="1476375" cy="1152525"/>
        </a:xfrm>
        <a:prstGeom prst="rect">
          <a:avLst/>
        </a:prstGeom>
      </xdr:spPr>
    </xdr:pic>
    <xdr:clientData/>
  </xdr:twoCellAnchor>
  <xdr:oneCellAnchor>
    <xdr:from>
      <xdr:col>57</xdr:col>
      <xdr:colOff>228600</xdr:colOff>
      <xdr:row>2</xdr:row>
      <xdr:rowOff>19050</xdr:rowOff>
    </xdr:from>
    <xdr:ext cx="1476375" cy="1152525"/>
    <xdr:pic>
      <xdr:nvPicPr>
        <xdr:cNvPr id="381" name="Picture 380">
          <a:extLst>
            <a:ext uri="{FF2B5EF4-FFF2-40B4-BE49-F238E27FC236}">
              <a16:creationId xmlns:a16="http://schemas.microsoft.com/office/drawing/2014/main" id="{1CDC260B-7284-4E8C-A6E1-4586AC5E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67225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58</xdr:col>
      <xdr:colOff>209550</xdr:colOff>
      <xdr:row>2</xdr:row>
      <xdr:rowOff>19050</xdr:rowOff>
    </xdr:from>
    <xdr:ext cx="1476375" cy="1152525"/>
    <xdr:pic>
      <xdr:nvPicPr>
        <xdr:cNvPr id="445" name="Picture 444">
          <a:extLst>
            <a:ext uri="{FF2B5EF4-FFF2-40B4-BE49-F238E27FC236}">
              <a16:creationId xmlns:a16="http://schemas.microsoft.com/office/drawing/2014/main" id="{30192BBB-21E2-4246-9DE5-B97AF1B3A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3175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54</xdr:col>
      <xdr:colOff>228600</xdr:colOff>
      <xdr:row>2</xdr:row>
      <xdr:rowOff>19050</xdr:rowOff>
    </xdr:from>
    <xdr:ext cx="1476375" cy="1152525"/>
    <xdr:pic>
      <xdr:nvPicPr>
        <xdr:cNvPr id="446" name="Picture 445">
          <a:extLst>
            <a:ext uri="{FF2B5EF4-FFF2-40B4-BE49-F238E27FC236}">
              <a16:creationId xmlns:a16="http://schemas.microsoft.com/office/drawing/2014/main" id="{CCD95B2C-7309-4831-8590-25866B36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0100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55</xdr:col>
      <xdr:colOff>209550</xdr:colOff>
      <xdr:row>2</xdr:row>
      <xdr:rowOff>19050</xdr:rowOff>
    </xdr:from>
    <xdr:ext cx="1476375" cy="1152525"/>
    <xdr:pic>
      <xdr:nvPicPr>
        <xdr:cNvPr id="462" name="Picture 461">
          <a:extLst>
            <a:ext uri="{FF2B5EF4-FFF2-40B4-BE49-F238E27FC236}">
              <a16:creationId xmlns:a16="http://schemas.microsoft.com/office/drawing/2014/main" id="{E69D72C0-3A90-471F-884E-063B955F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06050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110</xdr:col>
      <xdr:colOff>1714500</xdr:colOff>
      <xdr:row>1</xdr:row>
      <xdr:rowOff>0</xdr:rowOff>
    </xdr:from>
    <xdr:ext cx="542926" cy="1600200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550DCCA5-5BF2-4448-B293-467DC9C3B926}"/>
            </a:ext>
          </a:extLst>
        </xdr:cNvPr>
        <xdr:cNvSpPr txBox="1"/>
      </xdr:nvSpPr>
      <xdr:spPr>
        <a:xfrm flipH="1">
          <a:off x="16240125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108</xdr:col>
      <xdr:colOff>228600</xdr:colOff>
      <xdr:row>2</xdr:row>
      <xdr:rowOff>28575</xdr:rowOff>
    </xdr:from>
    <xdr:ext cx="1476375" cy="1143000"/>
    <xdr:pic>
      <xdr:nvPicPr>
        <xdr:cNvPr id="477" name="Picture 476">
          <a:extLst>
            <a:ext uri="{FF2B5EF4-FFF2-40B4-BE49-F238E27FC236}">
              <a16:creationId xmlns:a16="http://schemas.microsoft.com/office/drawing/2014/main" id="{C1A7D45F-ECF1-4DEE-B36F-1B97D78F1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83225" y="504825"/>
          <a:ext cx="1476375" cy="1143000"/>
        </a:xfrm>
        <a:prstGeom prst="rect">
          <a:avLst/>
        </a:prstGeom>
      </xdr:spPr>
    </xdr:pic>
    <xdr:clientData/>
  </xdr:oneCellAnchor>
  <xdr:oneCellAnchor>
    <xdr:from>
      <xdr:col>109</xdr:col>
      <xdr:colOff>209550</xdr:colOff>
      <xdr:row>2</xdr:row>
      <xdr:rowOff>28575</xdr:rowOff>
    </xdr:from>
    <xdr:ext cx="1476375" cy="1143000"/>
    <xdr:pic>
      <xdr:nvPicPr>
        <xdr:cNvPr id="484" name="Picture 483">
          <a:extLst>
            <a:ext uri="{FF2B5EF4-FFF2-40B4-BE49-F238E27FC236}">
              <a16:creationId xmlns:a16="http://schemas.microsoft.com/office/drawing/2014/main" id="{AEA49AAA-D268-46DB-8DC1-B339ED2DB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69175" y="504825"/>
          <a:ext cx="1476375" cy="1143000"/>
        </a:xfrm>
        <a:prstGeom prst="rect">
          <a:avLst/>
        </a:prstGeom>
      </xdr:spPr>
    </xdr:pic>
    <xdr:clientData/>
  </xdr:oneCellAnchor>
  <xdr:oneCellAnchor>
    <xdr:from>
      <xdr:col>110</xdr:col>
      <xdr:colOff>228600</xdr:colOff>
      <xdr:row>2</xdr:row>
      <xdr:rowOff>28575</xdr:rowOff>
    </xdr:from>
    <xdr:ext cx="1476375" cy="1143000"/>
    <xdr:pic>
      <xdr:nvPicPr>
        <xdr:cNvPr id="485" name="Picture 484">
          <a:extLst>
            <a:ext uri="{FF2B5EF4-FFF2-40B4-BE49-F238E27FC236}">
              <a16:creationId xmlns:a16="http://schemas.microsoft.com/office/drawing/2014/main" id="{7DC7CEA5-852D-4F12-8473-35627CA31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93225" y="504825"/>
          <a:ext cx="1476375" cy="1143000"/>
        </a:xfrm>
        <a:prstGeom prst="rect">
          <a:avLst/>
        </a:prstGeom>
      </xdr:spPr>
    </xdr:pic>
    <xdr:clientData/>
  </xdr:oneCellAnchor>
  <xdr:oneCellAnchor>
    <xdr:from>
      <xdr:col>131</xdr:col>
      <xdr:colOff>219075</xdr:colOff>
      <xdr:row>2</xdr:row>
      <xdr:rowOff>28575</xdr:rowOff>
    </xdr:from>
    <xdr:ext cx="1476375" cy="1143000"/>
    <xdr:pic>
      <xdr:nvPicPr>
        <xdr:cNvPr id="487" name="Picture 486">
          <a:extLst>
            <a:ext uri="{FF2B5EF4-FFF2-40B4-BE49-F238E27FC236}">
              <a16:creationId xmlns:a16="http://schemas.microsoft.com/office/drawing/2014/main" id="{0C9DE76C-6C2D-489F-9147-6603C07BC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25950" y="504825"/>
          <a:ext cx="1476375" cy="1143000"/>
        </a:xfrm>
        <a:prstGeom prst="rect">
          <a:avLst/>
        </a:prstGeom>
      </xdr:spPr>
    </xdr:pic>
    <xdr:clientData/>
  </xdr:oneCellAnchor>
  <xdr:oneCellAnchor>
    <xdr:from>
      <xdr:col>132</xdr:col>
      <xdr:colOff>219075</xdr:colOff>
      <xdr:row>2</xdr:row>
      <xdr:rowOff>28575</xdr:rowOff>
    </xdr:from>
    <xdr:ext cx="1476375" cy="1143000"/>
    <xdr:pic>
      <xdr:nvPicPr>
        <xdr:cNvPr id="488" name="Picture 487">
          <a:extLst>
            <a:ext uri="{FF2B5EF4-FFF2-40B4-BE49-F238E27FC236}">
              <a16:creationId xmlns:a16="http://schemas.microsoft.com/office/drawing/2014/main" id="{68714A96-3406-4667-8A4E-5391789AD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30950" y="504825"/>
          <a:ext cx="1476375" cy="1143000"/>
        </a:xfrm>
        <a:prstGeom prst="rect">
          <a:avLst/>
        </a:prstGeom>
      </xdr:spPr>
    </xdr:pic>
    <xdr:clientData/>
  </xdr:oneCellAnchor>
  <xdr:oneCellAnchor>
    <xdr:from>
      <xdr:col>133</xdr:col>
      <xdr:colOff>209550</xdr:colOff>
      <xdr:row>2</xdr:row>
      <xdr:rowOff>28575</xdr:rowOff>
    </xdr:from>
    <xdr:ext cx="1476375" cy="1143000"/>
    <xdr:pic>
      <xdr:nvPicPr>
        <xdr:cNvPr id="492" name="Picture 491">
          <a:extLst>
            <a:ext uri="{FF2B5EF4-FFF2-40B4-BE49-F238E27FC236}">
              <a16:creationId xmlns:a16="http://schemas.microsoft.com/office/drawing/2014/main" id="{33D94EC9-06A2-4B31-9878-6B487E42A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26425" y="504825"/>
          <a:ext cx="1476375" cy="1143000"/>
        </a:xfrm>
        <a:prstGeom prst="rect">
          <a:avLst/>
        </a:prstGeom>
      </xdr:spPr>
    </xdr:pic>
    <xdr:clientData/>
  </xdr:oneCellAnchor>
  <xdr:oneCellAnchor>
    <xdr:from>
      <xdr:col>134</xdr:col>
      <xdr:colOff>209550</xdr:colOff>
      <xdr:row>2</xdr:row>
      <xdr:rowOff>28575</xdr:rowOff>
    </xdr:from>
    <xdr:ext cx="1476375" cy="1143000"/>
    <xdr:pic>
      <xdr:nvPicPr>
        <xdr:cNvPr id="493" name="Picture 492">
          <a:extLst>
            <a:ext uri="{FF2B5EF4-FFF2-40B4-BE49-F238E27FC236}">
              <a16:creationId xmlns:a16="http://schemas.microsoft.com/office/drawing/2014/main" id="{FB8567A8-E12F-4288-A3A2-8E5182E96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31425" y="504825"/>
          <a:ext cx="1476375" cy="1143000"/>
        </a:xfrm>
        <a:prstGeom prst="rect">
          <a:avLst/>
        </a:prstGeom>
      </xdr:spPr>
    </xdr:pic>
    <xdr:clientData/>
  </xdr:oneCellAnchor>
  <xdr:oneCellAnchor>
    <xdr:from>
      <xdr:col>134</xdr:col>
      <xdr:colOff>1714500</xdr:colOff>
      <xdr:row>1</xdr:row>
      <xdr:rowOff>9525</xdr:rowOff>
    </xdr:from>
    <xdr:ext cx="542926" cy="1600200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21275101-FDBD-4DFC-898A-EC0528FF1124}"/>
            </a:ext>
          </a:extLst>
        </xdr:cNvPr>
        <xdr:cNvSpPr txBox="1"/>
      </xdr:nvSpPr>
      <xdr:spPr>
        <a:xfrm flipH="1">
          <a:off x="19754850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316</xdr:col>
      <xdr:colOff>1695450</xdr:colOff>
      <xdr:row>1</xdr:row>
      <xdr:rowOff>9525</xdr:rowOff>
    </xdr:from>
    <xdr:ext cx="542926" cy="1600200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F1CA70A7-04EC-4F78-A1F0-8954628683A5}"/>
            </a:ext>
          </a:extLst>
        </xdr:cNvPr>
        <xdr:cNvSpPr txBox="1"/>
      </xdr:nvSpPr>
      <xdr:spPr>
        <a:xfrm flipH="1">
          <a:off x="50337720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396</xdr:col>
      <xdr:colOff>1685925</xdr:colOff>
      <xdr:row>1</xdr:row>
      <xdr:rowOff>76200</xdr:rowOff>
    </xdr:from>
    <xdr:ext cx="542926" cy="1600200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63131AA3-B5DB-446B-8F3F-17EAB97DF6B3}"/>
            </a:ext>
          </a:extLst>
        </xdr:cNvPr>
        <xdr:cNvSpPr txBox="1"/>
      </xdr:nvSpPr>
      <xdr:spPr>
        <a:xfrm flipH="1">
          <a:off x="656148675" y="3619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390</xdr:col>
      <xdr:colOff>247650</xdr:colOff>
      <xdr:row>2</xdr:row>
      <xdr:rowOff>66675</xdr:rowOff>
    </xdr:from>
    <xdr:to>
      <xdr:col>390</xdr:col>
      <xdr:colOff>1676400</xdr:colOff>
      <xdr:row>2</xdr:row>
      <xdr:rowOff>1162050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684C0DC-D5F4-45BB-8062-EC7AB8EC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0896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391</xdr:col>
      <xdr:colOff>238125</xdr:colOff>
      <xdr:row>2</xdr:row>
      <xdr:rowOff>66675</xdr:rowOff>
    </xdr:from>
    <xdr:to>
      <xdr:col>391</xdr:col>
      <xdr:colOff>1666875</xdr:colOff>
      <xdr:row>2</xdr:row>
      <xdr:rowOff>1162050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FD4FBBD4-AD86-4953-9286-01182334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8512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392</xdr:col>
      <xdr:colOff>266700</xdr:colOff>
      <xdr:row>2</xdr:row>
      <xdr:rowOff>66675</xdr:rowOff>
    </xdr:from>
    <xdr:to>
      <xdr:col>392</xdr:col>
      <xdr:colOff>1695450</xdr:colOff>
      <xdr:row>2</xdr:row>
      <xdr:rowOff>1162050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CF0E0A4-8F9F-44BD-8BE0-8F7477E2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9187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149</xdr:col>
      <xdr:colOff>219075</xdr:colOff>
      <xdr:row>2</xdr:row>
      <xdr:rowOff>19050</xdr:rowOff>
    </xdr:from>
    <xdr:to>
      <xdr:col>149</xdr:col>
      <xdr:colOff>1695450</xdr:colOff>
      <xdr:row>2</xdr:row>
      <xdr:rowOff>1162050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B3430C-F409-40AD-ABC3-91E4750B5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79575" y="49530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150</xdr:col>
      <xdr:colOff>219075</xdr:colOff>
      <xdr:row>2</xdr:row>
      <xdr:rowOff>19050</xdr:rowOff>
    </xdr:from>
    <xdr:to>
      <xdr:col>150</xdr:col>
      <xdr:colOff>1695450</xdr:colOff>
      <xdr:row>2</xdr:row>
      <xdr:rowOff>1162050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4ED130E2-C3C8-4114-9D5B-D36D6522E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84575" y="49530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158</xdr:col>
      <xdr:colOff>209550</xdr:colOff>
      <xdr:row>2</xdr:row>
      <xdr:rowOff>19050</xdr:rowOff>
    </xdr:from>
    <xdr:to>
      <xdr:col>158</xdr:col>
      <xdr:colOff>1685925</xdr:colOff>
      <xdr:row>2</xdr:row>
      <xdr:rowOff>1162050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037F193-E10A-4237-9469-3DE769C19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90800" y="49530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219075</xdr:colOff>
      <xdr:row>2</xdr:row>
      <xdr:rowOff>28575</xdr:rowOff>
    </xdr:from>
    <xdr:to>
      <xdr:col>157</xdr:col>
      <xdr:colOff>1695450</xdr:colOff>
      <xdr:row>2</xdr:row>
      <xdr:rowOff>1171575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D0DA4D4D-992E-4C0E-A0F9-320A2574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95325" y="50482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400</xdr:col>
      <xdr:colOff>228600</xdr:colOff>
      <xdr:row>2</xdr:row>
      <xdr:rowOff>38100</xdr:rowOff>
    </xdr:from>
    <xdr:to>
      <xdr:col>400</xdr:col>
      <xdr:colOff>1657350</xdr:colOff>
      <xdr:row>2</xdr:row>
      <xdr:rowOff>1133475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357DBC3-C13C-451B-AFAB-8BF605FBB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976350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399</xdr:col>
      <xdr:colOff>247650</xdr:colOff>
      <xdr:row>2</xdr:row>
      <xdr:rowOff>47625</xdr:rowOff>
    </xdr:from>
    <xdr:to>
      <xdr:col>399</xdr:col>
      <xdr:colOff>1676400</xdr:colOff>
      <xdr:row>2</xdr:row>
      <xdr:rowOff>1143000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AFE791C7-54DD-4B06-8CBE-FEA1A8618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09040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398</xdr:col>
      <xdr:colOff>247650</xdr:colOff>
      <xdr:row>2</xdr:row>
      <xdr:rowOff>47625</xdr:rowOff>
    </xdr:from>
    <xdr:to>
      <xdr:col>398</xdr:col>
      <xdr:colOff>1676400</xdr:colOff>
      <xdr:row>2</xdr:row>
      <xdr:rowOff>1143000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E1371A3-DC1C-43DC-9E97-5E2EB6BE7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18540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401</xdr:col>
      <xdr:colOff>247650</xdr:colOff>
      <xdr:row>2</xdr:row>
      <xdr:rowOff>38100</xdr:rowOff>
    </xdr:from>
    <xdr:to>
      <xdr:col>401</xdr:col>
      <xdr:colOff>1676400</xdr:colOff>
      <xdr:row>2</xdr:row>
      <xdr:rowOff>1133475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B1DD8EF2-C469-4077-9273-9A8F48E9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00400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402</xdr:col>
      <xdr:colOff>238125</xdr:colOff>
      <xdr:row>2</xdr:row>
      <xdr:rowOff>38100</xdr:rowOff>
    </xdr:from>
    <xdr:to>
      <xdr:col>402</xdr:col>
      <xdr:colOff>1666875</xdr:colOff>
      <xdr:row>2</xdr:row>
      <xdr:rowOff>1133475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EEC95A2D-ABC7-4D73-8A8C-8E693D413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7958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318</xdr:col>
      <xdr:colOff>238125</xdr:colOff>
      <xdr:row>2</xdr:row>
      <xdr:rowOff>66675</xdr:rowOff>
    </xdr:from>
    <xdr:to>
      <xdr:col>318</xdr:col>
      <xdr:colOff>1666875</xdr:colOff>
      <xdr:row>2</xdr:row>
      <xdr:rowOff>1162050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100A6DA-F1C3-4E4F-9685-BF846E8E6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627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319</xdr:col>
      <xdr:colOff>228600</xdr:colOff>
      <xdr:row>2</xdr:row>
      <xdr:rowOff>57150</xdr:rowOff>
    </xdr:from>
    <xdr:to>
      <xdr:col>319</xdr:col>
      <xdr:colOff>1657350</xdr:colOff>
      <xdr:row>2</xdr:row>
      <xdr:rowOff>1152525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F5A5EAE-99CA-4C83-932D-316309340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58225" y="533400"/>
          <a:ext cx="1428750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1</xdr:row>
      <xdr:rowOff>171450</xdr:rowOff>
    </xdr:from>
    <xdr:to>
      <xdr:col>0</xdr:col>
      <xdr:colOff>1876425</xdr:colOff>
      <xdr:row>2</xdr:row>
      <xdr:rowOff>457200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CFA300F-0DA3-4502-8E5A-7DF8766DB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457200"/>
          <a:ext cx="1323975" cy="476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409575</xdr:colOff>
      <xdr:row>2</xdr:row>
      <xdr:rowOff>752475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AE9ECB-48DC-422F-B1C3-08EF7815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9575" cy="1228725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295275</xdr:colOff>
      <xdr:row>2</xdr:row>
      <xdr:rowOff>38100</xdr:rowOff>
    </xdr:from>
    <xdr:to>
      <xdr:col>8</xdr:col>
      <xdr:colOff>1771650</xdr:colOff>
      <xdr:row>2</xdr:row>
      <xdr:rowOff>1190625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E1EB8D4-24F9-407E-94AD-2D42751A8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5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2</xdr:row>
      <xdr:rowOff>47625</xdr:rowOff>
    </xdr:from>
    <xdr:to>
      <xdr:col>7</xdr:col>
      <xdr:colOff>1724025</xdr:colOff>
      <xdr:row>2</xdr:row>
      <xdr:rowOff>1200150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D0FB2E9-79EA-47DB-8B13-2BBCDCEDC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2</xdr:row>
      <xdr:rowOff>57150</xdr:rowOff>
    </xdr:from>
    <xdr:to>
      <xdr:col>5</xdr:col>
      <xdr:colOff>1704975</xdr:colOff>
      <xdr:row>2</xdr:row>
      <xdr:rowOff>1200150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98AC493-4B77-4E2B-BA07-B2E65C9BB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53340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2</xdr:row>
      <xdr:rowOff>66675</xdr:rowOff>
    </xdr:from>
    <xdr:to>
      <xdr:col>4</xdr:col>
      <xdr:colOff>1695450</xdr:colOff>
      <xdr:row>2</xdr:row>
      <xdr:rowOff>1209675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BD78880-9C65-4BD6-8268-6B659599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292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</xdr:row>
      <xdr:rowOff>38100</xdr:rowOff>
    </xdr:from>
    <xdr:to>
      <xdr:col>1</xdr:col>
      <xdr:colOff>1695450</xdr:colOff>
      <xdr:row>2</xdr:row>
      <xdr:rowOff>1190625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398D7C-3A07-445C-B512-FFE7EB5D6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514350"/>
          <a:ext cx="1476375" cy="1152525"/>
        </a:xfrm>
        <a:prstGeom prst="rect">
          <a:avLst/>
        </a:prstGeom>
      </xdr:spPr>
    </xdr:pic>
    <xdr:clientData/>
  </xdr:twoCellAnchor>
  <xdr:oneCellAnchor>
    <xdr:from>
      <xdr:col>2</xdr:col>
      <xdr:colOff>219075</xdr:colOff>
      <xdr:row>2</xdr:row>
      <xdr:rowOff>38100</xdr:rowOff>
    </xdr:from>
    <xdr:ext cx="1476375" cy="1152525"/>
    <xdr:pic>
      <xdr:nvPicPr>
        <xdr:cNvPr id="14" name="Picture 13">
          <a:extLst>
            <a:ext uri="{FF2B5EF4-FFF2-40B4-BE49-F238E27FC236}">
              <a16:creationId xmlns:a16="http://schemas.microsoft.com/office/drawing/2014/main" id="{9D563331-3C07-464D-9D21-D04068EEB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1</xdr:col>
      <xdr:colOff>1638300</xdr:colOff>
      <xdr:row>1</xdr:row>
      <xdr:rowOff>9525</xdr:rowOff>
    </xdr:from>
    <xdr:ext cx="542926" cy="16002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8EF8F8A-FEE9-4E8B-8B5B-77BEC3DB5C99}"/>
            </a:ext>
          </a:extLst>
        </xdr:cNvPr>
        <xdr:cNvSpPr txBox="1"/>
      </xdr:nvSpPr>
      <xdr:spPr>
        <a:xfrm flipH="1">
          <a:off x="401955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0</xdr:col>
      <xdr:colOff>371475</xdr:colOff>
      <xdr:row>2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7B514F-1F90-41D8-AC29-64A01A84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361950" cy="1085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4FD24-A2BF-48ED-9A8F-72B8B8962159}">
  <dimension ref="A1:G41"/>
  <sheetViews>
    <sheetView workbookViewId="0">
      <pane ySplit="3" topLeftCell="A4" activePane="bottomLeft" state="frozen"/>
      <selection pane="bottomLeft" activeCell="A4" sqref="A4"/>
    </sheetView>
  </sheetViews>
  <sheetFormatPr baseColWidth="10" defaultColWidth="12.85546875" defaultRowHeight="22.5" customHeight="1" x14ac:dyDescent="0.25"/>
  <cols>
    <col min="1" max="1" width="7.140625" style="149" customWidth="1"/>
    <col min="2" max="2" width="25" style="149" customWidth="1"/>
    <col min="3" max="7" width="21.42578125" style="149" customWidth="1"/>
    <col min="8" max="16384" width="12.85546875" style="149"/>
  </cols>
  <sheetData>
    <row r="1" spans="1:7" s="150" customFormat="1" ht="37.5" customHeight="1" x14ac:dyDescent="0.25">
      <c r="A1" s="108" t="s">
        <v>1351</v>
      </c>
    </row>
    <row r="2" spans="1:7" ht="37.5" customHeight="1" x14ac:dyDescent="0.25">
      <c r="A2" s="153" t="s">
        <v>1352</v>
      </c>
    </row>
    <row r="3" spans="1:7" ht="22.5" customHeight="1" x14ac:dyDescent="0.2">
      <c r="A3" s="81"/>
      <c r="B3" s="151"/>
      <c r="C3" s="151" t="s">
        <v>1347</v>
      </c>
      <c r="D3" s="151" t="s">
        <v>1348</v>
      </c>
      <c r="E3" s="151" t="s">
        <v>1349</v>
      </c>
      <c r="F3" s="151" t="s">
        <v>1670</v>
      </c>
      <c r="G3" s="152" t="s">
        <v>1350</v>
      </c>
    </row>
    <row r="4" spans="1:7" ht="15" customHeight="1" x14ac:dyDescent="0.25"/>
    <row r="5" spans="1:7" ht="22.5" customHeight="1" x14ac:dyDescent="0.25">
      <c r="B5" s="202" t="s">
        <v>641</v>
      </c>
      <c r="C5" s="154"/>
      <c r="D5" s="154"/>
      <c r="E5" s="158" t="s">
        <v>1388</v>
      </c>
      <c r="F5" s="158"/>
      <c r="G5" s="159" t="s">
        <v>1392</v>
      </c>
    </row>
    <row r="6" spans="1:7" ht="22.5" customHeight="1" x14ac:dyDescent="0.25">
      <c r="B6" s="203"/>
      <c r="C6" s="155"/>
      <c r="D6" s="155"/>
      <c r="E6" s="160" t="s">
        <v>1389</v>
      </c>
      <c r="F6" s="160"/>
      <c r="G6" s="161" t="s">
        <v>1452</v>
      </c>
    </row>
    <row r="7" spans="1:7" ht="22.5" customHeight="1" x14ac:dyDescent="0.25">
      <c r="B7" s="203"/>
      <c r="C7" s="155"/>
      <c r="D7" s="155"/>
      <c r="E7" s="160" t="s">
        <v>1390</v>
      </c>
      <c r="F7" s="160"/>
      <c r="G7" s="161"/>
    </row>
    <row r="8" spans="1:7" ht="22.5" customHeight="1" x14ac:dyDescent="0.25">
      <c r="B8" s="204"/>
      <c r="C8" s="156"/>
      <c r="D8" s="156"/>
      <c r="E8" s="162" t="s">
        <v>1391</v>
      </c>
      <c r="F8" s="162"/>
      <c r="G8" s="157"/>
    </row>
    <row r="9" spans="1:7" ht="15" customHeight="1" x14ac:dyDescent="0.25">
      <c r="C9" s="8"/>
      <c r="D9" s="8"/>
      <c r="E9" s="8"/>
      <c r="F9" s="8"/>
      <c r="G9" s="8"/>
    </row>
    <row r="10" spans="1:7" ht="22.5" customHeight="1" x14ac:dyDescent="0.25">
      <c r="B10" s="202" t="s">
        <v>662</v>
      </c>
      <c r="C10" s="158" t="s">
        <v>1470</v>
      </c>
      <c r="D10" s="158" t="s">
        <v>1394</v>
      </c>
      <c r="E10" s="158" t="s">
        <v>1398</v>
      </c>
      <c r="F10" s="158" t="s">
        <v>1671</v>
      </c>
      <c r="G10" s="159"/>
    </row>
    <row r="11" spans="1:7" ht="22.5" customHeight="1" x14ac:dyDescent="0.25">
      <c r="B11" s="203"/>
      <c r="C11" s="160" t="s">
        <v>1393</v>
      </c>
      <c r="D11" s="160" t="s">
        <v>1395</v>
      </c>
      <c r="E11" s="160" t="s">
        <v>1399</v>
      </c>
      <c r="F11" s="160"/>
      <c r="G11" s="161"/>
    </row>
    <row r="12" spans="1:7" ht="22.5" customHeight="1" x14ac:dyDescent="0.25">
      <c r="B12" s="203"/>
      <c r="C12" s="160" t="s">
        <v>1559</v>
      </c>
      <c r="D12" s="160" t="s">
        <v>1396</v>
      </c>
      <c r="E12" s="160" t="s">
        <v>1400</v>
      </c>
      <c r="F12" s="160"/>
      <c r="G12" s="161"/>
    </row>
    <row r="13" spans="1:7" ht="22.5" customHeight="1" x14ac:dyDescent="0.25">
      <c r="B13" s="203"/>
      <c r="C13" s="160"/>
      <c r="D13" s="160" t="s">
        <v>1397</v>
      </c>
      <c r="E13" s="160" t="s">
        <v>1401</v>
      </c>
      <c r="F13" s="160"/>
      <c r="G13" s="161"/>
    </row>
    <row r="14" spans="1:7" ht="22.5" customHeight="1" x14ac:dyDescent="0.25">
      <c r="B14" s="204"/>
      <c r="C14" s="162"/>
      <c r="D14" s="162"/>
      <c r="E14" s="162" t="s">
        <v>1402</v>
      </c>
      <c r="F14" s="162"/>
      <c r="G14" s="163"/>
    </row>
    <row r="15" spans="1:7" ht="15" customHeight="1" x14ac:dyDescent="0.25">
      <c r="C15" s="8"/>
      <c r="D15" s="8"/>
      <c r="E15" s="8"/>
      <c r="F15" s="8"/>
      <c r="G15" s="8"/>
    </row>
    <row r="16" spans="1:7" ht="22.5" customHeight="1" x14ac:dyDescent="0.25">
      <c r="B16" s="202" t="s">
        <v>668</v>
      </c>
      <c r="C16" s="158"/>
      <c r="D16" s="158" t="s">
        <v>1403</v>
      </c>
      <c r="E16" s="158" t="s">
        <v>1405</v>
      </c>
      <c r="F16" s="158"/>
      <c r="G16" s="159"/>
    </row>
    <row r="17" spans="2:7" ht="22.5" customHeight="1" x14ac:dyDescent="0.25">
      <c r="B17" s="203"/>
      <c r="C17" s="160"/>
      <c r="D17" s="160" t="s">
        <v>1697</v>
      </c>
      <c r="E17" s="160" t="s">
        <v>1698</v>
      </c>
      <c r="F17" s="160"/>
      <c r="G17" s="161"/>
    </row>
    <row r="18" spans="2:7" ht="22.5" customHeight="1" x14ac:dyDescent="0.25">
      <c r="B18" s="203"/>
      <c r="C18" s="160"/>
      <c r="D18" s="160" t="s">
        <v>1736</v>
      </c>
      <c r="E18" s="160" t="s">
        <v>1406</v>
      </c>
      <c r="F18" s="160"/>
      <c r="G18" s="161"/>
    </row>
    <row r="19" spans="2:7" ht="22.5" customHeight="1" x14ac:dyDescent="0.25">
      <c r="B19" s="204"/>
      <c r="C19" s="162"/>
      <c r="D19" s="162" t="s">
        <v>1404</v>
      </c>
      <c r="E19" s="162" t="s">
        <v>1407</v>
      </c>
      <c r="F19" s="162"/>
      <c r="G19" s="163"/>
    </row>
    <row r="20" spans="2:7" ht="15" customHeight="1" x14ac:dyDescent="0.25">
      <c r="C20" s="8"/>
      <c r="D20" s="8"/>
      <c r="E20" s="8"/>
      <c r="F20" s="8"/>
      <c r="G20" s="8"/>
    </row>
    <row r="21" spans="2:7" ht="22.5" customHeight="1" x14ac:dyDescent="0.25">
      <c r="B21" s="202" t="s">
        <v>676</v>
      </c>
      <c r="C21" s="158" t="s">
        <v>1828</v>
      </c>
      <c r="D21" s="158" t="s">
        <v>1410</v>
      </c>
      <c r="E21" s="158" t="s">
        <v>1412</v>
      </c>
      <c r="F21" s="158"/>
      <c r="G21" s="159"/>
    </row>
    <row r="22" spans="2:7" ht="22.5" customHeight="1" x14ac:dyDescent="0.25">
      <c r="B22" s="203"/>
      <c r="C22" s="160" t="s">
        <v>1408</v>
      </c>
      <c r="D22" s="160" t="s">
        <v>1560</v>
      </c>
      <c r="E22" s="160" t="s">
        <v>1562</v>
      </c>
      <c r="F22" s="160"/>
      <c r="G22" s="161"/>
    </row>
    <row r="23" spans="2:7" ht="22.5" customHeight="1" x14ac:dyDescent="0.25">
      <c r="B23" s="203"/>
      <c r="C23" s="160" t="s">
        <v>1829</v>
      </c>
      <c r="D23" s="160" t="s">
        <v>1411</v>
      </c>
      <c r="E23" s="160" t="s">
        <v>1413</v>
      </c>
      <c r="F23" s="160"/>
      <c r="G23" s="161"/>
    </row>
    <row r="24" spans="2:7" ht="22.5" customHeight="1" x14ac:dyDescent="0.25">
      <c r="B24" s="204"/>
      <c r="C24" s="162" t="s">
        <v>1409</v>
      </c>
      <c r="D24" s="162" t="s">
        <v>1561</v>
      </c>
      <c r="E24" s="162" t="s">
        <v>1596</v>
      </c>
      <c r="F24" s="162"/>
      <c r="G24" s="163"/>
    </row>
    <row r="25" spans="2:7" ht="15" customHeight="1" x14ac:dyDescent="0.25">
      <c r="C25" s="8"/>
      <c r="D25" s="8"/>
      <c r="E25" s="8"/>
      <c r="F25" s="8"/>
      <c r="G25" s="8"/>
    </row>
    <row r="26" spans="2:7" ht="22.5" customHeight="1" x14ac:dyDescent="0.25">
      <c r="B26" s="202" t="s">
        <v>679</v>
      </c>
      <c r="C26" s="158"/>
      <c r="D26" s="158" t="s">
        <v>1414</v>
      </c>
      <c r="E26" s="158" t="s">
        <v>1420</v>
      </c>
      <c r="F26" s="158"/>
      <c r="G26" s="159"/>
    </row>
    <row r="27" spans="2:7" ht="22.5" customHeight="1" x14ac:dyDescent="0.25">
      <c r="B27" s="203"/>
      <c r="C27" s="160"/>
      <c r="D27" s="160" t="s">
        <v>1415</v>
      </c>
      <c r="E27" s="160" t="s">
        <v>1421</v>
      </c>
      <c r="F27" s="160"/>
      <c r="G27" s="161"/>
    </row>
    <row r="28" spans="2:7" ht="22.5" customHeight="1" x14ac:dyDescent="0.25">
      <c r="B28" s="203"/>
      <c r="C28" s="160"/>
      <c r="D28" s="160" t="s">
        <v>1416</v>
      </c>
      <c r="E28" s="160" t="s">
        <v>1422</v>
      </c>
      <c r="F28" s="160"/>
      <c r="G28" s="161"/>
    </row>
    <row r="29" spans="2:7" ht="22.5" customHeight="1" x14ac:dyDescent="0.25">
      <c r="B29" s="203"/>
      <c r="C29" s="160"/>
      <c r="D29" s="160" t="s">
        <v>1417</v>
      </c>
      <c r="E29" s="160"/>
      <c r="F29" s="160"/>
      <c r="G29" s="161"/>
    </row>
    <row r="30" spans="2:7" ht="22.5" customHeight="1" x14ac:dyDescent="0.25">
      <c r="B30" s="203"/>
      <c r="C30" s="160"/>
      <c r="D30" s="160" t="s">
        <v>1418</v>
      </c>
      <c r="E30" s="160"/>
      <c r="F30" s="160"/>
      <c r="G30" s="161"/>
    </row>
    <row r="31" spans="2:7" ht="22.5" customHeight="1" x14ac:dyDescent="0.25">
      <c r="B31" s="204"/>
      <c r="C31" s="162"/>
      <c r="D31" s="162" t="s">
        <v>1419</v>
      </c>
      <c r="E31" s="162"/>
      <c r="F31" s="162"/>
      <c r="G31" s="163"/>
    </row>
    <row r="32" spans="2:7" ht="15" customHeight="1" x14ac:dyDescent="0.25">
      <c r="C32" s="8"/>
      <c r="D32" s="8"/>
      <c r="E32" s="8"/>
      <c r="F32" s="8"/>
      <c r="G32" s="8"/>
    </row>
    <row r="33" spans="2:7" ht="22.5" customHeight="1" x14ac:dyDescent="0.25">
      <c r="B33" s="202" t="s">
        <v>642</v>
      </c>
      <c r="C33" s="158" t="s">
        <v>1423</v>
      </c>
      <c r="D33" s="158" t="s">
        <v>1428</v>
      </c>
      <c r="E33" s="158" t="s">
        <v>1433</v>
      </c>
      <c r="F33" s="158" t="s">
        <v>1831</v>
      </c>
      <c r="G33" s="159"/>
    </row>
    <row r="34" spans="2:7" ht="22.5" customHeight="1" x14ac:dyDescent="0.25">
      <c r="B34" s="203"/>
      <c r="C34" s="160" t="s">
        <v>1830</v>
      </c>
      <c r="D34" s="160" t="s">
        <v>1429</v>
      </c>
      <c r="E34" s="160"/>
      <c r="F34" s="160"/>
      <c r="G34" s="161"/>
    </row>
    <row r="35" spans="2:7" ht="22.5" customHeight="1" x14ac:dyDescent="0.25">
      <c r="B35" s="203"/>
      <c r="C35" s="160" t="s">
        <v>1424</v>
      </c>
      <c r="D35" s="160" t="s">
        <v>1430</v>
      </c>
      <c r="E35" s="160"/>
      <c r="F35" s="160"/>
      <c r="G35" s="161"/>
    </row>
    <row r="36" spans="2:7" ht="22.5" customHeight="1" x14ac:dyDescent="0.25">
      <c r="B36" s="203"/>
      <c r="C36" s="160" t="s">
        <v>1425</v>
      </c>
      <c r="D36" s="160" t="s">
        <v>1431</v>
      </c>
      <c r="E36" s="160"/>
      <c r="F36" s="160"/>
      <c r="G36" s="161"/>
    </row>
    <row r="37" spans="2:7" ht="22.5" customHeight="1" x14ac:dyDescent="0.25">
      <c r="B37" s="203"/>
      <c r="C37" s="160" t="s">
        <v>1426</v>
      </c>
      <c r="D37" s="160" t="s">
        <v>1432</v>
      </c>
      <c r="E37" s="160"/>
      <c r="F37" s="160"/>
      <c r="G37" s="161"/>
    </row>
    <row r="38" spans="2:7" ht="22.5" customHeight="1" x14ac:dyDescent="0.25">
      <c r="B38" s="203"/>
      <c r="C38" s="160" t="s">
        <v>1434</v>
      </c>
      <c r="D38" s="160"/>
      <c r="E38" s="160"/>
      <c r="F38" s="160"/>
      <c r="G38" s="161"/>
    </row>
    <row r="39" spans="2:7" ht="22.5" customHeight="1" x14ac:dyDescent="0.25">
      <c r="B39" s="204"/>
      <c r="C39" s="162" t="s">
        <v>1427</v>
      </c>
      <c r="D39" s="162"/>
      <c r="E39" s="162"/>
      <c r="F39" s="162"/>
      <c r="G39" s="163"/>
    </row>
    <row r="41" spans="2:7" ht="22.5" customHeight="1" x14ac:dyDescent="0.25">
      <c r="C41" s="172"/>
    </row>
  </sheetData>
  <mergeCells count="6">
    <mergeCell ref="B33:B39"/>
    <mergeCell ref="B5:B8"/>
    <mergeCell ref="B10:B14"/>
    <mergeCell ref="B16:B19"/>
    <mergeCell ref="B26:B31"/>
    <mergeCell ref="B21:B24"/>
  </mergeCells>
  <hyperlinks>
    <hyperlink ref="E5" location="Lenovo_V15_AMD_G1" display="Lenovo V15 AMD G1" xr:uid="{FBD6A56F-78FA-42DF-A386-64EE6F847614}"/>
    <hyperlink ref="B5:B8" location="Lenovo_V" display="Lenovo V" xr:uid="{BE607012-34DB-4F22-BB94-C6135E6C1A38}"/>
    <hyperlink ref="E6" location="Lenovo_V15_AMD_G2" display="Lenovo V15 AMD G2" xr:uid="{5C3F8DE0-80F2-402E-8CDA-6D1C22252A76}"/>
    <hyperlink ref="E7" location="Lenovo_V15_G1" display="Lenovo V15 G1" xr:uid="{1454DDB7-FEBD-46DF-B60C-9208ADEEA15D}"/>
    <hyperlink ref="E8" location="Lenovo_V15_G2" display="Lenovo V15 G2" xr:uid="{EA05A983-2B8B-45CE-8D29-55D0C6D694EB}"/>
    <hyperlink ref="G5" location="Lenovo_V17_G1" display="Lenovo V17 G1" xr:uid="{8D901D00-FA69-4262-B313-1F93D515B10C}"/>
    <hyperlink ref="B10:B14" location="ThinkBook" display="ThinkBook" xr:uid="{757CAE9F-03EA-41C9-AB24-F77A7A663C69}"/>
    <hyperlink ref="C11" location="ThinkBook_13s_G2" display="ThinkBook 13s G2" xr:uid="{8DE8EFA7-EE2F-40EA-9B75-7AA2477ED49C}"/>
    <hyperlink ref="D10" location="ThinkBook_14_AMD_G2" display="ThinkBook 14 AMD G2" xr:uid="{3EEB7BD7-52A6-4F4E-87C6-02ADDBA51501}"/>
    <hyperlink ref="D11" location="ThinkBook_14_AMD_G3" display="ThinkBook 14 AMD G3" xr:uid="{43801111-36C4-482F-883D-494E6F05A9D6}"/>
    <hyperlink ref="D12" location="ThinkBook_14_G2" display="ThinkBook 14 G2" xr:uid="{11E5796F-236C-4098-B053-B66C02CAF277}"/>
    <hyperlink ref="D13" location="ThinkBook_14s_Yoga_G1" display="ThinkBook 14s Yoga G1" xr:uid="{7205E06D-6368-4D12-8BB1-3DC5062A521D}"/>
    <hyperlink ref="E10" location="ThinkBook_15_AMD_G2" display="ThinkBook 15 AMD G2" xr:uid="{2BFD2B66-3A48-4739-9AB5-8F127B4D6B26}"/>
    <hyperlink ref="E11" location="ThinkBook_15_AMD_G3" display="ThinkBook 15 AMD G3" xr:uid="{80D45BE8-ACD2-4433-8E7B-0EA9E1C99DAC}"/>
    <hyperlink ref="E12" location="ThinkBook_15_G1" display="ThinkBook 15 G1" xr:uid="{EEF6FDC6-2B87-4FE8-A5E7-F2F506F3B435}"/>
    <hyperlink ref="E13" location="ThinkBook_15_G2" display="ThinkBook 15 G2" xr:uid="{39B81EB0-AB1A-41A3-9649-7CD249212423}"/>
    <hyperlink ref="E14" location="ThinkBook_15p_G1" display="ThinkBook 15p G1" xr:uid="{2B6BCF76-4092-4EEF-B124-92094F2EC91C}"/>
    <hyperlink ref="B16:B19" location="ThinkPad_E" display="ThinkPad E" xr:uid="{5338C0B4-B061-4D01-9F21-74A9F87C4564}"/>
    <hyperlink ref="D16" location="ThinkPad_E14_AMD_G2" display="ThinkPad E14 AMD G2" xr:uid="{86F000ED-CDE5-4484-AD33-FE7BB43C89F3}"/>
    <hyperlink ref="D19" location="ThinkPad_E14_G2" display="ThinkPad E14 G2" xr:uid="{C16F19FD-F694-4DFB-9B88-07467B9ECA63}"/>
    <hyperlink ref="E16" location="ThinkPad_E15_AMD_G2" display="ThinkPad E15 AMD G2" xr:uid="{EBEBF283-1206-4B60-9371-E85F2BA29516}"/>
    <hyperlink ref="E18" location="ThinkPad_E15_G1" display="ThinkPad E15 G1" xr:uid="{0020AA03-3FAC-4926-856F-8689AE91994E}"/>
    <hyperlink ref="E19" location="ThinkPad_E15_G2" display="ThinkPad E15 G2" xr:uid="{435D21BE-9A16-4C74-9C7E-48DF56519E2B}"/>
    <hyperlink ref="B21:B23" location="ThinkPad_L" display="ThinkPad L" xr:uid="{462E7CB4-ECDB-41BF-AF4F-E132BE3A804C}"/>
    <hyperlink ref="C22" location="ThinkPad_L13_G2" display="ThinkPad L13 G2" xr:uid="{C80C9BF6-8FC9-428A-BE1D-0A3425D7E467}"/>
    <hyperlink ref="C24" location="ThinkPad_L13_Yoga_G2" display="ThinkPad L13 Yoga G2" xr:uid="{4425F6FC-25FE-40F7-88BF-C3888E5ADBC3}"/>
    <hyperlink ref="D21" location="ThinkPad_L14_AMD_G1" display="ThinkPad L14 AMD G1" xr:uid="{4754A897-75BB-4C94-A655-7B9CC43CC7CC}"/>
    <hyperlink ref="D23" location="ThinkPad_L14_G1" display="ThinkPad L14 G1" xr:uid="{76C09BFA-9D5B-4284-A528-4A6ABE480DB8}"/>
    <hyperlink ref="E21" location="ThinkPad_L15_AMD_G1" display="ThinkPad L15 AMD G1" xr:uid="{2FBC5F87-6F90-43C7-B9E4-36E9676A9B28}"/>
    <hyperlink ref="E23" location="ThinkPad_L15_G1" display="ThinkPad L15 G1" xr:uid="{1FF474B1-9245-4321-81BD-2CF4D7E4D7EC}"/>
    <hyperlink ref="B26:B31" location="ThinkPad_T" display="ThinkPad T" xr:uid="{785C517C-BC4D-4503-8E2A-8259D3D8435B}"/>
    <hyperlink ref="D26" location="ThinkPad_T14_AMD_G1" display="ThinkPad T14 AMD G1" xr:uid="{405E1B1E-AAA4-4DED-87B2-CEF78B66A630}"/>
    <hyperlink ref="D27" location="ThinkPad_T14_G1" display="ThinkPad T14 G1" xr:uid="{EAF352C1-EF06-425D-9EF1-AE561C2749DE}"/>
    <hyperlink ref="D28" location="ThinkPad_T14_G2" display="ThinkPad T14 G2" xr:uid="{EF3D0F46-3FA3-4754-A406-5E9DA4642CF9}"/>
    <hyperlink ref="D29" location="ThinkPad_T14s_AMD_G1" display="ThinkPad T14s AMD G1" xr:uid="{8CE5067C-3995-48A3-BD83-E9CDC0F2C7E9}"/>
    <hyperlink ref="D30" location="ThinkPad_T14s_G1" display="ThinkPad T14s G1" xr:uid="{505899AE-D15F-4905-B422-3E05DBCA4072}"/>
    <hyperlink ref="D31" location="ThinkPad_T14s_G2" display="ThinkPad T14s G2" xr:uid="{CC97B95A-27BC-41AE-A5A8-5726208340BA}"/>
    <hyperlink ref="E26" location="ThinkPad_T15_G1" display="ThinkPad T15 G1" xr:uid="{123ECF05-A47E-4621-9247-04F014877AE5}"/>
    <hyperlink ref="E27" location="ThinkPad_T15_G2" display="ThinkPad T15 G2" xr:uid="{7C9AA396-33B6-488E-AFC2-46271DEDBF67}"/>
    <hyperlink ref="E28" location="ThinkBook_15p_G1" display="ThinkPad T15p G1" xr:uid="{9F5763EB-C446-4CC4-8BBA-79550A023073}"/>
    <hyperlink ref="B33:B39" location="ThinkPad_X" display="ThinkPad X" xr:uid="{3B847EDF-6889-4AAA-BAE8-CECA5042C73C}"/>
    <hyperlink ref="C33" location="ThinkPad_X13_AMD_G1" display="ThinkPad X13 AMD G1" xr:uid="{A91793E4-FE34-41D7-877E-7743C5C74107}"/>
    <hyperlink ref="C35" location="ThinkPad_X13_G1" display="ThinkPad X13 G1" xr:uid="{6E5B9D4B-D83D-4F15-879A-81CF7B406747}"/>
    <hyperlink ref="C36" location="ThinkPad_X13_G2" display="ThinkPad X13 G2" xr:uid="{285CFC71-E0FD-4C29-8FEC-9CB80AD9480B}"/>
    <hyperlink ref="C37" location="ThinkPad_X13_Yoga_G1" display="ThinkPad X13 Yoga G1" xr:uid="{A54563E3-CCC2-4BCC-9D8D-CEA8E19FE67A}"/>
    <hyperlink ref="C39" location="ThinkPad_X1_Nano_G1" display="ThinkPad X1 Nano G1" xr:uid="{867E1220-91F6-49A9-9FF2-AE3C3F0FD09A}"/>
    <hyperlink ref="D33" location="ThinkPad_X1_Carbon_G8" display="ThinkPad X1 Carbon G8" xr:uid="{36FF167F-232E-4976-BDE1-B410F8FA7298}"/>
    <hyperlink ref="D34" location="ThinkPad_X1_Carbon_G9" display="ThinkPad X1 Carbon G9" xr:uid="{A7DBA88D-48CD-4EC9-8B10-27B6EA038A5B}"/>
    <hyperlink ref="D35" location="ThinkPad_X1_Yoga_G5" display="ThinkPad X1 Yoga G5" xr:uid="{403188AB-D135-4D85-B102-67B575466D25}"/>
    <hyperlink ref="D36" location="ThinkPad_X1_Yoga_G6" display="ThinkPad X1 Yoga G6" xr:uid="{51260BB5-1A43-4052-B4CD-AAAE0ACC7A06}"/>
    <hyperlink ref="D37" location="X1_Titanium_Yoga_G1" display="ThinkPad X1 Titanium Yoga G1" xr:uid="{42552D59-C2EF-46CD-895A-C6186BD900D3}"/>
    <hyperlink ref="E33" location="ThinkPad_X1_Extreme_G3" display="ThinkPad X1 Extreme G3" xr:uid="{FFC14637-2EEA-4DFB-BD18-0150634161BE}"/>
    <hyperlink ref="C38" location="ThinkPad_X13_Yoga_G2" display="ThinkPad X13 Yoga G2" xr:uid="{3B200B6E-CB45-48D1-B357-C80A95A93869}"/>
    <hyperlink ref="G6" location="Lenovo_V17_G2" display="Lenovo V17 G2" xr:uid="{6171A9E6-29BF-4152-9E9F-410298774656}"/>
    <hyperlink ref="C10" location="ThinkBook_13s_AMD_G3" display="ThinkBook 13s AMD G3" xr:uid="{24160D60-1DF7-4EB5-AD1F-DD93067080F0}"/>
    <hyperlink ref="D22" location="ThinkPad_L14_AMD_G2" display="ThinkPad L14 AMD G2" xr:uid="{7EE6E9DF-3824-414F-B3F9-D097C271EDA2}"/>
    <hyperlink ref="D24" location="ThinkPad_L14_G2" display="ThinkPad L14 G2" xr:uid="{5BE39988-1BCA-4482-B750-37620B1942BC}"/>
    <hyperlink ref="E22" location="ThinkPad_L15_AMD_G2" display="ThinkPad L15 AMD G2" xr:uid="{F1764217-3FC1-41DA-8FD1-91FC92623695}"/>
    <hyperlink ref="E24" location="ThinkPad_L15_G2" display="ThinkPad L15 G2" xr:uid="{7F51746D-34A1-439C-9D8F-45DADD75605C}"/>
    <hyperlink ref="C12" location="ThinkBook_Plus_G2" display="ThinkBook Plus G2" xr:uid="{B5487EAE-E8FC-44BD-BB83-A8E00FD2F76C}"/>
    <hyperlink ref="F10" location="ThinkBook_16p_G2" display="ThinkBook 16p G2" xr:uid="{9975213C-CA9B-41E8-9512-5CF050E18E77}"/>
    <hyperlink ref="D17" location="ThinkPad_E14_AMD_G3" display="ThinkPad E14 AMD G3" xr:uid="{C15C06CD-2609-4030-979C-E181D42FC138}"/>
    <hyperlink ref="E17" location="ThinkPad_E15_AMD_G3" display="ThinkPad E15 AMD G3" xr:uid="{CD8A2422-E7EC-4DFE-B139-5D60AE267DEC}"/>
    <hyperlink ref="D18" location="ThinkPad_E14_G1" display="ThinkPad_E14_G1" xr:uid="{A6F4524A-6449-4468-908A-52015C071696}"/>
    <hyperlink ref="C21" location="ThinkPad_L13_AMD_G2" display="ThinkPad L13 AMD G2" xr:uid="{A82A4CEB-E077-4CDF-8ECB-033CDCCB1DD2}"/>
    <hyperlink ref="C23" location="L13_Yoga_AMD_G2" display="ThinkPad L13 Yoga AMD G2" xr:uid="{D092CA20-DD9A-410E-801C-9570FEC5A3C9}"/>
    <hyperlink ref="C34" location="ThinkPad_X13_AMD_G2" display="ThinkPad_X13_AMD_G2" xr:uid="{FEC56B47-216C-40EC-8A15-840FB9CFBDA5}"/>
    <hyperlink ref="F33" location="ThinkPad_X1_Extreme_G4" display="ThinkPad_X1_Extreme_G4" xr:uid="{C5AFE41E-1512-429B-B2AF-DB188FEE2C12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35D65-91F6-42C7-A8E4-DC54DF5B0E8E}">
  <dimension ref="A1:AZM73"/>
  <sheetViews>
    <sheetView tabSelected="1" zoomScaleNormal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A12" sqref="A12:XFD12"/>
    </sheetView>
  </sheetViews>
  <sheetFormatPr baseColWidth="10" defaultColWidth="12.85546875" defaultRowHeight="22.5" customHeight="1" x14ac:dyDescent="0.25"/>
  <cols>
    <col min="1" max="1" width="35.7109375" style="6" customWidth="1"/>
    <col min="2" max="3" width="28.5703125" style="68" customWidth="1"/>
    <col min="4" max="4" width="2.140625" style="6" customWidth="1"/>
    <col min="5" max="5" width="28.5703125" style="7" customWidth="1"/>
    <col min="6" max="6" width="28.5703125" style="68" customWidth="1"/>
    <col min="7" max="7" width="2.140625" style="6" customWidth="1"/>
    <col min="8" max="10" width="28.5703125" style="68" customWidth="1"/>
    <col min="11" max="11" width="2.140625" style="6" customWidth="1"/>
    <col min="12" max="13" width="28.5703125" style="68" customWidth="1"/>
    <col min="14" max="14" width="2.140625" style="6" customWidth="1"/>
    <col min="15" max="17" width="28.5703125" style="7" customWidth="1"/>
    <col min="18" max="18" width="2.140625" style="67" customWidth="1"/>
    <col min="19" max="22" width="28.5703125" style="68" customWidth="1"/>
    <col min="23" max="23" width="2.140625" style="6" customWidth="1"/>
    <col min="24" max="24" width="28.5703125" style="7" customWidth="1"/>
    <col min="25" max="25" width="28.5703125" style="68" customWidth="1"/>
    <col min="26" max="29" width="28.5703125" style="7" customWidth="1"/>
    <col min="30" max="30" width="2.140625" style="67" customWidth="1"/>
    <col min="31" max="35" width="28.5703125" style="68" customWidth="1"/>
    <col min="36" max="36" width="2.140625" style="67" customWidth="1"/>
    <col min="37" max="39" width="28.5703125" style="68" customWidth="1"/>
    <col min="40" max="40" width="2.140625" style="6" customWidth="1"/>
    <col min="41" max="43" width="28.5703125" style="68" customWidth="1"/>
    <col min="44" max="44" width="2.140625" style="67" customWidth="1"/>
    <col min="45" max="46" width="28.5703125" style="68" customWidth="1"/>
    <col min="47" max="47" width="2.140625" style="67" customWidth="1"/>
    <col min="48" max="49" width="28.5703125" style="68" customWidth="1"/>
    <col min="50" max="50" width="2.140625" style="67" customWidth="1"/>
    <col min="51" max="53" width="28.5703125" style="68" customWidth="1"/>
    <col min="54" max="54" width="2.140625" style="67" customWidth="1"/>
    <col min="55" max="56" width="28.5703125" style="68" customWidth="1"/>
    <col min="57" max="57" width="2.140625" style="67" customWidth="1"/>
    <col min="58" max="60" width="28.5703125" style="68" customWidth="1"/>
    <col min="61" max="61" width="2.140625" style="6" customWidth="1"/>
    <col min="62" max="62" width="28.5703125" style="68" customWidth="1"/>
    <col min="63" max="63" width="2.140625" style="67" customWidth="1"/>
    <col min="64" max="66" width="28.5703125" style="68" customWidth="1"/>
    <col min="67" max="67" width="2.140625" style="67" customWidth="1"/>
    <col min="68" max="70" width="28.5703125" style="68" customWidth="1"/>
    <col min="71" max="71" width="2.140625" style="67" customWidth="1"/>
    <col min="72" max="74" width="28.5703125" style="68" customWidth="1"/>
    <col min="75" max="75" width="2.140625" style="67" customWidth="1"/>
    <col min="76" max="78" width="28.5703125" style="68" customWidth="1"/>
    <col min="79" max="79" width="2.140625" style="6" customWidth="1"/>
    <col min="80" max="81" width="28.5703125" style="68" customWidth="1"/>
    <col min="82" max="82" width="2.140625" style="67" customWidth="1"/>
    <col min="83" max="85" width="28.5703125" style="68" customWidth="1"/>
    <col min="86" max="86" width="2.140625" style="67" customWidth="1"/>
    <col min="87" max="89" width="28.5703125" style="68" customWidth="1"/>
    <col min="90" max="90" width="2.140625" style="6" customWidth="1"/>
    <col min="91" max="91" width="28.5703125" style="7" customWidth="1"/>
    <col min="92" max="92" width="2.140625" style="67" customWidth="1"/>
    <col min="93" max="95" width="28.5703125" style="68" customWidth="1"/>
    <col min="96" max="96" width="2.140625" style="67" customWidth="1"/>
    <col min="97" max="99" width="28.5703125" style="68" customWidth="1"/>
    <col min="100" max="100" width="2.140625" style="67" customWidth="1"/>
    <col min="101" max="103" width="28.5703125" style="7" customWidth="1"/>
    <col min="104" max="104" width="2.140625" style="6" customWidth="1"/>
    <col min="105" max="107" width="28.5703125" style="7" customWidth="1"/>
    <col min="108" max="108" width="2.140625" style="6" customWidth="1"/>
    <col min="109" max="111" width="28.5703125" style="7" customWidth="1"/>
    <col min="112" max="112" width="2.140625" style="6" customWidth="1"/>
    <col min="113" max="115" width="28.5703125" style="7" customWidth="1"/>
    <col min="116" max="116" width="2.140625" style="6" customWidth="1"/>
    <col min="117" max="118" width="28.5703125" style="68" customWidth="1"/>
    <col min="119" max="119" width="2.140625" style="6" customWidth="1"/>
    <col min="120" max="122" width="28.5703125" style="68" customWidth="1"/>
    <col min="123" max="123" width="2.140625" style="6" customWidth="1"/>
    <col min="124" max="126" width="28.5703125" style="7" customWidth="1"/>
    <col min="127" max="127" width="2.140625" style="6" customWidth="1"/>
    <col min="128" max="130" width="28.5703125" style="7" customWidth="1"/>
    <col min="131" max="131" width="2.140625" style="6" customWidth="1"/>
    <col min="132" max="135" width="28.5703125" style="7" customWidth="1"/>
    <col min="136" max="136" width="2.140625" style="6" customWidth="1"/>
    <col min="137" max="140" width="28.5703125" style="7" customWidth="1"/>
    <col min="141" max="141" width="2.140625" style="6" customWidth="1"/>
    <col min="142" max="142" width="28.5703125" style="7" customWidth="1"/>
    <col min="143" max="143" width="2.140625" style="67" customWidth="1"/>
    <col min="144" max="148" width="28.5703125" style="68" customWidth="1"/>
    <col min="149" max="149" width="2.140625" style="6" customWidth="1"/>
    <col min="150" max="151" width="28.5703125" style="68" customWidth="1"/>
    <col min="152" max="152" width="2.140625" style="6" customWidth="1"/>
    <col min="153" max="156" width="28.5703125" style="68" customWidth="1"/>
    <col min="157" max="157" width="2.140625" style="6" customWidth="1"/>
    <col min="158" max="159" width="28.5703125" style="68" customWidth="1"/>
    <col min="160" max="160" width="2.140625" style="6" customWidth="1"/>
    <col min="161" max="164" width="28.5703125" style="68" customWidth="1"/>
    <col min="165" max="165" width="2.140625" style="6" customWidth="1"/>
    <col min="166" max="169" width="28.5703125" style="7" customWidth="1"/>
    <col min="170" max="170" width="2.140625" style="6" customWidth="1"/>
    <col min="171" max="172" width="28.5703125" style="7" customWidth="1"/>
    <col min="173" max="173" width="2.140625" style="6" customWidth="1"/>
    <col min="174" max="177" width="28.5703125" style="7" customWidth="1"/>
    <col min="178" max="178" width="2.140625" style="6" customWidth="1"/>
    <col min="179" max="184" width="28.5703125" style="7" customWidth="1"/>
    <col min="185" max="185" width="2.140625" style="6" customWidth="1"/>
    <col min="186" max="191" width="28.5703125" style="7" customWidth="1"/>
    <col min="192" max="192" width="2.140625" style="6" customWidth="1"/>
    <col min="193" max="196" width="28.5703125" style="7" customWidth="1"/>
    <col min="197" max="197" width="2.140625" style="6" customWidth="1"/>
    <col min="198" max="201" width="28.5703125" style="7" customWidth="1"/>
    <col min="202" max="202" width="2.140625" style="6" customWidth="1"/>
    <col min="203" max="206" width="28.5703125" style="7" customWidth="1"/>
    <col min="207" max="207" width="2.140625" style="6" customWidth="1"/>
    <col min="208" max="213" width="28.5703125" style="7" customWidth="1"/>
    <col min="214" max="214" width="2.140625" style="6" customWidth="1"/>
    <col min="215" max="220" width="28.5703125" style="7" customWidth="1"/>
    <col min="221" max="221" width="2.140625" style="6" customWidth="1"/>
    <col min="222" max="223" width="28.5703125" style="7" customWidth="1"/>
    <col min="224" max="224" width="2.140625" style="6" customWidth="1"/>
    <col min="225" max="226" width="28.5703125" style="7" customWidth="1"/>
    <col min="227" max="227" width="2.140625" style="6" customWidth="1"/>
    <col min="228" max="231" width="28.5703125" style="7" customWidth="1"/>
    <col min="232" max="232" width="2.140625" style="6" customWidth="1"/>
    <col min="233" max="238" width="28.5703125" style="7" customWidth="1"/>
    <col min="239" max="239" width="2.140625" style="67" customWidth="1"/>
    <col min="240" max="243" width="28.5703125" style="68" customWidth="1"/>
    <col min="244" max="244" width="2.140625" style="67" customWidth="1"/>
    <col min="245" max="253" width="28.5703125" style="68" customWidth="1"/>
    <col min="254" max="254" width="2.140625" style="6" customWidth="1"/>
    <col min="255" max="257" width="28.5703125" style="7" customWidth="1"/>
    <col min="258" max="258" width="2.140625" style="6" customWidth="1"/>
    <col min="259" max="261" width="28.5703125" style="7" customWidth="1"/>
    <col min="262" max="262" width="2.140625" style="6" customWidth="1"/>
    <col min="263" max="267" width="28.5703125" style="7" customWidth="1"/>
    <col min="268" max="268" width="2.140625" style="67" customWidth="1"/>
    <col min="269" max="274" width="28.5703125" style="68" customWidth="1"/>
    <col min="275" max="275" width="2.140625" style="67" customWidth="1"/>
    <col min="276" max="285" width="28.5703125" style="68" customWidth="1"/>
    <col min="286" max="286" width="2.140625" style="6" customWidth="1"/>
    <col min="287" max="293" width="28.5703125" style="7" customWidth="1"/>
    <col min="294" max="294" width="2.140625" style="67" customWidth="1"/>
    <col min="295" max="301" width="28.5703125" style="68" customWidth="1"/>
    <col min="302" max="302" width="2.140625" style="67" customWidth="1"/>
    <col min="303" max="310" width="28.5703125" style="68" customWidth="1"/>
    <col min="311" max="311" width="2.140625" style="6" customWidth="1"/>
    <col min="312" max="313" width="28.5703125" style="7" customWidth="1"/>
    <col min="314" max="314" width="2.140625" style="6" customWidth="1"/>
    <col min="315" max="315" width="28.5703125" style="7" customWidth="1"/>
    <col min="316" max="316" width="2.140625" style="6" customWidth="1"/>
    <col min="317" max="317" width="28.5703125" style="7" customWidth="1"/>
    <col min="318" max="318" width="2.140625" style="6" customWidth="1"/>
    <col min="319" max="320" width="28.5703125" style="68" customWidth="1"/>
    <col min="321" max="321" width="2.140625" style="6" customWidth="1"/>
    <col min="322" max="324" width="28.5703125" style="7" customWidth="1"/>
    <col min="325" max="325" width="2.140625" style="67" customWidth="1"/>
    <col min="326" max="327" width="28.5703125" style="68" customWidth="1"/>
    <col min="328" max="328" width="2.140625" style="67" customWidth="1"/>
    <col min="329" max="332" width="28.5703125" style="68" customWidth="1"/>
    <col min="333" max="333" width="2.140625" style="67" customWidth="1"/>
    <col min="334" max="335" width="28.5703125" style="68" customWidth="1"/>
    <col min="336" max="336" width="2.140625" style="67" customWidth="1"/>
    <col min="337" max="338" width="28.5703125" style="68" customWidth="1"/>
    <col min="339" max="339" width="2.140625" style="6" customWidth="1"/>
    <col min="340" max="343" width="28.5703125" style="7" customWidth="1"/>
    <col min="344" max="344" width="2.140625" style="67" customWidth="1"/>
    <col min="345" max="350" width="28.5703125" style="68" customWidth="1"/>
    <col min="351" max="351" width="2.140625" style="67" customWidth="1"/>
    <col min="352" max="356" width="28.5703125" style="68" customWidth="1"/>
    <col min="357" max="357" width="2.140625" style="6" customWidth="1"/>
    <col min="358" max="359" width="28.5703125" style="7" customWidth="1"/>
    <col min="360" max="360" width="2.140625" style="67" customWidth="1"/>
    <col min="361" max="372" width="28.5703125" style="68" customWidth="1"/>
    <col min="373" max="373" width="2.140625" style="6" customWidth="1"/>
    <col min="374" max="379" width="28.5703125" style="7" customWidth="1"/>
    <col min="380" max="380" width="2.140625" style="67" customWidth="1"/>
    <col min="381" max="389" width="28.5703125" style="68" customWidth="1"/>
    <col min="390" max="390" width="2.140625" style="67" customWidth="1"/>
    <col min="391" max="393" width="28.5703125" style="68" customWidth="1"/>
    <col min="394" max="394" width="2.140625" style="67" customWidth="1"/>
    <col min="395" max="397" width="28.5703125" style="68" customWidth="1"/>
    <col min="398" max="398" width="2.140625" style="6" customWidth="1"/>
    <col min="399" max="403" width="28.5703125" style="68" customWidth="1"/>
    <col min="404" max="16384" width="12.85546875" style="6"/>
  </cols>
  <sheetData>
    <row r="1" spans="1:1365" s="50" customFormat="1" ht="22.5" customHeight="1" thickBot="1" x14ac:dyDescent="0.3">
      <c r="A1" s="92"/>
      <c r="B1" s="205" t="s">
        <v>203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X1" s="205" t="s">
        <v>229</v>
      </c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85"/>
      <c r="AK1" s="205" t="s">
        <v>240</v>
      </c>
      <c r="AL1" s="205"/>
      <c r="AM1" s="205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85"/>
      <c r="AY1" s="205" t="s">
        <v>241</v>
      </c>
      <c r="AZ1" s="211"/>
      <c r="BA1" s="211"/>
      <c r="BB1" s="211"/>
      <c r="BC1" s="211"/>
      <c r="BD1" s="211"/>
      <c r="BE1" s="211"/>
      <c r="BF1" s="211"/>
      <c r="BG1" s="211"/>
      <c r="BH1" s="211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67"/>
      <c r="BT1" s="208" t="s">
        <v>731</v>
      </c>
      <c r="BU1" s="207"/>
      <c r="BV1" s="207"/>
      <c r="BW1" s="67"/>
      <c r="BX1" s="208" t="s">
        <v>1653</v>
      </c>
      <c r="BY1" s="207"/>
      <c r="BZ1" s="207"/>
      <c r="CA1" s="52"/>
      <c r="CB1" s="205" t="s">
        <v>690</v>
      </c>
      <c r="CC1" s="207"/>
      <c r="CD1" s="207"/>
      <c r="CE1" s="207"/>
      <c r="CF1" s="207"/>
      <c r="CG1" s="207"/>
      <c r="CH1" s="187"/>
      <c r="CI1" s="205" t="s">
        <v>1766</v>
      </c>
      <c r="CJ1" s="207"/>
      <c r="CK1" s="207"/>
      <c r="CL1" s="52"/>
      <c r="CM1" s="173" t="s">
        <v>254</v>
      </c>
      <c r="CN1" s="91"/>
      <c r="CO1" s="208" t="s">
        <v>814</v>
      </c>
      <c r="CP1" s="207"/>
      <c r="CQ1" s="207"/>
      <c r="CR1" s="207"/>
      <c r="CS1" s="207"/>
      <c r="CT1" s="207"/>
      <c r="CU1" s="207"/>
      <c r="CV1" s="96"/>
      <c r="CW1" s="205" t="s">
        <v>276</v>
      </c>
      <c r="CX1" s="206"/>
      <c r="CY1" s="206"/>
      <c r="CZ1" s="206"/>
      <c r="DA1" s="206"/>
      <c r="DB1" s="206"/>
      <c r="DC1" s="206"/>
      <c r="DD1" s="206"/>
      <c r="DE1" s="206"/>
      <c r="DF1" s="206"/>
      <c r="DG1" s="206"/>
      <c r="DH1" s="206"/>
      <c r="DI1" s="206"/>
      <c r="DJ1" s="206"/>
      <c r="DK1" s="206"/>
      <c r="DL1" s="206"/>
      <c r="DM1" s="206"/>
      <c r="DN1" s="206"/>
      <c r="DO1" s="206"/>
      <c r="DP1" s="207"/>
      <c r="DQ1" s="207"/>
      <c r="DR1" s="207"/>
      <c r="DS1" s="52"/>
      <c r="DT1" s="205" t="s">
        <v>293</v>
      </c>
      <c r="DU1" s="206"/>
      <c r="DV1" s="206"/>
      <c r="DW1" s="206"/>
      <c r="DX1" s="206"/>
      <c r="DY1" s="206"/>
      <c r="DZ1" s="206"/>
      <c r="EA1" s="206"/>
      <c r="EB1" s="206"/>
      <c r="EC1" s="206"/>
      <c r="ED1" s="206"/>
      <c r="EE1" s="206"/>
      <c r="EF1" s="206"/>
      <c r="EG1" s="206"/>
      <c r="EH1" s="206"/>
      <c r="EI1" s="206"/>
      <c r="EJ1" s="206"/>
      <c r="EK1" s="206"/>
      <c r="EL1" s="206"/>
      <c r="EM1" s="207"/>
      <c r="EN1" s="207"/>
      <c r="EO1" s="207"/>
      <c r="EP1" s="207"/>
      <c r="EQ1" s="207"/>
      <c r="ER1" s="207"/>
      <c r="ES1" s="94"/>
      <c r="ET1" s="205" t="s">
        <v>305</v>
      </c>
      <c r="EU1" s="207"/>
      <c r="EV1" s="207"/>
      <c r="EW1" s="207"/>
      <c r="EX1" s="207"/>
      <c r="EY1" s="207"/>
      <c r="EZ1" s="207"/>
      <c r="FA1" s="52"/>
      <c r="FB1" s="205" t="s">
        <v>306</v>
      </c>
      <c r="FC1" s="207"/>
      <c r="FD1" s="207"/>
      <c r="FE1" s="207"/>
      <c r="FF1" s="207"/>
      <c r="FG1" s="207"/>
      <c r="FH1" s="207"/>
      <c r="FI1" s="51"/>
      <c r="FJ1" s="205" t="s">
        <v>329</v>
      </c>
      <c r="FK1" s="206"/>
      <c r="FL1" s="206"/>
      <c r="FM1" s="206"/>
      <c r="FN1" s="206"/>
      <c r="FO1" s="206"/>
      <c r="FP1" s="206"/>
      <c r="FQ1" s="206"/>
      <c r="FR1" s="206"/>
      <c r="FS1" s="206"/>
      <c r="FT1" s="206"/>
      <c r="FU1" s="206"/>
      <c r="FV1" s="206"/>
      <c r="FW1" s="206"/>
      <c r="FX1" s="206"/>
      <c r="FY1" s="206"/>
      <c r="FZ1" s="206"/>
      <c r="GA1" s="206"/>
      <c r="GB1" s="206"/>
      <c r="GC1" s="207"/>
      <c r="GD1" s="207"/>
      <c r="GE1" s="207"/>
      <c r="GF1" s="207"/>
      <c r="GG1" s="207"/>
      <c r="GH1" s="207"/>
      <c r="GI1" s="207"/>
      <c r="GJ1" s="52"/>
      <c r="GK1" s="205" t="s">
        <v>378</v>
      </c>
      <c r="GL1" s="206"/>
      <c r="GM1" s="206"/>
      <c r="GN1" s="206"/>
      <c r="GO1" s="206"/>
      <c r="GP1" s="206"/>
      <c r="GQ1" s="206"/>
      <c r="GR1" s="206"/>
      <c r="GS1" s="206"/>
      <c r="GT1" s="206"/>
      <c r="GU1" s="206"/>
      <c r="GV1" s="206"/>
      <c r="GW1" s="206"/>
      <c r="GX1" s="206"/>
      <c r="GY1" s="206"/>
      <c r="GZ1" s="206"/>
      <c r="HA1" s="206"/>
      <c r="HB1" s="206"/>
      <c r="HC1" s="206"/>
      <c r="HD1" s="206"/>
      <c r="HE1" s="206"/>
      <c r="HF1" s="207"/>
      <c r="HG1" s="207"/>
      <c r="HH1" s="207"/>
      <c r="HI1" s="207"/>
      <c r="HJ1" s="207"/>
      <c r="HK1" s="207"/>
      <c r="HL1" s="207"/>
      <c r="HM1" s="52"/>
      <c r="HN1" s="205" t="s">
        <v>448</v>
      </c>
      <c r="HO1" s="207"/>
      <c r="HP1" s="207"/>
      <c r="HQ1" s="207"/>
      <c r="HR1" s="207"/>
      <c r="HS1" s="207"/>
      <c r="HT1" s="207"/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/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/>
      <c r="IS1" s="207"/>
      <c r="IT1" s="52"/>
      <c r="IU1" s="205" t="s">
        <v>488</v>
      </c>
      <c r="IV1" s="207"/>
      <c r="IW1" s="207"/>
      <c r="IX1" s="207"/>
      <c r="IY1" s="207"/>
      <c r="IZ1" s="207"/>
      <c r="JA1" s="207"/>
      <c r="JB1" s="207"/>
      <c r="JC1" s="207"/>
      <c r="JD1" s="207"/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/>
      <c r="JQ1" s="207"/>
      <c r="JR1" s="207"/>
      <c r="JS1" s="207"/>
      <c r="JT1" s="207"/>
      <c r="JU1" s="207"/>
      <c r="JV1" s="207"/>
      <c r="JW1" s="207"/>
      <c r="JX1" s="207"/>
      <c r="JY1" s="207"/>
      <c r="JZ1" s="90"/>
      <c r="KA1" s="205" t="s">
        <v>501</v>
      </c>
      <c r="KB1" s="207"/>
      <c r="KC1" s="207"/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/>
      <c r="KP1" s="207"/>
      <c r="KQ1" s="207"/>
      <c r="KR1" s="207"/>
      <c r="KS1" s="207"/>
      <c r="KT1" s="207"/>
      <c r="KU1" s="207"/>
      <c r="KV1" s="207"/>
      <c r="KW1" s="207"/>
      <c r="KX1" s="207"/>
      <c r="KZ1" s="205" t="s">
        <v>511</v>
      </c>
      <c r="LA1" s="209"/>
      <c r="LC1" s="205" t="s">
        <v>558</v>
      </c>
      <c r="LD1" s="207"/>
      <c r="LE1" s="207"/>
      <c r="LF1" s="207"/>
      <c r="LG1" s="207"/>
      <c r="LH1" s="207"/>
      <c r="LI1" s="207"/>
      <c r="LJ1" s="207"/>
      <c r="LK1" s="207"/>
      <c r="LL1" s="207"/>
      <c r="LM1" s="207"/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/>
      <c r="LZ1" s="207"/>
      <c r="MB1" s="205" t="s">
        <v>559</v>
      </c>
      <c r="MC1" s="207"/>
      <c r="MD1" s="207"/>
      <c r="ME1" s="207"/>
      <c r="MF1" s="207"/>
      <c r="MG1" s="207"/>
      <c r="MH1" s="207"/>
      <c r="MI1" s="207"/>
      <c r="MJ1" s="207"/>
      <c r="MK1" s="207"/>
      <c r="ML1" s="207"/>
      <c r="MM1" s="94"/>
      <c r="MN1" s="208" t="s">
        <v>895</v>
      </c>
      <c r="MO1" s="207"/>
      <c r="MP1" s="207"/>
      <c r="MQ1" s="207"/>
      <c r="MR1" s="207"/>
      <c r="MS1" s="52"/>
      <c r="MT1" s="205" t="s">
        <v>560</v>
      </c>
      <c r="MU1" s="207"/>
      <c r="MV1" s="207"/>
      <c r="MW1" s="207"/>
      <c r="MX1" s="207"/>
      <c r="MY1" s="207"/>
      <c r="MZ1" s="207"/>
      <c r="NA1" s="207"/>
      <c r="NB1" s="207"/>
      <c r="NC1" s="207"/>
      <c r="ND1" s="207"/>
      <c r="NE1" s="207"/>
      <c r="NF1" s="207"/>
      <c r="NG1" s="207"/>
      <c r="NH1" s="207"/>
      <c r="NI1" s="52"/>
      <c r="NJ1" s="205" t="s">
        <v>561</v>
      </c>
      <c r="NK1" s="207"/>
      <c r="NL1" s="207"/>
      <c r="NM1" s="207"/>
      <c r="NN1" s="207"/>
      <c r="NO1" s="207"/>
      <c r="NP1" s="207"/>
      <c r="NQ1" s="207"/>
      <c r="NR1" s="207"/>
      <c r="NS1" s="207"/>
      <c r="NT1" s="207"/>
      <c r="NU1" s="207"/>
      <c r="NV1" s="207"/>
      <c r="NW1" s="207"/>
      <c r="NX1" s="207"/>
      <c r="NY1" s="207"/>
      <c r="NZ1" s="94"/>
      <c r="OA1" s="208" t="s">
        <v>951</v>
      </c>
      <c r="OB1" s="207"/>
      <c r="OC1" s="207"/>
      <c r="OD1" s="105"/>
      <c r="OE1" s="208" t="s">
        <v>689</v>
      </c>
      <c r="OF1" s="207"/>
      <c r="OG1" s="207"/>
      <c r="OH1" s="94"/>
      <c r="OI1" s="205" t="s">
        <v>1826</v>
      </c>
      <c r="OJ1" s="210"/>
      <c r="OK1" s="210"/>
      <c r="OL1" s="210"/>
      <c r="OM1" s="210"/>
    </row>
    <row r="2" spans="1:1365" ht="15" customHeight="1" thickBot="1" x14ac:dyDescent="0.3">
      <c r="B2" s="6"/>
      <c r="C2" s="6"/>
      <c r="E2" s="6"/>
      <c r="F2" s="6"/>
      <c r="H2" s="6"/>
      <c r="I2" s="6"/>
      <c r="J2" s="6"/>
      <c r="L2" s="101" t="s">
        <v>1060</v>
      </c>
      <c r="M2" s="102" t="s">
        <v>1060</v>
      </c>
      <c r="O2" s="6"/>
      <c r="P2" s="6"/>
      <c r="Q2" s="6"/>
      <c r="R2" s="6"/>
      <c r="S2" s="6"/>
      <c r="T2" s="6"/>
      <c r="U2" s="6"/>
      <c r="V2" s="6"/>
      <c r="X2" s="6"/>
      <c r="Y2" s="6"/>
      <c r="Z2" s="6"/>
      <c r="AA2" s="6"/>
      <c r="AB2" s="6"/>
      <c r="AC2" s="6"/>
      <c r="AE2" s="67"/>
      <c r="AF2" s="67"/>
      <c r="AG2" s="67"/>
      <c r="AH2" s="67"/>
      <c r="AI2" s="67"/>
      <c r="AJ2" s="6"/>
      <c r="AK2" s="6"/>
      <c r="AL2" s="6"/>
      <c r="AM2" s="6"/>
      <c r="AO2" s="67"/>
      <c r="AP2" s="67"/>
      <c r="AQ2" s="179" t="s">
        <v>1922</v>
      </c>
      <c r="AS2" s="6"/>
      <c r="AT2" s="6"/>
      <c r="AV2" s="101" t="s">
        <v>1505</v>
      </c>
      <c r="AW2" s="102" t="s">
        <v>1505</v>
      </c>
      <c r="AX2" s="6"/>
      <c r="AY2" s="6"/>
      <c r="AZ2" s="6"/>
      <c r="BA2" s="6"/>
      <c r="BC2" s="101" t="s">
        <v>1760</v>
      </c>
      <c r="BD2" s="102" t="s">
        <v>1760</v>
      </c>
      <c r="BF2" s="67"/>
      <c r="BG2" s="67"/>
      <c r="BH2" s="67"/>
      <c r="BJ2" s="179" t="s">
        <v>1922</v>
      </c>
      <c r="BL2" s="179" t="s">
        <v>1922</v>
      </c>
      <c r="BM2" s="6"/>
      <c r="BN2" s="6"/>
      <c r="BP2" s="101" t="s">
        <v>1505</v>
      </c>
      <c r="BQ2" s="174" t="s">
        <v>1505</v>
      </c>
      <c r="BR2" s="102" t="s">
        <v>1505</v>
      </c>
      <c r="BS2" s="6"/>
      <c r="BT2" s="6"/>
      <c r="BU2" s="6"/>
      <c r="BV2" s="6"/>
      <c r="BW2" s="6"/>
      <c r="BX2" s="6"/>
      <c r="BY2" s="6"/>
      <c r="BZ2" s="6"/>
      <c r="CB2" s="67"/>
      <c r="CC2" s="179" t="s">
        <v>1922</v>
      </c>
      <c r="CE2" s="6"/>
      <c r="CF2" s="179" t="s">
        <v>1922</v>
      </c>
      <c r="CG2" s="6"/>
      <c r="CI2" s="6"/>
      <c r="CJ2" s="6"/>
      <c r="CK2" s="6"/>
      <c r="CM2" s="6"/>
      <c r="CN2" s="6"/>
      <c r="CO2" s="186" t="s">
        <v>1922</v>
      </c>
      <c r="CP2" s="6"/>
      <c r="CQ2" s="6"/>
      <c r="CR2" s="6"/>
      <c r="CS2" s="194" t="s">
        <v>1922</v>
      </c>
      <c r="CT2" s="195" t="s">
        <v>1922</v>
      </c>
      <c r="CU2" s="196" t="s">
        <v>1922</v>
      </c>
      <c r="CW2" s="6"/>
      <c r="CX2" s="6"/>
      <c r="CY2" s="6"/>
      <c r="DA2" s="197" t="s">
        <v>1760</v>
      </c>
      <c r="DB2" s="146" t="s">
        <v>1922</v>
      </c>
      <c r="DC2" s="198" t="s">
        <v>1760</v>
      </c>
      <c r="DE2" s="144" t="s">
        <v>1922</v>
      </c>
      <c r="DF2" s="199" t="s">
        <v>1760</v>
      </c>
      <c r="DG2" s="102" t="s">
        <v>1760</v>
      </c>
      <c r="DI2" s="179" t="s">
        <v>1922</v>
      </c>
      <c r="DJ2" s="6"/>
      <c r="DK2" s="6"/>
      <c r="DM2" s="192" t="s">
        <v>1922</v>
      </c>
      <c r="DN2" s="193" t="s">
        <v>1922</v>
      </c>
      <c r="DP2" s="67"/>
      <c r="DQ2" s="67"/>
      <c r="DR2" s="67"/>
      <c r="DT2" s="6"/>
      <c r="DU2" s="6"/>
      <c r="DV2" s="6"/>
      <c r="DX2" s="144" t="s">
        <v>1922</v>
      </c>
      <c r="DY2" s="174" t="s">
        <v>1760</v>
      </c>
      <c r="DZ2" s="102" t="s">
        <v>1760</v>
      </c>
      <c r="EB2" s="101" t="s">
        <v>1760</v>
      </c>
      <c r="EC2" s="174" t="s">
        <v>1760</v>
      </c>
      <c r="ED2" s="174" t="s">
        <v>1760</v>
      </c>
      <c r="EE2" s="102" t="s">
        <v>1760</v>
      </c>
      <c r="EG2" s="6"/>
      <c r="EH2" s="6"/>
      <c r="EI2" s="6"/>
      <c r="EJ2" s="6"/>
      <c r="EL2" s="179" t="s">
        <v>1922</v>
      </c>
      <c r="EN2" s="67"/>
      <c r="EO2" s="67"/>
      <c r="EP2" s="67"/>
      <c r="EQ2" s="67"/>
      <c r="ER2" s="67"/>
      <c r="ET2" s="67"/>
      <c r="EU2" s="67"/>
      <c r="EW2" s="67"/>
      <c r="EX2" s="67"/>
      <c r="EY2" s="67"/>
      <c r="EZ2" s="67"/>
      <c r="FB2" s="67"/>
      <c r="FC2" s="67"/>
      <c r="FE2" s="67"/>
      <c r="FF2" s="67"/>
      <c r="FG2" s="67"/>
      <c r="FH2" s="67"/>
      <c r="FJ2" s="6"/>
      <c r="FK2" s="6"/>
      <c r="FL2" s="6"/>
      <c r="FM2" s="6"/>
      <c r="FO2" s="101" t="s">
        <v>1542</v>
      </c>
      <c r="FP2" s="102" t="s">
        <v>1542</v>
      </c>
      <c r="FR2" s="101" t="s">
        <v>1541</v>
      </c>
      <c r="FS2" s="174" t="s">
        <v>1541</v>
      </c>
      <c r="FT2" s="174" t="s">
        <v>1541</v>
      </c>
      <c r="FU2" s="102" t="s">
        <v>1542</v>
      </c>
      <c r="FW2" s="6"/>
      <c r="FX2" s="6"/>
      <c r="FY2" s="6"/>
      <c r="FZ2" s="6"/>
      <c r="GA2" s="6"/>
      <c r="GB2" s="6"/>
      <c r="GD2" s="6"/>
      <c r="GE2" s="6"/>
      <c r="GF2" s="6"/>
      <c r="GG2" s="6"/>
      <c r="GH2" s="6"/>
      <c r="GI2" s="6"/>
      <c r="GK2" s="6"/>
      <c r="GL2" s="6"/>
      <c r="GM2" s="6"/>
      <c r="GN2" s="6"/>
      <c r="GP2" s="101" t="s">
        <v>1542</v>
      </c>
      <c r="GQ2" s="174" t="s">
        <v>1542</v>
      </c>
      <c r="GR2" s="102" t="s">
        <v>1542</v>
      </c>
      <c r="GS2" s="6"/>
      <c r="GU2" s="101" t="s">
        <v>1541</v>
      </c>
      <c r="GV2" s="174" t="s">
        <v>1541</v>
      </c>
      <c r="GW2" s="174" t="s">
        <v>1541</v>
      </c>
      <c r="GX2" s="102" t="s">
        <v>1542</v>
      </c>
      <c r="GZ2" s="6"/>
      <c r="HA2" s="6"/>
      <c r="HB2" s="6"/>
      <c r="HC2" s="6"/>
      <c r="HD2" s="6"/>
      <c r="HE2" s="6"/>
      <c r="HG2" s="6"/>
      <c r="HH2" s="6"/>
      <c r="HI2" s="6"/>
      <c r="HJ2" s="6"/>
      <c r="HK2" s="6"/>
      <c r="HL2" s="6"/>
      <c r="HN2" s="6"/>
      <c r="HO2" s="6"/>
      <c r="HQ2" s="101" t="s">
        <v>1542</v>
      </c>
      <c r="HR2" s="102" t="s">
        <v>1542</v>
      </c>
      <c r="HT2" s="6"/>
      <c r="HU2" s="6"/>
      <c r="HV2" s="6"/>
      <c r="HW2" s="6"/>
      <c r="HY2" s="6"/>
      <c r="HZ2" s="6"/>
      <c r="IA2" s="6"/>
      <c r="IB2" s="6"/>
      <c r="IC2" s="6"/>
      <c r="ID2" s="6"/>
      <c r="IF2" s="67"/>
      <c r="IG2" s="67"/>
      <c r="IH2" s="67"/>
      <c r="II2" s="67"/>
      <c r="IK2" s="101" t="s">
        <v>1618</v>
      </c>
      <c r="IL2" s="174" t="s">
        <v>1618</v>
      </c>
      <c r="IM2" s="174" t="s">
        <v>1618</v>
      </c>
      <c r="IN2" s="174" t="s">
        <v>1618</v>
      </c>
      <c r="IO2" s="174" t="s">
        <v>1618</v>
      </c>
      <c r="IP2" s="174" t="s">
        <v>1618</v>
      </c>
      <c r="IQ2" s="174" t="s">
        <v>1618</v>
      </c>
      <c r="IR2" s="174" t="s">
        <v>1618</v>
      </c>
      <c r="IS2" s="102" t="s">
        <v>1618</v>
      </c>
      <c r="IU2" s="6"/>
      <c r="IV2" s="6"/>
      <c r="IW2" s="6"/>
      <c r="IY2" s="101" t="s">
        <v>1542</v>
      </c>
      <c r="IZ2" s="174" t="s">
        <v>1542</v>
      </c>
      <c r="JA2" s="102" t="s">
        <v>1542</v>
      </c>
      <c r="JC2" s="6"/>
      <c r="JD2" s="6"/>
      <c r="JE2" s="43"/>
      <c r="JF2" s="43"/>
      <c r="JG2" s="43"/>
      <c r="JP2" s="101" t="s">
        <v>1618</v>
      </c>
      <c r="JQ2" s="174" t="s">
        <v>1618</v>
      </c>
      <c r="JR2" s="174" t="s">
        <v>1618</v>
      </c>
      <c r="JS2" s="174" t="s">
        <v>1618</v>
      </c>
      <c r="JT2" s="174" t="s">
        <v>1618</v>
      </c>
      <c r="JU2" s="174" t="s">
        <v>1618</v>
      </c>
      <c r="JV2" s="174" t="s">
        <v>1618</v>
      </c>
      <c r="JW2" s="174" t="s">
        <v>1618</v>
      </c>
      <c r="JX2" s="174" t="s">
        <v>1618</v>
      </c>
      <c r="JY2" s="102" t="s">
        <v>1618</v>
      </c>
      <c r="JZ2" s="43"/>
      <c r="KA2" s="43"/>
      <c r="KB2" s="43"/>
      <c r="KC2" s="43"/>
      <c r="KD2" s="43"/>
      <c r="KE2" s="43"/>
      <c r="KF2" s="43"/>
      <c r="KG2" s="43"/>
      <c r="KI2" s="67"/>
      <c r="KJ2" s="67"/>
      <c r="KK2" s="67"/>
      <c r="KL2" s="67"/>
      <c r="KM2" s="67"/>
      <c r="KN2" s="67"/>
      <c r="KO2" s="67"/>
      <c r="KQ2" s="101" t="s">
        <v>1618</v>
      </c>
      <c r="KR2" s="174" t="s">
        <v>1618</v>
      </c>
      <c r="KS2" s="174" t="s">
        <v>1618</v>
      </c>
      <c r="KT2" s="174" t="s">
        <v>1618</v>
      </c>
      <c r="KU2" s="174" t="s">
        <v>1618</v>
      </c>
      <c r="KV2" s="174" t="s">
        <v>1618</v>
      </c>
      <c r="KW2" s="174" t="s">
        <v>1618</v>
      </c>
      <c r="KX2" s="102" t="s">
        <v>1618</v>
      </c>
      <c r="KY2" s="43"/>
      <c r="KZ2" s="43"/>
      <c r="LA2" s="43"/>
      <c r="LB2" s="43"/>
      <c r="LC2" s="43"/>
      <c r="LD2" s="43"/>
      <c r="LE2" s="136" t="s">
        <v>1542</v>
      </c>
      <c r="LG2" s="67"/>
      <c r="LH2" s="67"/>
      <c r="LI2" s="67"/>
      <c r="LJ2" s="67"/>
      <c r="LK2" s="43"/>
      <c r="LL2" s="43"/>
      <c r="LN2" s="179" t="s">
        <v>1922</v>
      </c>
      <c r="LO2" s="67"/>
      <c r="LQ2" s="144" t="s">
        <v>1922</v>
      </c>
      <c r="LR2" s="199" t="s">
        <v>1618</v>
      </c>
      <c r="LS2" s="174" t="s">
        <v>1618</v>
      </c>
      <c r="LT2" s="102" t="s">
        <v>1618</v>
      </c>
      <c r="LV2" s="67"/>
      <c r="LW2" s="67"/>
      <c r="LY2" s="101" t="s">
        <v>1618</v>
      </c>
      <c r="LZ2" s="102" t="s">
        <v>1618</v>
      </c>
      <c r="MA2" s="43"/>
      <c r="MB2" s="43"/>
      <c r="MC2" s="43"/>
      <c r="MD2" s="43"/>
      <c r="ME2" s="186" t="s">
        <v>1922</v>
      </c>
      <c r="MG2" s="67"/>
      <c r="MH2" s="67"/>
      <c r="MI2" s="67"/>
      <c r="MJ2" s="67"/>
      <c r="MK2" s="67"/>
      <c r="ML2" s="67"/>
      <c r="MN2" s="93" t="s">
        <v>1922</v>
      </c>
      <c r="MO2" s="67"/>
      <c r="MP2" s="93" t="s">
        <v>1922</v>
      </c>
      <c r="MQ2" s="67"/>
      <c r="MR2" s="67"/>
      <c r="MS2" s="43"/>
      <c r="MT2" s="43"/>
      <c r="MU2" s="43"/>
      <c r="MW2" s="67"/>
      <c r="MX2" s="67"/>
      <c r="MY2" s="67"/>
      <c r="MZ2" s="67"/>
      <c r="NA2" s="67"/>
      <c r="NB2" s="67"/>
      <c r="NC2" s="67"/>
      <c r="ND2" s="67"/>
      <c r="NE2" s="67"/>
      <c r="NF2" s="67"/>
      <c r="NG2" s="67"/>
      <c r="NH2" s="67"/>
      <c r="NI2" s="43"/>
      <c r="NJ2" s="43"/>
      <c r="NK2" s="43"/>
      <c r="NL2" s="43"/>
      <c r="NM2" s="43"/>
      <c r="NN2" s="43"/>
      <c r="NO2" s="43"/>
      <c r="NQ2" s="67"/>
      <c r="NR2" s="67"/>
      <c r="NS2" s="67"/>
      <c r="NT2" s="67"/>
      <c r="NU2" s="67"/>
      <c r="NV2" s="67"/>
      <c r="NW2" s="67"/>
      <c r="NX2" s="67"/>
      <c r="NY2" s="67"/>
      <c r="OA2" s="144" t="s">
        <v>1922</v>
      </c>
      <c r="OB2" s="200" t="s">
        <v>495</v>
      </c>
      <c r="OC2" s="77" t="s">
        <v>495</v>
      </c>
      <c r="OE2" s="201" t="s">
        <v>495</v>
      </c>
      <c r="OF2" s="76" t="s">
        <v>495</v>
      </c>
      <c r="OG2" s="77" t="s">
        <v>495</v>
      </c>
      <c r="OH2" s="43"/>
      <c r="OI2" s="188" t="s">
        <v>1862</v>
      </c>
      <c r="OJ2" s="189" t="s">
        <v>1862</v>
      </c>
      <c r="OK2" s="189" t="s">
        <v>1862</v>
      </c>
      <c r="OL2" s="189" t="s">
        <v>1889</v>
      </c>
      <c r="OM2" s="190" t="s">
        <v>1890</v>
      </c>
    </row>
    <row r="3" spans="1:1365" ht="97.5" customHeight="1" thickBot="1" x14ac:dyDescent="0.3">
      <c r="A3" s="24" t="s">
        <v>1753</v>
      </c>
    </row>
    <row r="4" spans="1:1365" ht="15" customHeight="1" x14ac:dyDescent="0.25">
      <c r="A4" s="3">
        <v>44441</v>
      </c>
      <c r="B4" s="8"/>
      <c r="C4" s="8"/>
      <c r="E4" s="168" t="s">
        <v>202</v>
      </c>
      <c r="F4" s="165" t="s">
        <v>202</v>
      </c>
      <c r="H4" s="138" t="s">
        <v>50</v>
      </c>
      <c r="I4" s="1" t="s">
        <v>50</v>
      </c>
      <c r="J4" s="139" t="s">
        <v>50</v>
      </c>
      <c r="L4" s="138" t="s">
        <v>50</v>
      </c>
      <c r="M4" s="87" t="s">
        <v>1061</v>
      </c>
      <c r="O4" s="168" t="s">
        <v>202</v>
      </c>
      <c r="P4" s="171" t="s">
        <v>202</v>
      </c>
      <c r="Q4" s="165" t="s">
        <v>202</v>
      </c>
      <c r="S4" s="138" t="s">
        <v>50</v>
      </c>
      <c r="T4" s="1" t="s">
        <v>50</v>
      </c>
      <c r="U4" s="1" t="s">
        <v>50</v>
      </c>
      <c r="V4" s="139" t="s">
        <v>50</v>
      </c>
      <c r="X4" s="168" t="s">
        <v>202</v>
      </c>
      <c r="Y4" s="171" t="s">
        <v>202</v>
      </c>
      <c r="Z4" s="171" t="s">
        <v>202</v>
      </c>
      <c r="AA4" s="171" t="s">
        <v>202</v>
      </c>
      <c r="AB4" s="147" t="s">
        <v>202</v>
      </c>
      <c r="AC4" s="165" t="s">
        <v>202</v>
      </c>
      <c r="AE4" s="138" t="s">
        <v>50</v>
      </c>
      <c r="AF4" s="1" t="s">
        <v>50</v>
      </c>
      <c r="AG4" s="1" t="s">
        <v>50</v>
      </c>
      <c r="AH4" s="1" t="s">
        <v>50</v>
      </c>
      <c r="AI4" s="139" t="s">
        <v>50</v>
      </c>
      <c r="AK4" s="164" t="s">
        <v>202</v>
      </c>
      <c r="AL4" s="147" t="s">
        <v>202</v>
      </c>
      <c r="AM4" s="165" t="s">
        <v>202</v>
      </c>
      <c r="AO4" s="138" t="s">
        <v>50</v>
      </c>
      <c r="AP4" s="1" t="s">
        <v>50</v>
      </c>
      <c r="AQ4" s="139" t="s">
        <v>50</v>
      </c>
      <c r="AS4" s="168" t="s">
        <v>202</v>
      </c>
      <c r="AT4" s="165" t="s">
        <v>202</v>
      </c>
      <c r="AV4" s="138" t="s">
        <v>50</v>
      </c>
      <c r="AW4" s="139" t="s">
        <v>50</v>
      </c>
      <c r="AY4" s="164" t="s">
        <v>202</v>
      </c>
      <c r="AZ4" s="147" t="s">
        <v>202</v>
      </c>
      <c r="BA4" s="165" t="s">
        <v>202</v>
      </c>
      <c r="BC4" s="168" t="s">
        <v>202</v>
      </c>
      <c r="BD4" s="165" t="s">
        <v>202</v>
      </c>
      <c r="BF4" s="138" t="s">
        <v>50</v>
      </c>
      <c r="BG4" s="1" t="s">
        <v>50</v>
      </c>
      <c r="BH4" s="87" t="s">
        <v>50</v>
      </c>
      <c r="BJ4" s="134" t="s">
        <v>1923</v>
      </c>
      <c r="BL4" s="164" t="s">
        <v>202</v>
      </c>
      <c r="BM4" s="147" t="s">
        <v>202</v>
      </c>
      <c r="BN4" s="165" t="s">
        <v>202</v>
      </c>
      <c r="BP4" s="138" t="s">
        <v>50</v>
      </c>
      <c r="BQ4" s="1" t="s">
        <v>50</v>
      </c>
      <c r="BR4" s="139" t="s">
        <v>50</v>
      </c>
      <c r="BT4" s="8"/>
      <c r="BU4" s="8"/>
      <c r="BV4" s="8"/>
      <c r="BX4" s="138" t="s">
        <v>50</v>
      </c>
      <c r="BY4" s="1" t="s">
        <v>50</v>
      </c>
      <c r="BZ4" s="139" t="s">
        <v>50</v>
      </c>
      <c r="CB4" s="86" t="s">
        <v>50</v>
      </c>
      <c r="CC4" s="139" t="s">
        <v>50</v>
      </c>
      <c r="CE4" s="8"/>
      <c r="CF4" s="8"/>
      <c r="CG4" s="8"/>
      <c r="CI4" s="138" t="s">
        <v>50</v>
      </c>
      <c r="CJ4" s="1" t="s">
        <v>50</v>
      </c>
      <c r="CK4" s="139" t="s">
        <v>50</v>
      </c>
      <c r="CM4" s="134" t="s">
        <v>50</v>
      </c>
      <c r="CO4" s="8"/>
      <c r="CP4" s="8"/>
      <c r="CQ4" s="8"/>
      <c r="CS4" s="8"/>
      <c r="CT4" s="8"/>
      <c r="CU4" s="8"/>
      <c r="CW4" s="164" t="s">
        <v>202</v>
      </c>
      <c r="CX4" s="147" t="s">
        <v>202</v>
      </c>
      <c r="CY4" s="165" t="s">
        <v>202</v>
      </c>
      <c r="DA4" s="164" t="s">
        <v>202</v>
      </c>
      <c r="DB4" s="147" t="s">
        <v>202</v>
      </c>
      <c r="DC4" s="165" t="s">
        <v>202</v>
      </c>
      <c r="DE4" s="164" t="s">
        <v>202</v>
      </c>
      <c r="DF4" s="147" t="s">
        <v>202</v>
      </c>
      <c r="DG4" s="165" t="s">
        <v>202</v>
      </c>
      <c r="DI4" s="138" t="s">
        <v>50</v>
      </c>
      <c r="DJ4" s="1" t="s">
        <v>50</v>
      </c>
      <c r="DK4" s="139" t="s">
        <v>50</v>
      </c>
      <c r="DM4" s="138" t="s">
        <v>1888</v>
      </c>
      <c r="DN4" s="139" t="s">
        <v>1888</v>
      </c>
      <c r="DP4" s="8"/>
      <c r="DQ4" s="8"/>
      <c r="DR4" s="8"/>
      <c r="DT4" s="164" t="s">
        <v>202</v>
      </c>
      <c r="DU4" s="147" t="s">
        <v>202</v>
      </c>
      <c r="DV4" s="165" t="s">
        <v>202</v>
      </c>
      <c r="DX4" s="164" t="s">
        <v>202</v>
      </c>
      <c r="DY4" s="147" t="s">
        <v>202</v>
      </c>
      <c r="DZ4" s="165" t="s">
        <v>202</v>
      </c>
      <c r="EB4" s="164" t="s">
        <v>202</v>
      </c>
      <c r="EC4" s="147" t="s">
        <v>202</v>
      </c>
      <c r="ED4" s="147" t="s">
        <v>202</v>
      </c>
      <c r="EE4" s="165" t="s">
        <v>202</v>
      </c>
      <c r="EG4" s="138" t="s">
        <v>50</v>
      </c>
      <c r="EH4" s="1" t="s">
        <v>50</v>
      </c>
      <c r="EI4" s="1" t="s">
        <v>50</v>
      </c>
      <c r="EJ4" s="139" t="s">
        <v>50</v>
      </c>
      <c r="EL4" s="134" t="s">
        <v>1737</v>
      </c>
      <c r="EN4" s="8"/>
      <c r="EO4" s="8"/>
      <c r="EP4" s="8"/>
      <c r="EQ4" s="8"/>
      <c r="ER4" s="8"/>
      <c r="ET4" s="138" t="s">
        <v>50</v>
      </c>
      <c r="EU4" s="139" t="s">
        <v>50</v>
      </c>
      <c r="EW4" s="8"/>
      <c r="EX4" s="8"/>
      <c r="EY4" s="8"/>
      <c r="EZ4" s="8"/>
      <c r="FB4" s="138" t="s">
        <v>50</v>
      </c>
      <c r="FC4" s="139" t="s">
        <v>50</v>
      </c>
      <c r="FE4" s="8"/>
      <c r="FF4" s="8"/>
      <c r="FG4" s="8"/>
      <c r="FH4" s="8"/>
      <c r="FJ4" s="168" t="s">
        <v>202</v>
      </c>
      <c r="FK4" s="147" t="s">
        <v>202</v>
      </c>
      <c r="FL4" s="147" t="s">
        <v>202</v>
      </c>
      <c r="FM4" s="175" t="s">
        <v>202</v>
      </c>
      <c r="FO4" s="168" t="s">
        <v>202</v>
      </c>
      <c r="FP4" s="175" t="s">
        <v>202</v>
      </c>
      <c r="FR4" s="138" t="s">
        <v>50</v>
      </c>
      <c r="FS4" s="1" t="s">
        <v>50</v>
      </c>
      <c r="FT4" s="1" t="s">
        <v>50</v>
      </c>
      <c r="FU4" s="139" t="s">
        <v>50</v>
      </c>
      <c r="FW4" s="168" t="s">
        <v>202</v>
      </c>
      <c r="FX4" s="147" t="s">
        <v>202</v>
      </c>
      <c r="FY4" s="147" t="s">
        <v>202</v>
      </c>
      <c r="FZ4" s="147" t="s">
        <v>202</v>
      </c>
      <c r="GA4" s="147" t="s">
        <v>202</v>
      </c>
      <c r="GB4" s="175" t="s">
        <v>202</v>
      </c>
      <c r="GD4" s="138" t="s">
        <v>50</v>
      </c>
      <c r="GE4" s="1" t="s">
        <v>50</v>
      </c>
      <c r="GF4" s="1" t="s">
        <v>50</v>
      </c>
      <c r="GG4" s="1" t="s">
        <v>50</v>
      </c>
      <c r="GH4" s="1" t="s">
        <v>50</v>
      </c>
      <c r="GI4" s="139" t="s">
        <v>50</v>
      </c>
      <c r="GK4" s="168" t="s">
        <v>202</v>
      </c>
      <c r="GL4" s="147" t="s">
        <v>202</v>
      </c>
      <c r="GM4" s="147" t="s">
        <v>202</v>
      </c>
      <c r="GN4" s="175" t="s">
        <v>202</v>
      </c>
      <c r="GP4" s="168" t="s">
        <v>202</v>
      </c>
      <c r="GQ4" s="147" t="s">
        <v>202</v>
      </c>
      <c r="GR4" s="147" t="s">
        <v>202</v>
      </c>
      <c r="GS4" s="175" t="s">
        <v>202</v>
      </c>
      <c r="GU4" s="138" t="s">
        <v>50</v>
      </c>
      <c r="GV4" s="1" t="s">
        <v>50</v>
      </c>
      <c r="GW4" s="1" t="s">
        <v>50</v>
      </c>
      <c r="GX4" s="139" t="s">
        <v>50</v>
      </c>
      <c r="GZ4" s="168" t="s">
        <v>202</v>
      </c>
      <c r="HA4" s="147" t="s">
        <v>202</v>
      </c>
      <c r="HB4" s="147" t="s">
        <v>202</v>
      </c>
      <c r="HC4" s="147" t="s">
        <v>202</v>
      </c>
      <c r="HD4" s="147" t="s">
        <v>202</v>
      </c>
      <c r="HE4" s="175" t="s">
        <v>202</v>
      </c>
      <c r="HG4" s="138" t="s">
        <v>50</v>
      </c>
      <c r="HH4" s="1" t="s">
        <v>50</v>
      </c>
      <c r="HI4" s="1" t="s">
        <v>50</v>
      </c>
      <c r="HJ4" s="1" t="s">
        <v>50</v>
      </c>
      <c r="HK4" s="1" t="s">
        <v>50</v>
      </c>
      <c r="HL4" s="139" t="s">
        <v>50</v>
      </c>
      <c r="HN4" s="168" t="s">
        <v>202</v>
      </c>
      <c r="HO4" s="175" t="s">
        <v>202</v>
      </c>
      <c r="HQ4" s="168" t="s">
        <v>202</v>
      </c>
      <c r="HR4" s="175" t="s">
        <v>202</v>
      </c>
      <c r="HT4" s="138" t="s">
        <v>50</v>
      </c>
      <c r="HU4" s="1" t="s">
        <v>50</v>
      </c>
      <c r="HV4" s="1" t="s">
        <v>50</v>
      </c>
      <c r="HW4" s="139" t="s">
        <v>50</v>
      </c>
      <c r="HY4" s="168" t="s">
        <v>202</v>
      </c>
      <c r="HZ4" s="147" t="s">
        <v>202</v>
      </c>
      <c r="IA4" s="147" t="s">
        <v>202</v>
      </c>
      <c r="IB4" s="147" t="s">
        <v>202</v>
      </c>
      <c r="IC4" s="147" t="s">
        <v>202</v>
      </c>
      <c r="ID4" s="175" t="s">
        <v>202</v>
      </c>
      <c r="IF4" s="168" t="s">
        <v>202</v>
      </c>
      <c r="IG4" s="147" t="s">
        <v>202</v>
      </c>
      <c r="IH4" s="147" t="s">
        <v>202</v>
      </c>
      <c r="II4" s="175" t="s">
        <v>202</v>
      </c>
      <c r="IK4" s="138" t="s">
        <v>50</v>
      </c>
      <c r="IL4" s="177" t="s">
        <v>50</v>
      </c>
      <c r="IM4" s="1" t="s">
        <v>50</v>
      </c>
      <c r="IN4" s="1" t="s">
        <v>50</v>
      </c>
      <c r="IO4" s="1" t="s">
        <v>50</v>
      </c>
      <c r="IP4" s="1" t="s">
        <v>50</v>
      </c>
      <c r="IQ4" s="1" t="s">
        <v>50</v>
      </c>
      <c r="IR4" s="1" t="s">
        <v>50</v>
      </c>
      <c r="IS4" s="87" t="s">
        <v>50</v>
      </c>
      <c r="IU4" s="168" t="s">
        <v>202</v>
      </c>
      <c r="IV4" s="147" t="s">
        <v>202</v>
      </c>
      <c r="IW4" s="175" t="s">
        <v>202</v>
      </c>
      <c r="IY4" s="86" t="s">
        <v>50</v>
      </c>
      <c r="IZ4" s="1" t="s">
        <v>50</v>
      </c>
      <c r="JA4" s="87" t="s">
        <v>50</v>
      </c>
      <c r="JC4" s="168" t="s">
        <v>202</v>
      </c>
      <c r="JD4" s="147" t="s">
        <v>202</v>
      </c>
      <c r="JE4" s="147" t="s">
        <v>202</v>
      </c>
      <c r="JF4" s="147" t="s">
        <v>202</v>
      </c>
      <c r="JG4" s="175" t="s">
        <v>202</v>
      </c>
      <c r="JI4" s="168" t="s">
        <v>202</v>
      </c>
      <c r="JJ4" s="147" t="s">
        <v>202</v>
      </c>
      <c r="JK4" s="147" t="s">
        <v>202</v>
      </c>
      <c r="JL4" s="147" t="s">
        <v>202</v>
      </c>
      <c r="JM4" s="147" t="s">
        <v>202</v>
      </c>
      <c r="JN4" s="175" t="s">
        <v>202</v>
      </c>
      <c r="JP4" s="138" t="s">
        <v>50</v>
      </c>
      <c r="JQ4" s="1" t="s">
        <v>50</v>
      </c>
      <c r="JR4" s="1" t="s">
        <v>50</v>
      </c>
      <c r="JS4" s="1" t="s">
        <v>1921</v>
      </c>
      <c r="JT4" s="1" t="s">
        <v>50</v>
      </c>
      <c r="JU4" s="1" t="s">
        <v>1921</v>
      </c>
      <c r="JV4" s="1" t="s">
        <v>1921</v>
      </c>
      <c r="JW4" s="1" t="s">
        <v>50</v>
      </c>
      <c r="JX4" s="1" t="s">
        <v>50</v>
      </c>
      <c r="JY4" s="139" t="s">
        <v>1921</v>
      </c>
      <c r="KA4" s="168" t="s">
        <v>202</v>
      </c>
      <c r="KB4" s="147" t="s">
        <v>202</v>
      </c>
      <c r="KC4" s="147" t="s">
        <v>202</v>
      </c>
      <c r="KD4" s="147" t="s">
        <v>202</v>
      </c>
      <c r="KE4" s="147" t="s">
        <v>202</v>
      </c>
      <c r="KF4" s="147" t="s">
        <v>202</v>
      </c>
      <c r="KG4" s="175" t="s">
        <v>202</v>
      </c>
      <c r="KI4" s="168" t="s">
        <v>202</v>
      </c>
      <c r="KJ4" s="147" t="s">
        <v>202</v>
      </c>
      <c r="KK4" s="147" t="s">
        <v>202</v>
      </c>
      <c r="KL4" s="147" t="s">
        <v>202</v>
      </c>
      <c r="KM4" s="147" t="s">
        <v>202</v>
      </c>
      <c r="KN4" s="147" t="s">
        <v>202</v>
      </c>
      <c r="KO4" s="175" t="s">
        <v>202</v>
      </c>
      <c r="KQ4" s="138" t="s">
        <v>50</v>
      </c>
      <c r="KR4" s="1" t="s">
        <v>50</v>
      </c>
      <c r="KS4" s="1" t="s">
        <v>50</v>
      </c>
      <c r="KT4" s="1" t="s">
        <v>50</v>
      </c>
      <c r="KU4" s="1" t="s">
        <v>50</v>
      </c>
      <c r="KV4" s="1" t="s">
        <v>50</v>
      </c>
      <c r="KW4" s="1" t="s">
        <v>50</v>
      </c>
      <c r="KX4" s="139" t="s">
        <v>50</v>
      </c>
      <c r="KZ4" s="168" t="s">
        <v>202</v>
      </c>
      <c r="LA4" s="175" t="s">
        <v>202</v>
      </c>
      <c r="LC4" s="53" t="s">
        <v>202</v>
      </c>
      <c r="LE4" s="53" t="s">
        <v>202</v>
      </c>
      <c r="LG4" s="138" t="s">
        <v>50</v>
      </c>
      <c r="LH4" s="139" t="s">
        <v>50</v>
      </c>
      <c r="LJ4" s="168" t="s">
        <v>202</v>
      </c>
      <c r="LK4" s="147" t="s">
        <v>202</v>
      </c>
      <c r="LL4" s="175" t="s">
        <v>202</v>
      </c>
      <c r="LN4" s="168" t="s">
        <v>202</v>
      </c>
      <c r="LO4" s="175" t="s">
        <v>202</v>
      </c>
      <c r="LQ4" s="86" t="s">
        <v>50</v>
      </c>
      <c r="LR4" s="1" t="s">
        <v>50</v>
      </c>
      <c r="LS4" s="1" t="s">
        <v>50</v>
      </c>
      <c r="LT4" s="87" t="s">
        <v>1921</v>
      </c>
      <c r="LV4" s="168" t="s">
        <v>202</v>
      </c>
      <c r="LW4" s="175" t="s">
        <v>202</v>
      </c>
      <c r="LY4" s="138" t="s">
        <v>50</v>
      </c>
      <c r="LZ4" s="87" t="s">
        <v>50</v>
      </c>
      <c r="MB4" s="168" t="s">
        <v>202</v>
      </c>
      <c r="MC4" s="147" t="s">
        <v>202</v>
      </c>
      <c r="MD4" s="147" t="s">
        <v>202</v>
      </c>
      <c r="ME4" s="175" t="s">
        <v>202</v>
      </c>
      <c r="MG4" s="86" t="s">
        <v>50</v>
      </c>
      <c r="MH4" s="1" t="s">
        <v>50</v>
      </c>
      <c r="MI4" s="1" t="s">
        <v>50</v>
      </c>
      <c r="MJ4" s="1" t="s">
        <v>50</v>
      </c>
      <c r="MK4" s="1" t="s">
        <v>50</v>
      </c>
      <c r="ML4" s="87" t="s">
        <v>50</v>
      </c>
      <c r="MN4" s="53" t="s">
        <v>202</v>
      </c>
      <c r="MO4" s="8"/>
      <c r="MP4" s="53" t="s">
        <v>202</v>
      </c>
      <c r="MQ4" s="8"/>
      <c r="MR4" s="8"/>
      <c r="MT4" s="168" t="s">
        <v>202</v>
      </c>
      <c r="MU4" s="175" t="s">
        <v>202</v>
      </c>
      <c r="MW4" s="138" t="s">
        <v>50</v>
      </c>
      <c r="MX4" s="1" t="s">
        <v>50</v>
      </c>
      <c r="MY4" s="1" t="s">
        <v>50</v>
      </c>
      <c r="MZ4" s="1" t="s">
        <v>50</v>
      </c>
      <c r="NA4" s="1" t="s">
        <v>50</v>
      </c>
      <c r="NB4" s="1" t="s">
        <v>50</v>
      </c>
      <c r="NC4" s="1" t="s">
        <v>50</v>
      </c>
      <c r="ND4" s="1" t="s">
        <v>50</v>
      </c>
      <c r="NE4" s="1" t="s">
        <v>50</v>
      </c>
      <c r="NF4" s="1" t="s">
        <v>50</v>
      </c>
      <c r="NG4" s="1" t="s">
        <v>50</v>
      </c>
      <c r="NH4" s="139" t="s">
        <v>50</v>
      </c>
      <c r="NJ4" s="168" t="s">
        <v>202</v>
      </c>
      <c r="NK4" s="147" t="s">
        <v>202</v>
      </c>
      <c r="NL4" s="147" t="s">
        <v>202</v>
      </c>
      <c r="NM4" s="147" t="s">
        <v>202</v>
      </c>
      <c r="NN4" s="147" t="s">
        <v>202</v>
      </c>
      <c r="NO4" s="175" t="s">
        <v>202</v>
      </c>
      <c r="NQ4" s="138" t="s">
        <v>50</v>
      </c>
      <c r="NR4" s="1" t="s">
        <v>50</v>
      </c>
      <c r="NS4" s="1" t="s">
        <v>50</v>
      </c>
      <c r="NT4" s="1" t="s">
        <v>50</v>
      </c>
      <c r="NU4" s="1" t="s">
        <v>50</v>
      </c>
      <c r="NV4" s="1" t="s">
        <v>50</v>
      </c>
      <c r="NW4" s="1" t="s">
        <v>50</v>
      </c>
      <c r="NX4" s="1" t="s">
        <v>50</v>
      </c>
      <c r="NY4" s="139" t="s">
        <v>50</v>
      </c>
      <c r="OA4" s="53" t="s">
        <v>202</v>
      </c>
      <c r="OB4" s="8"/>
      <c r="OC4" s="8"/>
      <c r="OE4" s="168" t="s">
        <v>202</v>
      </c>
      <c r="OF4" s="147" t="s">
        <v>202</v>
      </c>
      <c r="OG4" s="175" t="s">
        <v>202</v>
      </c>
      <c r="OI4" s="138" t="s">
        <v>50</v>
      </c>
      <c r="OJ4" s="1" t="s">
        <v>50</v>
      </c>
      <c r="OK4" s="1" t="s">
        <v>50</v>
      </c>
      <c r="OL4" s="1" t="s">
        <v>50</v>
      </c>
      <c r="OM4" s="139" t="s">
        <v>50</v>
      </c>
    </row>
    <row r="5" spans="1:1365" ht="22.5" customHeight="1" thickBot="1" x14ac:dyDescent="0.3">
      <c r="A5" s="9" t="s">
        <v>53</v>
      </c>
      <c r="B5" s="10" t="s">
        <v>1097</v>
      </c>
      <c r="C5" s="10" t="s">
        <v>1097</v>
      </c>
      <c r="E5" s="169" t="s">
        <v>1097</v>
      </c>
      <c r="F5" s="167" t="s">
        <v>1097</v>
      </c>
      <c r="H5" s="140" t="s">
        <v>1101</v>
      </c>
      <c r="I5" s="26" t="s">
        <v>1101</v>
      </c>
      <c r="J5" s="141" t="s">
        <v>1101</v>
      </c>
      <c r="L5" s="140" t="s">
        <v>1098</v>
      </c>
      <c r="M5" s="89" t="s">
        <v>1098</v>
      </c>
      <c r="O5" s="169" t="s">
        <v>1098</v>
      </c>
      <c r="P5" s="170" t="s">
        <v>1098</v>
      </c>
      <c r="Q5" s="167" t="s">
        <v>1098</v>
      </c>
      <c r="S5" s="140" t="s">
        <v>1140</v>
      </c>
      <c r="T5" s="26" t="s">
        <v>1140</v>
      </c>
      <c r="U5" s="26" t="s">
        <v>1140</v>
      </c>
      <c r="V5" s="141" t="s">
        <v>1140</v>
      </c>
      <c r="X5" s="169" t="s">
        <v>1096</v>
      </c>
      <c r="Y5" s="170" t="s">
        <v>1096</v>
      </c>
      <c r="Z5" s="170" t="s">
        <v>1096</v>
      </c>
      <c r="AA5" s="170" t="s">
        <v>1096</v>
      </c>
      <c r="AB5" s="148" t="s">
        <v>1096</v>
      </c>
      <c r="AC5" s="167" t="s">
        <v>1096</v>
      </c>
      <c r="AE5" s="140" t="s">
        <v>1435</v>
      </c>
      <c r="AF5" s="26" t="s">
        <v>1435</v>
      </c>
      <c r="AG5" s="26" t="s">
        <v>1435</v>
      </c>
      <c r="AH5" s="26" t="s">
        <v>1435</v>
      </c>
      <c r="AI5" s="141" t="s">
        <v>1435</v>
      </c>
      <c r="AK5" s="166" t="s">
        <v>706</v>
      </c>
      <c r="AL5" s="148" t="s">
        <v>706</v>
      </c>
      <c r="AM5" s="167" t="s">
        <v>706</v>
      </c>
      <c r="AO5" s="140" t="s">
        <v>1150</v>
      </c>
      <c r="AP5" s="26" t="s">
        <v>1150</v>
      </c>
      <c r="AQ5" s="141" t="s">
        <v>1150</v>
      </c>
      <c r="AS5" s="169" t="s">
        <v>774</v>
      </c>
      <c r="AT5" s="167" t="s">
        <v>774</v>
      </c>
      <c r="AV5" s="140" t="s">
        <v>774</v>
      </c>
      <c r="AW5" s="141" t="s">
        <v>774</v>
      </c>
      <c r="AY5" s="166" t="s">
        <v>725</v>
      </c>
      <c r="AZ5" s="148" t="s">
        <v>725</v>
      </c>
      <c r="BA5" s="167" t="s">
        <v>725</v>
      </c>
      <c r="BC5" s="169" t="s">
        <v>1171</v>
      </c>
      <c r="BD5" s="167" t="s">
        <v>1171</v>
      </c>
      <c r="BF5" s="140" t="s">
        <v>1171</v>
      </c>
      <c r="BG5" s="26" t="s">
        <v>1171</v>
      </c>
      <c r="BH5" s="89" t="s">
        <v>1171</v>
      </c>
      <c r="BJ5" s="135" t="s">
        <v>1095</v>
      </c>
      <c r="BL5" s="166" t="s">
        <v>784</v>
      </c>
      <c r="BM5" s="148" t="s">
        <v>784</v>
      </c>
      <c r="BN5" s="167" t="s">
        <v>784</v>
      </c>
      <c r="BP5" s="140" t="s">
        <v>784</v>
      </c>
      <c r="BQ5" s="26" t="s">
        <v>784</v>
      </c>
      <c r="BR5" s="141" t="s">
        <v>784</v>
      </c>
      <c r="BT5" s="10" t="s">
        <v>1094</v>
      </c>
      <c r="BU5" s="10" t="s">
        <v>1094</v>
      </c>
      <c r="BV5" s="10" t="s">
        <v>1094</v>
      </c>
      <c r="BX5" s="140" t="s">
        <v>1648</v>
      </c>
      <c r="BY5" s="26" t="s">
        <v>1648</v>
      </c>
      <c r="BZ5" s="141" t="s">
        <v>1648</v>
      </c>
      <c r="CB5" s="88" t="s">
        <v>1454</v>
      </c>
      <c r="CC5" s="141" t="s">
        <v>1454</v>
      </c>
      <c r="CE5" s="10" t="s">
        <v>749</v>
      </c>
      <c r="CF5" s="10" t="s">
        <v>749</v>
      </c>
      <c r="CG5" s="10" t="s">
        <v>749</v>
      </c>
      <c r="CI5" s="140" t="s">
        <v>1765</v>
      </c>
      <c r="CJ5" s="26" t="s">
        <v>1765</v>
      </c>
      <c r="CK5" s="141" t="s">
        <v>1765</v>
      </c>
      <c r="CM5" s="135" t="s">
        <v>1506</v>
      </c>
      <c r="CO5" s="10" t="s">
        <v>1093</v>
      </c>
      <c r="CP5" s="10" t="s">
        <v>1093</v>
      </c>
      <c r="CQ5" s="10" t="s">
        <v>1093</v>
      </c>
      <c r="CS5" s="10" t="s">
        <v>1093</v>
      </c>
      <c r="CT5" s="10" t="s">
        <v>1093</v>
      </c>
      <c r="CU5" s="10" t="s">
        <v>1093</v>
      </c>
      <c r="CW5" s="166" t="s">
        <v>283</v>
      </c>
      <c r="CX5" s="148" t="s">
        <v>283</v>
      </c>
      <c r="CY5" s="167" t="s">
        <v>283</v>
      </c>
      <c r="DA5" s="166" t="s">
        <v>283</v>
      </c>
      <c r="DB5" s="148" t="s">
        <v>283</v>
      </c>
      <c r="DC5" s="167" t="s">
        <v>283</v>
      </c>
      <c r="DE5" s="166" t="s">
        <v>1677</v>
      </c>
      <c r="DF5" s="148" t="s">
        <v>1677</v>
      </c>
      <c r="DG5" s="167" t="s">
        <v>1677</v>
      </c>
      <c r="DI5" s="140" t="s">
        <v>1677</v>
      </c>
      <c r="DJ5" s="26" t="s">
        <v>1677</v>
      </c>
      <c r="DK5" s="141" t="s">
        <v>1677</v>
      </c>
      <c r="DM5" s="140" t="s">
        <v>1735</v>
      </c>
      <c r="DN5" s="141" t="s">
        <v>1735</v>
      </c>
      <c r="DP5" s="10" t="s">
        <v>861</v>
      </c>
      <c r="DQ5" s="10" t="s">
        <v>861</v>
      </c>
      <c r="DR5" s="10" t="s">
        <v>861</v>
      </c>
      <c r="DT5" s="166" t="s">
        <v>284</v>
      </c>
      <c r="DU5" s="148" t="s">
        <v>284</v>
      </c>
      <c r="DV5" s="167" t="s">
        <v>284</v>
      </c>
      <c r="DX5" s="166" t="s">
        <v>284</v>
      </c>
      <c r="DY5" s="148" t="s">
        <v>284</v>
      </c>
      <c r="DZ5" s="167" t="s">
        <v>284</v>
      </c>
      <c r="EB5" s="166" t="s">
        <v>1688</v>
      </c>
      <c r="EC5" s="148" t="s">
        <v>1688</v>
      </c>
      <c r="ED5" s="148" t="s">
        <v>1688</v>
      </c>
      <c r="EE5" s="167" t="s">
        <v>1688</v>
      </c>
      <c r="EG5" s="140" t="s">
        <v>1688</v>
      </c>
      <c r="EH5" s="26" t="s">
        <v>1688</v>
      </c>
      <c r="EI5" s="26" t="s">
        <v>1688</v>
      </c>
      <c r="EJ5" s="141" t="s">
        <v>1688</v>
      </c>
      <c r="EL5" s="135" t="s">
        <v>1353</v>
      </c>
      <c r="EN5" s="10" t="s">
        <v>874</v>
      </c>
      <c r="EO5" s="10" t="s">
        <v>874</v>
      </c>
      <c r="EP5" s="10" t="s">
        <v>874</v>
      </c>
      <c r="EQ5" s="10" t="s">
        <v>874</v>
      </c>
      <c r="ER5" s="10" t="s">
        <v>874</v>
      </c>
      <c r="ET5" s="140" t="s">
        <v>1823</v>
      </c>
      <c r="EU5" s="141" t="s">
        <v>1823</v>
      </c>
      <c r="EW5" s="10" t="s">
        <v>838</v>
      </c>
      <c r="EX5" s="10" t="s">
        <v>838</v>
      </c>
      <c r="EY5" s="10" t="s">
        <v>838</v>
      </c>
      <c r="EZ5" s="10" t="s">
        <v>838</v>
      </c>
      <c r="FB5" s="140" t="s">
        <v>1824</v>
      </c>
      <c r="FC5" s="141" t="s">
        <v>1824</v>
      </c>
      <c r="FE5" s="10" t="s">
        <v>853</v>
      </c>
      <c r="FF5" s="10" t="s">
        <v>853</v>
      </c>
      <c r="FG5" s="10" t="s">
        <v>853</v>
      </c>
      <c r="FH5" s="10" t="s">
        <v>853</v>
      </c>
      <c r="FJ5" s="169" t="s">
        <v>1074</v>
      </c>
      <c r="FK5" s="148" t="s">
        <v>1074</v>
      </c>
      <c r="FL5" s="148" t="s">
        <v>1074</v>
      </c>
      <c r="FM5" s="176" t="s">
        <v>1074</v>
      </c>
      <c r="FO5" s="169" t="s">
        <v>1522</v>
      </c>
      <c r="FP5" s="176" t="s">
        <v>1522</v>
      </c>
      <c r="FR5" s="140" t="s">
        <v>1522</v>
      </c>
      <c r="FS5" s="26" t="s">
        <v>1522</v>
      </c>
      <c r="FT5" s="26" t="s">
        <v>1522</v>
      </c>
      <c r="FU5" s="141" t="s">
        <v>1522</v>
      </c>
      <c r="FW5" s="169" t="s">
        <v>1075</v>
      </c>
      <c r="FX5" s="148" t="s">
        <v>1075</v>
      </c>
      <c r="FY5" s="148" t="s">
        <v>1075</v>
      </c>
      <c r="FZ5" s="148" t="s">
        <v>1075</v>
      </c>
      <c r="GA5" s="148" t="s">
        <v>1075</v>
      </c>
      <c r="GB5" s="176" t="s">
        <v>1075</v>
      </c>
      <c r="GD5" s="140" t="s">
        <v>1549</v>
      </c>
      <c r="GE5" s="26" t="s">
        <v>1549</v>
      </c>
      <c r="GF5" s="26" t="s">
        <v>1549</v>
      </c>
      <c r="GG5" s="26" t="s">
        <v>1549</v>
      </c>
      <c r="GH5" s="26" t="s">
        <v>1549</v>
      </c>
      <c r="GI5" s="141" t="s">
        <v>1549</v>
      </c>
      <c r="GK5" s="169" t="s">
        <v>1076</v>
      </c>
      <c r="GL5" s="148" t="s">
        <v>1076</v>
      </c>
      <c r="GM5" s="148" t="s">
        <v>1076</v>
      </c>
      <c r="GN5" s="176" t="s">
        <v>1076</v>
      </c>
      <c r="GP5" s="169" t="s">
        <v>1563</v>
      </c>
      <c r="GQ5" s="148" t="s">
        <v>1563</v>
      </c>
      <c r="GR5" s="148" t="s">
        <v>1563</v>
      </c>
      <c r="GS5" s="176" t="s">
        <v>1563</v>
      </c>
      <c r="GU5" s="140" t="s">
        <v>1563</v>
      </c>
      <c r="GV5" s="26" t="s">
        <v>1563</v>
      </c>
      <c r="GW5" s="26" t="s">
        <v>1563</v>
      </c>
      <c r="GX5" s="141" t="s">
        <v>1563</v>
      </c>
      <c r="GZ5" s="169" t="s">
        <v>1077</v>
      </c>
      <c r="HA5" s="148" t="s">
        <v>1077</v>
      </c>
      <c r="HB5" s="148" t="s">
        <v>1078</v>
      </c>
      <c r="HC5" s="148" t="s">
        <v>1078</v>
      </c>
      <c r="HD5" s="148" t="s">
        <v>1078</v>
      </c>
      <c r="HE5" s="176" t="s">
        <v>1078</v>
      </c>
      <c r="HG5" s="140" t="s">
        <v>1587</v>
      </c>
      <c r="HH5" s="26" t="s">
        <v>1587</v>
      </c>
      <c r="HI5" s="26" t="s">
        <v>1588</v>
      </c>
      <c r="HJ5" s="26" t="s">
        <v>1588</v>
      </c>
      <c r="HK5" s="26" t="s">
        <v>1588</v>
      </c>
      <c r="HL5" s="141" t="s">
        <v>1588</v>
      </c>
      <c r="HN5" s="169" t="s">
        <v>1079</v>
      </c>
      <c r="HO5" s="176" t="s">
        <v>1079</v>
      </c>
      <c r="HQ5" s="169" t="s">
        <v>1079</v>
      </c>
      <c r="HR5" s="176" t="s">
        <v>1079</v>
      </c>
      <c r="HT5" s="140" t="s">
        <v>1797</v>
      </c>
      <c r="HU5" s="26" t="s">
        <v>1797</v>
      </c>
      <c r="HV5" s="26" t="s">
        <v>1797</v>
      </c>
      <c r="HW5" s="141" t="s">
        <v>1797</v>
      </c>
      <c r="HY5" s="169" t="s">
        <v>1080</v>
      </c>
      <c r="HZ5" s="148" t="s">
        <v>1080</v>
      </c>
      <c r="IA5" s="148" t="s">
        <v>1080</v>
      </c>
      <c r="IB5" s="148" t="s">
        <v>1081</v>
      </c>
      <c r="IC5" s="148" t="s">
        <v>1081</v>
      </c>
      <c r="ID5" s="176" t="s">
        <v>1081</v>
      </c>
      <c r="IF5" s="169" t="s">
        <v>1177</v>
      </c>
      <c r="IG5" s="148" t="s">
        <v>1178</v>
      </c>
      <c r="IH5" s="148" t="s">
        <v>1178</v>
      </c>
      <c r="II5" s="176" t="s">
        <v>1178</v>
      </c>
      <c r="IK5" s="140" t="s">
        <v>1177</v>
      </c>
      <c r="IL5" s="178" t="s">
        <v>1178</v>
      </c>
      <c r="IM5" s="26" t="s">
        <v>1178</v>
      </c>
      <c r="IN5" s="26" t="s">
        <v>1178</v>
      </c>
      <c r="IO5" s="26" t="s">
        <v>1178</v>
      </c>
      <c r="IP5" s="26" t="s">
        <v>1178</v>
      </c>
      <c r="IQ5" s="26" t="s">
        <v>1178</v>
      </c>
      <c r="IR5" s="26" t="s">
        <v>1178</v>
      </c>
      <c r="IS5" s="89" t="s">
        <v>1178</v>
      </c>
      <c r="IU5" s="169" t="s">
        <v>1082</v>
      </c>
      <c r="IV5" s="148" t="s">
        <v>1082</v>
      </c>
      <c r="IW5" s="176" t="s">
        <v>1082</v>
      </c>
      <c r="IY5" s="88" t="s">
        <v>1082</v>
      </c>
      <c r="IZ5" s="26" t="s">
        <v>1082</v>
      </c>
      <c r="JA5" s="89" t="s">
        <v>1082</v>
      </c>
      <c r="JC5" s="169" t="s">
        <v>1083</v>
      </c>
      <c r="JD5" s="148" t="s">
        <v>1084</v>
      </c>
      <c r="JE5" s="148" t="s">
        <v>1084</v>
      </c>
      <c r="JF5" s="148" t="s">
        <v>1084</v>
      </c>
      <c r="JG5" s="176" t="s">
        <v>1084</v>
      </c>
      <c r="JI5" s="169" t="s">
        <v>1213</v>
      </c>
      <c r="JJ5" s="148" t="s">
        <v>1213</v>
      </c>
      <c r="JK5" s="148" t="s">
        <v>1213</v>
      </c>
      <c r="JL5" s="148" t="s">
        <v>1213</v>
      </c>
      <c r="JM5" s="148" t="s">
        <v>1213</v>
      </c>
      <c r="JN5" s="176" t="s">
        <v>1213</v>
      </c>
      <c r="JP5" s="140" t="s">
        <v>1213</v>
      </c>
      <c r="JQ5" s="26" t="s">
        <v>1213</v>
      </c>
      <c r="JR5" s="26" t="s">
        <v>1213</v>
      </c>
      <c r="JS5" s="26" t="s">
        <v>1213</v>
      </c>
      <c r="JT5" s="26" t="s">
        <v>1213</v>
      </c>
      <c r="JU5" s="26" t="s">
        <v>1213</v>
      </c>
      <c r="JV5" s="26" t="s">
        <v>1213</v>
      </c>
      <c r="JW5" s="26" t="s">
        <v>1213</v>
      </c>
      <c r="JX5" s="26" t="s">
        <v>1213</v>
      </c>
      <c r="JY5" s="141" t="s">
        <v>1213</v>
      </c>
      <c r="KA5" s="169" t="s">
        <v>1085</v>
      </c>
      <c r="KB5" s="148" t="s">
        <v>1085</v>
      </c>
      <c r="KC5" s="148" t="s">
        <v>1625</v>
      </c>
      <c r="KD5" s="148" t="s">
        <v>1625</v>
      </c>
      <c r="KE5" s="148" t="s">
        <v>1625</v>
      </c>
      <c r="KF5" s="148" t="s">
        <v>1625</v>
      </c>
      <c r="KG5" s="176" t="s">
        <v>1625</v>
      </c>
      <c r="KI5" s="169" t="s">
        <v>1243</v>
      </c>
      <c r="KJ5" s="148" t="s">
        <v>1243</v>
      </c>
      <c r="KK5" s="148" t="s">
        <v>1265</v>
      </c>
      <c r="KL5" s="148" t="s">
        <v>1265</v>
      </c>
      <c r="KM5" s="148" t="s">
        <v>1265</v>
      </c>
      <c r="KN5" s="148" t="s">
        <v>1265</v>
      </c>
      <c r="KO5" s="176" t="s">
        <v>1265</v>
      </c>
      <c r="KQ5" s="140" t="s">
        <v>1243</v>
      </c>
      <c r="KR5" s="26" t="s">
        <v>1243</v>
      </c>
      <c r="KS5" s="26" t="s">
        <v>1265</v>
      </c>
      <c r="KT5" s="26" t="s">
        <v>1265</v>
      </c>
      <c r="KU5" s="26" t="s">
        <v>1265</v>
      </c>
      <c r="KV5" s="26" t="s">
        <v>1265</v>
      </c>
      <c r="KW5" s="26" t="s">
        <v>1265</v>
      </c>
      <c r="KX5" s="141" t="s">
        <v>1265</v>
      </c>
      <c r="KZ5" s="169" t="s">
        <v>1086</v>
      </c>
      <c r="LA5" s="176" t="s">
        <v>1086</v>
      </c>
      <c r="LC5" s="54" t="s">
        <v>1087</v>
      </c>
      <c r="LE5" s="54" t="s">
        <v>1087</v>
      </c>
      <c r="LG5" s="140" t="s">
        <v>1825</v>
      </c>
      <c r="LH5" s="141" t="s">
        <v>1825</v>
      </c>
      <c r="LJ5" s="169" t="s">
        <v>1088</v>
      </c>
      <c r="LK5" s="148" t="s">
        <v>1088</v>
      </c>
      <c r="LL5" s="176" t="s">
        <v>1088</v>
      </c>
      <c r="LN5" s="169" t="s">
        <v>1266</v>
      </c>
      <c r="LO5" s="176" t="s">
        <v>1266</v>
      </c>
      <c r="LQ5" s="88" t="s">
        <v>1266</v>
      </c>
      <c r="LR5" s="26" t="s">
        <v>1266</v>
      </c>
      <c r="LS5" s="26" t="s">
        <v>1266</v>
      </c>
      <c r="LT5" s="89" t="s">
        <v>1266</v>
      </c>
      <c r="LV5" s="169" t="s">
        <v>1266</v>
      </c>
      <c r="LW5" s="176" t="s">
        <v>1266</v>
      </c>
      <c r="LY5" s="140" t="s">
        <v>1266</v>
      </c>
      <c r="LZ5" s="89" t="s">
        <v>1266</v>
      </c>
      <c r="MB5" s="169" t="s">
        <v>1089</v>
      </c>
      <c r="MC5" s="148" t="s">
        <v>1089</v>
      </c>
      <c r="MD5" s="148" t="s">
        <v>1089</v>
      </c>
      <c r="ME5" s="176" t="s">
        <v>1089</v>
      </c>
      <c r="MG5" s="88" t="s">
        <v>1371</v>
      </c>
      <c r="MH5" s="26" t="s">
        <v>1371</v>
      </c>
      <c r="MI5" s="26" t="s">
        <v>1371</v>
      </c>
      <c r="MJ5" s="26" t="s">
        <v>1371</v>
      </c>
      <c r="MK5" s="26" t="s">
        <v>1371</v>
      </c>
      <c r="ML5" s="89" t="s">
        <v>1371</v>
      </c>
      <c r="MN5" s="54" t="s">
        <v>1090</v>
      </c>
      <c r="MO5" s="10" t="s">
        <v>1090</v>
      </c>
      <c r="MP5" s="54" t="s">
        <v>1090</v>
      </c>
      <c r="MQ5" s="10" t="s">
        <v>1090</v>
      </c>
      <c r="MR5" s="10" t="s">
        <v>1090</v>
      </c>
      <c r="MT5" s="169" t="s">
        <v>1626</v>
      </c>
      <c r="MU5" s="176" t="s">
        <v>1626</v>
      </c>
      <c r="MW5" s="140" t="s">
        <v>1287</v>
      </c>
      <c r="MX5" s="26" t="s">
        <v>1287</v>
      </c>
      <c r="MY5" s="26" t="s">
        <v>1315</v>
      </c>
      <c r="MZ5" s="26" t="s">
        <v>1315</v>
      </c>
      <c r="NA5" s="26" t="s">
        <v>1315</v>
      </c>
      <c r="NB5" s="26" t="s">
        <v>1315</v>
      </c>
      <c r="NC5" s="26" t="s">
        <v>1315</v>
      </c>
      <c r="ND5" s="26" t="s">
        <v>1315</v>
      </c>
      <c r="NE5" s="26" t="s">
        <v>1315</v>
      </c>
      <c r="NF5" s="26" t="s">
        <v>1315</v>
      </c>
      <c r="NG5" s="26" t="s">
        <v>1315</v>
      </c>
      <c r="NH5" s="141" t="s">
        <v>1315</v>
      </c>
      <c r="NJ5" s="169" t="s">
        <v>294</v>
      </c>
      <c r="NK5" s="148" t="s">
        <v>1627</v>
      </c>
      <c r="NL5" s="148" t="s">
        <v>1627</v>
      </c>
      <c r="NM5" s="148" t="s">
        <v>1627</v>
      </c>
      <c r="NN5" s="148" t="s">
        <v>1627</v>
      </c>
      <c r="NO5" s="176" t="s">
        <v>1627</v>
      </c>
      <c r="NQ5" s="140" t="s">
        <v>1316</v>
      </c>
      <c r="NR5" s="26" t="s">
        <v>1316</v>
      </c>
      <c r="NS5" s="26" t="s">
        <v>1316</v>
      </c>
      <c r="NT5" s="26" t="s">
        <v>1316</v>
      </c>
      <c r="NU5" s="26" t="s">
        <v>1316</v>
      </c>
      <c r="NV5" s="26" t="s">
        <v>1316</v>
      </c>
      <c r="NW5" s="26" t="s">
        <v>1342</v>
      </c>
      <c r="NX5" s="26" t="s">
        <v>1342</v>
      </c>
      <c r="NY5" s="141" t="s">
        <v>1342</v>
      </c>
      <c r="OA5" s="54" t="s">
        <v>1091</v>
      </c>
      <c r="OB5" s="10" t="s">
        <v>1092</v>
      </c>
      <c r="OC5" s="10" t="s">
        <v>1091</v>
      </c>
      <c r="OE5" s="169" t="s">
        <v>688</v>
      </c>
      <c r="OF5" s="148" t="s">
        <v>688</v>
      </c>
      <c r="OG5" s="176" t="s">
        <v>688</v>
      </c>
      <c r="OI5" s="140" t="s">
        <v>1827</v>
      </c>
      <c r="OJ5" s="26" t="s">
        <v>1827</v>
      </c>
      <c r="OK5" s="26" t="s">
        <v>1827</v>
      </c>
      <c r="OL5" s="26" t="s">
        <v>1827</v>
      </c>
      <c r="OM5" s="141" t="s">
        <v>1827</v>
      </c>
    </row>
    <row r="6" spans="1:1365" ht="22.5" customHeight="1" x14ac:dyDescent="0.25">
      <c r="A6" s="27" t="s">
        <v>107</v>
      </c>
      <c r="B6" s="21" t="s">
        <v>692</v>
      </c>
      <c r="C6" s="21" t="s">
        <v>692</v>
      </c>
      <c r="E6" s="21" t="s">
        <v>383</v>
      </c>
      <c r="F6" s="21" t="s">
        <v>383</v>
      </c>
      <c r="H6" s="21" t="s">
        <v>1102</v>
      </c>
      <c r="I6" s="21" t="s">
        <v>1102</v>
      </c>
      <c r="J6" s="21" t="s">
        <v>1102</v>
      </c>
      <c r="L6" s="21" t="s">
        <v>1126</v>
      </c>
      <c r="M6" s="21" t="s">
        <v>126</v>
      </c>
      <c r="O6" s="21" t="s">
        <v>51</v>
      </c>
      <c r="P6" s="21" t="s">
        <v>51</v>
      </c>
      <c r="Q6" s="21" t="s">
        <v>51</v>
      </c>
      <c r="S6" s="21" t="s">
        <v>750</v>
      </c>
      <c r="T6" s="21" t="s">
        <v>750</v>
      </c>
      <c r="U6" s="21" t="s">
        <v>750</v>
      </c>
      <c r="V6" s="21" t="s">
        <v>750</v>
      </c>
      <c r="X6" s="21" t="s">
        <v>51</v>
      </c>
      <c r="Y6" s="21" t="s">
        <v>51</v>
      </c>
      <c r="Z6" s="21" t="s">
        <v>51</v>
      </c>
      <c r="AA6" s="21" t="s">
        <v>51</v>
      </c>
      <c r="AB6" s="21" t="s">
        <v>51</v>
      </c>
      <c r="AC6" s="21" t="s">
        <v>51</v>
      </c>
      <c r="AE6" s="21" t="s">
        <v>750</v>
      </c>
      <c r="AF6" s="21" t="s">
        <v>750</v>
      </c>
      <c r="AG6" s="21" t="s">
        <v>750</v>
      </c>
      <c r="AH6" s="21" t="s">
        <v>750</v>
      </c>
      <c r="AI6" s="21" t="s">
        <v>750</v>
      </c>
      <c r="AK6" s="21" t="s">
        <v>105</v>
      </c>
      <c r="AL6" s="21" t="s">
        <v>105</v>
      </c>
      <c r="AM6" s="21" t="s">
        <v>105</v>
      </c>
      <c r="AO6" s="21" t="s">
        <v>1102</v>
      </c>
      <c r="AP6" s="21" t="s">
        <v>1102</v>
      </c>
      <c r="AQ6" s="21" t="s">
        <v>1102</v>
      </c>
      <c r="AS6" s="21" t="s">
        <v>750</v>
      </c>
      <c r="AT6" s="21" t="s">
        <v>750</v>
      </c>
      <c r="AV6" s="21" t="s">
        <v>750</v>
      </c>
      <c r="AW6" s="21" t="s">
        <v>750</v>
      </c>
      <c r="AY6" s="21" t="s">
        <v>105</v>
      </c>
      <c r="AZ6" s="21" t="s">
        <v>105</v>
      </c>
      <c r="BA6" s="21" t="s">
        <v>105</v>
      </c>
      <c r="BC6" s="21" t="s">
        <v>1102</v>
      </c>
      <c r="BD6" s="21" t="s">
        <v>1102</v>
      </c>
      <c r="BF6" s="21" t="s">
        <v>1102</v>
      </c>
      <c r="BG6" s="21" t="s">
        <v>1102</v>
      </c>
      <c r="BH6" s="21" t="s">
        <v>1102</v>
      </c>
      <c r="BI6" s="6" t="s">
        <v>233</v>
      </c>
      <c r="BJ6" s="21" t="s">
        <v>51</v>
      </c>
      <c r="BL6" s="21" t="s">
        <v>750</v>
      </c>
      <c r="BM6" s="21" t="s">
        <v>750</v>
      </c>
      <c r="BN6" s="21" t="s">
        <v>750</v>
      </c>
      <c r="BP6" s="21" t="s">
        <v>750</v>
      </c>
      <c r="BQ6" s="21" t="s">
        <v>750</v>
      </c>
      <c r="BR6" s="21" t="s">
        <v>750</v>
      </c>
      <c r="BT6" s="21" t="s">
        <v>732</v>
      </c>
      <c r="BU6" s="21" t="s">
        <v>732</v>
      </c>
      <c r="BV6" s="21" t="s">
        <v>732</v>
      </c>
      <c r="BX6" s="21" t="s">
        <v>1649</v>
      </c>
      <c r="BY6" s="21" t="s">
        <v>1649</v>
      </c>
      <c r="BZ6" s="21" t="s">
        <v>1649</v>
      </c>
      <c r="CA6" s="6" t="s">
        <v>233</v>
      </c>
      <c r="CB6" s="21" t="s">
        <v>1455</v>
      </c>
      <c r="CC6" s="21" t="s">
        <v>1455</v>
      </c>
      <c r="CE6" s="21" t="s">
        <v>750</v>
      </c>
      <c r="CF6" s="21" t="s">
        <v>750</v>
      </c>
      <c r="CG6" s="21" t="s">
        <v>750</v>
      </c>
      <c r="CI6" s="21" t="s">
        <v>750</v>
      </c>
      <c r="CJ6" s="21" t="s">
        <v>750</v>
      </c>
      <c r="CK6" s="21" t="s">
        <v>750</v>
      </c>
      <c r="CM6" s="21" t="s">
        <v>750</v>
      </c>
      <c r="CO6" s="21" t="s">
        <v>750</v>
      </c>
      <c r="CP6" s="21" t="s">
        <v>750</v>
      </c>
      <c r="CQ6" s="21" t="s">
        <v>750</v>
      </c>
      <c r="CS6" s="21" t="s">
        <v>750</v>
      </c>
      <c r="CT6" s="21" t="s">
        <v>750</v>
      </c>
      <c r="CU6" s="21" t="s">
        <v>750</v>
      </c>
      <c r="CW6" s="21" t="s">
        <v>105</v>
      </c>
      <c r="CX6" s="21" t="s">
        <v>105</v>
      </c>
      <c r="CY6" s="21" t="s">
        <v>105</v>
      </c>
      <c r="DA6" s="21" t="s">
        <v>105</v>
      </c>
      <c r="DB6" s="21" t="s">
        <v>105</v>
      </c>
      <c r="DC6" s="21" t="s">
        <v>105</v>
      </c>
      <c r="DE6" s="21" t="s">
        <v>1102</v>
      </c>
      <c r="DF6" s="21" t="s">
        <v>1102</v>
      </c>
      <c r="DG6" s="21" t="s">
        <v>1102</v>
      </c>
      <c r="DI6" s="21" t="s">
        <v>1102</v>
      </c>
      <c r="DJ6" s="21" t="s">
        <v>1102</v>
      </c>
      <c r="DK6" s="21" t="s">
        <v>1102</v>
      </c>
      <c r="DM6" s="21" t="s">
        <v>126</v>
      </c>
      <c r="DN6" s="21" t="s">
        <v>126</v>
      </c>
      <c r="DP6" s="21" t="s">
        <v>750</v>
      </c>
      <c r="DQ6" s="21" t="s">
        <v>750</v>
      </c>
      <c r="DR6" s="21" t="s">
        <v>750</v>
      </c>
      <c r="DT6" s="21" t="s">
        <v>105</v>
      </c>
      <c r="DU6" s="21" t="s">
        <v>105</v>
      </c>
      <c r="DV6" s="21" t="s">
        <v>105</v>
      </c>
      <c r="DX6" s="21" t="s">
        <v>105</v>
      </c>
      <c r="DY6" s="21" t="s">
        <v>105</v>
      </c>
      <c r="DZ6" s="21" t="s">
        <v>105</v>
      </c>
      <c r="EB6" s="21" t="s">
        <v>1102</v>
      </c>
      <c r="EC6" s="21" t="s">
        <v>1102</v>
      </c>
      <c r="ED6" s="21" t="s">
        <v>1102</v>
      </c>
      <c r="EE6" s="21" t="s">
        <v>1102</v>
      </c>
      <c r="EG6" s="21" t="s">
        <v>1102</v>
      </c>
      <c r="EH6" s="21" t="s">
        <v>1102</v>
      </c>
      <c r="EI6" s="21" t="s">
        <v>1102</v>
      </c>
      <c r="EJ6" s="21" t="s">
        <v>1102</v>
      </c>
      <c r="EL6" s="21" t="s">
        <v>126</v>
      </c>
      <c r="EN6" s="21" t="s">
        <v>750</v>
      </c>
      <c r="EO6" s="21" t="s">
        <v>750</v>
      </c>
      <c r="EP6" s="21" t="s">
        <v>750</v>
      </c>
      <c r="EQ6" s="21" t="s">
        <v>750</v>
      </c>
      <c r="ER6" s="21" t="s">
        <v>750</v>
      </c>
      <c r="ET6" s="21" t="s">
        <v>1455</v>
      </c>
      <c r="EU6" s="21" t="s">
        <v>1455</v>
      </c>
      <c r="EW6" s="21" t="s">
        <v>750</v>
      </c>
      <c r="EX6" s="21" t="s">
        <v>750</v>
      </c>
      <c r="EY6" s="21" t="s">
        <v>750</v>
      </c>
      <c r="EZ6" s="21" t="s">
        <v>750</v>
      </c>
      <c r="FA6" s="6" t="s">
        <v>233</v>
      </c>
      <c r="FB6" s="21" t="s">
        <v>1455</v>
      </c>
      <c r="FC6" s="21" t="s">
        <v>1455</v>
      </c>
      <c r="FE6" s="21" t="s">
        <v>750</v>
      </c>
      <c r="FF6" s="21" t="s">
        <v>750</v>
      </c>
      <c r="FG6" s="21" t="s">
        <v>750</v>
      </c>
      <c r="FH6" s="21" t="s">
        <v>750</v>
      </c>
      <c r="FJ6" s="21" t="s">
        <v>105</v>
      </c>
      <c r="FK6" s="21" t="s">
        <v>105</v>
      </c>
      <c r="FL6" s="21" t="s">
        <v>105</v>
      </c>
      <c r="FM6" s="21" t="s">
        <v>105</v>
      </c>
      <c r="FO6" s="21" t="s">
        <v>1455</v>
      </c>
      <c r="FP6" s="21" t="s">
        <v>1455</v>
      </c>
      <c r="FQ6" s="6" t="s">
        <v>233</v>
      </c>
      <c r="FR6" s="21" t="s">
        <v>1455</v>
      </c>
      <c r="FS6" s="21" t="s">
        <v>1455</v>
      </c>
      <c r="FT6" s="21" t="s">
        <v>1455</v>
      </c>
      <c r="FU6" s="21" t="s">
        <v>1455</v>
      </c>
      <c r="FW6" s="21" t="s">
        <v>126</v>
      </c>
      <c r="FX6" s="21" t="s">
        <v>126</v>
      </c>
      <c r="FY6" s="21" t="s">
        <v>126</v>
      </c>
      <c r="FZ6" s="21" t="s">
        <v>126</v>
      </c>
      <c r="GA6" s="21" t="s">
        <v>126</v>
      </c>
      <c r="GB6" s="21" t="s">
        <v>126</v>
      </c>
      <c r="GD6" s="21" t="s">
        <v>750</v>
      </c>
      <c r="GE6" s="21" t="s">
        <v>750</v>
      </c>
      <c r="GF6" s="21" t="s">
        <v>750</v>
      </c>
      <c r="GG6" s="21" t="s">
        <v>750</v>
      </c>
      <c r="GH6" s="21" t="s">
        <v>750</v>
      </c>
      <c r="GI6" s="21" t="s">
        <v>750</v>
      </c>
      <c r="GK6" s="21" t="s">
        <v>105</v>
      </c>
      <c r="GL6" s="21" t="s">
        <v>105</v>
      </c>
      <c r="GM6" s="21" t="s">
        <v>105</v>
      </c>
      <c r="GN6" s="21" t="s">
        <v>105</v>
      </c>
      <c r="GP6" s="21" t="s">
        <v>1455</v>
      </c>
      <c r="GQ6" s="21" t="s">
        <v>1455</v>
      </c>
      <c r="GR6" s="21" t="s">
        <v>1455</v>
      </c>
      <c r="GS6" s="21" t="s">
        <v>1455</v>
      </c>
      <c r="GT6" s="6" t="s">
        <v>233</v>
      </c>
      <c r="GU6" s="21" t="s">
        <v>1455</v>
      </c>
      <c r="GV6" s="21" t="s">
        <v>1455</v>
      </c>
      <c r="GW6" s="21" t="s">
        <v>1455</v>
      </c>
      <c r="GX6" s="21" t="s">
        <v>1455</v>
      </c>
      <c r="GZ6" s="21" t="s">
        <v>126</v>
      </c>
      <c r="HA6" s="21" t="s">
        <v>126</v>
      </c>
      <c r="HB6" s="21" t="s">
        <v>126</v>
      </c>
      <c r="HC6" s="21" t="s">
        <v>126</v>
      </c>
      <c r="HD6" s="21" t="s">
        <v>126</v>
      </c>
      <c r="HE6" s="21" t="s">
        <v>126</v>
      </c>
      <c r="HG6" s="21" t="s">
        <v>750</v>
      </c>
      <c r="HH6" s="21" t="s">
        <v>750</v>
      </c>
      <c r="HI6" s="21" t="s">
        <v>750</v>
      </c>
      <c r="HJ6" s="21" t="s">
        <v>750</v>
      </c>
      <c r="HK6" s="21" t="s">
        <v>750</v>
      </c>
      <c r="HL6" s="21" t="s">
        <v>750</v>
      </c>
      <c r="HN6" s="21" t="s">
        <v>105</v>
      </c>
      <c r="HO6" s="21" t="s">
        <v>105</v>
      </c>
      <c r="HQ6" s="21" t="s">
        <v>105</v>
      </c>
      <c r="HR6" s="21" t="s">
        <v>105</v>
      </c>
      <c r="HT6" s="21" t="s">
        <v>1455</v>
      </c>
      <c r="HU6" s="21" t="s">
        <v>1455</v>
      </c>
      <c r="HV6" s="21" t="s">
        <v>1455</v>
      </c>
      <c r="HW6" s="21" t="s">
        <v>1455</v>
      </c>
      <c r="HY6" s="21" t="s">
        <v>126</v>
      </c>
      <c r="HZ6" s="21" t="s">
        <v>126</v>
      </c>
      <c r="IA6" s="21" t="s">
        <v>126</v>
      </c>
      <c r="IB6" s="21" t="s">
        <v>126</v>
      </c>
      <c r="IC6" s="21" t="s">
        <v>126</v>
      </c>
      <c r="ID6" s="21" t="s">
        <v>126</v>
      </c>
      <c r="IF6" s="21" t="s">
        <v>750</v>
      </c>
      <c r="IG6" s="21" t="s">
        <v>750</v>
      </c>
      <c r="IH6" s="21" t="s">
        <v>750</v>
      </c>
      <c r="II6" s="21" t="s">
        <v>750</v>
      </c>
      <c r="IK6" s="21" t="s">
        <v>750</v>
      </c>
      <c r="IL6" s="21" t="s">
        <v>750</v>
      </c>
      <c r="IM6" s="21" t="s">
        <v>750</v>
      </c>
      <c r="IN6" s="21" t="s">
        <v>750</v>
      </c>
      <c r="IO6" s="21" t="s">
        <v>750</v>
      </c>
      <c r="IP6" s="21" t="s">
        <v>750</v>
      </c>
      <c r="IQ6" s="21" t="s">
        <v>750</v>
      </c>
      <c r="IR6" s="21" t="s">
        <v>750</v>
      </c>
      <c r="IS6" s="21" t="s">
        <v>750</v>
      </c>
      <c r="IU6" s="21" t="s">
        <v>105</v>
      </c>
      <c r="IV6" s="21" t="s">
        <v>105</v>
      </c>
      <c r="IW6" s="21" t="s">
        <v>105</v>
      </c>
      <c r="IY6" s="21" t="s">
        <v>105</v>
      </c>
      <c r="IZ6" s="21" t="s">
        <v>105</v>
      </c>
      <c r="JA6" s="21" t="s">
        <v>105</v>
      </c>
      <c r="JC6" s="21" t="s">
        <v>126</v>
      </c>
      <c r="JD6" s="21" t="s">
        <v>126</v>
      </c>
      <c r="JE6" s="21" t="s">
        <v>126</v>
      </c>
      <c r="JF6" s="21" t="s">
        <v>126</v>
      </c>
      <c r="JG6" s="21" t="s">
        <v>126</v>
      </c>
      <c r="JI6" s="21" t="s">
        <v>750</v>
      </c>
      <c r="JJ6" s="21" t="s">
        <v>750</v>
      </c>
      <c r="JK6" s="21" t="s">
        <v>750</v>
      </c>
      <c r="JL6" s="21" t="s">
        <v>750</v>
      </c>
      <c r="JM6" s="21" t="s">
        <v>750</v>
      </c>
      <c r="JN6" s="21" t="s">
        <v>750</v>
      </c>
      <c r="JP6" s="21" t="s">
        <v>750</v>
      </c>
      <c r="JQ6" s="21" t="s">
        <v>750</v>
      </c>
      <c r="JR6" s="21" t="s">
        <v>750</v>
      </c>
      <c r="JS6" s="21" t="s">
        <v>750</v>
      </c>
      <c r="JT6" s="21" t="s">
        <v>750</v>
      </c>
      <c r="JU6" s="21" t="s">
        <v>750</v>
      </c>
      <c r="JV6" s="21" t="s">
        <v>750</v>
      </c>
      <c r="JW6" s="21" t="s">
        <v>750</v>
      </c>
      <c r="JX6" s="21" t="s">
        <v>750</v>
      </c>
      <c r="JY6" s="21" t="s">
        <v>750</v>
      </c>
      <c r="KA6" s="21" t="s">
        <v>126</v>
      </c>
      <c r="KB6" s="21" t="s">
        <v>126</v>
      </c>
      <c r="KC6" s="21" t="s">
        <v>126</v>
      </c>
      <c r="KD6" s="21" t="s">
        <v>126</v>
      </c>
      <c r="KE6" s="21" t="s">
        <v>126</v>
      </c>
      <c r="KF6" s="21" t="s">
        <v>126</v>
      </c>
      <c r="KG6" s="21" t="s">
        <v>126</v>
      </c>
      <c r="KI6" s="21" t="s">
        <v>750</v>
      </c>
      <c r="KJ6" s="21" t="s">
        <v>750</v>
      </c>
      <c r="KK6" s="21" t="s">
        <v>750</v>
      </c>
      <c r="KL6" s="21" t="s">
        <v>750</v>
      </c>
      <c r="KM6" s="21" t="s">
        <v>750</v>
      </c>
      <c r="KN6" s="21" t="s">
        <v>750</v>
      </c>
      <c r="KO6" s="21" t="s">
        <v>750</v>
      </c>
      <c r="KQ6" s="21" t="s">
        <v>750</v>
      </c>
      <c r="KR6" s="21" t="s">
        <v>750</v>
      </c>
      <c r="KS6" s="21" t="s">
        <v>750</v>
      </c>
      <c r="KT6" s="21" t="s">
        <v>750</v>
      </c>
      <c r="KU6" s="21" t="s">
        <v>750</v>
      </c>
      <c r="KV6" s="21" t="s">
        <v>750</v>
      </c>
      <c r="KW6" s="21" t="s">
        <v>750</v>
      </c>
      <c r="KX6" s="21" t="s">
        <v>750</v>
      </c>
      <c r="KZ6" s="21" t="s">
        <v>126</v>
      </c>
      <c r="LA6" s="21" t="s">
        <v>126</v>
      </c>
      <c r="LC6" s="21" t="s">
        <v>105</v>
      </c>
      <c r="LE6" s="21" t="s">
        <v>105</v>
      </c>
      <c r="LF6" s="6" t="s">
        <v>233</v>
      </c>
      <c r="LG6" s="21" t="s">
        <v>1455</v>
      </c>
      <c r="LH6" s="21" t="s">
        <v>1455</v>
      </c>
      <c r="LJ6" s="21" t="s">
        <v>126</v>
      </c>
      <c r="LK6" s="21" t="s">
        <v>126</v>
      </c>
      <c r="LL6" s="21" t="s">
        <v>126</v>
      </c>
      <c r="LN6" s="21" t="s">
        <v>750</v>
      </c>
      <c r="LO6" s="21" t="s">
        <v>750</v>
      </c>
      <c r="LQ6" s="21" t="s">
        <v>750</v>
      </c>
      <c r="LR6" s="21" t="s">
        <v>750</v>
      </c>
      <c r="LS6" s="21" t="s">
        <v>750</v>
      </c>
      <c r="LT6" s="21" t="s">
        <v>750</v>
      </c>
      <c r="LV6" s="21" t="s">
        <v>750</v>
      </c>
      <c r="LW6" s="21" t="s">
        <v>750</v>
      </c>
      <c r="LY6" s="21" t="s">
        <v>750</v>
      </c>
      <c r="LZ6" s="21" t="s">
        <v>750</v>
      </c>
      <c r="MB6" s="21" t="s">
        <v>126</v>
      </c>
      <c r="MC6" s="21" t="s">
        <v>126</v>
      </c>
      <c r="MD6" s="21" t="s">
        <v>126</v>
      </c>
      <c r="ME6" s="21" t="s">
        <v>126</v>
      </c>
      <c r="MG6" s="21" t="s">
        <v>750</v>
      </c>
      <c r="MH6" s="21" t="s">
        <v>750</v>
      </c>
      <c r="MI6" s="21" t="s">
        <v>750</v>
      </c>
      <c r="MJ6" s="21" t="s">
        <v>750</v>
      </c>
      <c r="MK6" s="21" t="s">
        <v>750</v>
      </c>
      <c r="ML6" s="21" t="s">
        <v>750</v>
      </c>
      <c r="MN6" s="21" t="s">
        <v>750</v>
      </c>
      <c r="MO6" s="21" t="s">
        <v>750</v>
      </c>
      <c r="MP6" s="21" t="s">
        <v>750</v>
      </c>
      <c r="MQ6" s="21" t="s">
        <v>750</v>
      </c>
      <c r="MR6" s="21" t="s">
        <v>750</v>
      </c>
      <c r="MT6" s="21" t="s">
        <v>126</v>
      </c>
      <c r="MU6" s="21" t="s">
        <v>126</v>
      </c>
      <c r="MW6" s="21" t="s">
        <v>750</v>
      </c>
      <c r="MX6" s="21" t="s">
        <v>750</v>
      </c>
      <c r="MY6" s="21" t="s">
        <v>750</v>
      </c>
      <c r="MZ6" s="21" t="s">
        <v>750</v>
      </c>
      <c r="NA6" s="21" t="s">
        <v>750</v>
      </c>
      <c r="NB6" s="21" t="s">
        <v>750</v>
      </c>
      <c r="NC6" s="21" t="s">
        <v>750</v>
      </c>
      <c r="ND6" s="21" t="s">
        <v>750</v>
      </c>
      <c r="NE6" s="21" t="s">
        <v>750</v>
      </c>
      <c r="NF6" s="21" t="s">
        <v>750</v>
      </c>
      <c r="NG6" s="21" t="s">
        <v>750</v>
      </c>
      <c r="NH6" s="21" t="s">
        <v>750</v>
      </c>
      <c r="NJ6" s="21" t="s">
        <v>126</v>
      </c>
      <c r="NK6" s="21" t="s">
        <v>126</v>
      </c>
      <c r="NL6" s="21" t="s">
        <v>126</v>
      </c>
      <c r="NM6" s="21" t="s">
        <v>126</v>
      </c>
      <c r="NN6" s="21" t="s">
        <v>126</v>
      </c>
      <c r="NO6" s="21" t="s">
        <v>126</v>
      </c>
      <c r="NQ6" s="21" t="s">
        <v>750</v>
      </c>
      <c r="NR6" s="21" t="s">
        <v>750</v>
      </c>
      <c r="NS6" s="21" t="s">
        <v>750</v>
      </c>
      <c r="NT6" s="21" t="s">
        <v>750</v>
      </c>
      <c r="NU6" s="21" t="s">
        <v>750</v>
      </c>
      <c r="NV6" s="21" t="s">
        <v>750</v>
      </c>
      <c r="NW6" s="21" t="s">
        <v>750</v>
      </c>
      <c r="NX6" s="21" t="s">
        <v>750</v>
      </c>
      <c r="NY6" s="21" t="s">
        <v>750</v>
      </c>
      <c r="OA6" s="21" t="s">
        <v>750</v>
      </c>
      <c r="OB6" s="21" t="s">
        <v>750</v>
      </c>
      <c r="OC6" s="21" t="s">
        <v>750</v>
      </c>
      <c r="OE6" s="21" t="s">
        <v>612</v>
      </c>
      <c r="OF6" s="21" t="s">
        <v>612</v>
      </c>
      <c r="OG6" s="21" t="s">
        <v>612</v>
      </c>
      <c r="OI6" s="21" t="s">
        <v>750</v>
      </c>
      <c r="OJ6" s="21" t="s">
        <v>750</v>
      </c>
      <c r="OK6" s="21" t="s">
        <v>750</v>
      </c>
      <c r="OL6" s="21" t="s">
        <v>750</v>
      </c>
      <c r="OM6" s="21" t="s">
        <v>750</v>
      </c>
    </row>
    <row r="7" spans="1:1365" ht="22.5" customHeight="1" x14ac:dyDescent="0.25">
      <c r="A7" s="4" t="s">
        <v>54</v>
      </c>
      <c r="B7" s="5" t="s">
        <v>702</v>
      </c>
      <c r="C7" s="5" t="s">
        <v>703</v>
      </c>
      <c r="E7" s="5" t="s">
        <v>704</v>
      </c>
      <c r="F7" s="5" t="s">
        <v>779</v>
      </c>
      <c r="H7" s="5" t="s">
        <v>1103</v>
      </c>
      <c r="I7" s="5" t="s">
        <v>704</v>
      </c>
      <c r="J7" s="5" t="s">
        <v>779</v>
      </c>
      <c r="L7" s="5" t="s">
        <v>1127</v>
      </c>
      <c r="M7" s="5" t="s">
        <v>1483</v>
      </c>
      <c r="O7" s="5" t="s">
        <v>1139</v>
      </c>
      <c r="P7" s="5" t="s">
        <v>217</v>
      </c>
      <c r="Q7" s="5" t="s">
        <v>218</v>
      </c>
      <c r="S7" s="5" t="s">
        <v>52</v>
      </c>
      <c r="T7" s="5" t="s">
        <v>1141</v>
      </c>
      <c r="U7" s="5" t="s">
        <v>217</v>
      </c>
      <c r="V7" s="5" t="s">
        <v>218</v>
      </c>
      <c r="X7" s="5" t="s">
        <v>52</v>
      </c>
      <c r="Y7" s="5" t="s">
        <v>782</v>
      </c>
      <c r="Z7" s="5" t="s">
        <v>60</v>
      </c>
      <c r="AA7" s="5" t="s">
        <v>61</v>
      </c>
      <c r="AB7" s="5" t="s">
        <v>691</v>
      </c>
      <c r="AC7" s="5" t="s">
        <v>69</v>
      </c>
      <c r="AE7" s="5" t="s">
        <v>52</v>
      </c>
      <c r="AF7" s="5" t="s">
        <v>1436</v>
      </c>
      <c r="AG7" s="5" t="s">
        <v>60</v>
      </c>
      <c r="AH7" s="5" t="s">
        <v>228</v>
      </c>
      <c r="AI7" s="5" t="s">
        <v>1437</v>
      </c>
      <c r="AK7" s="82" t="s">
        <v>707</v>
      </c>
      <c r="AL7" s="82" t="s">
        <v>708</v>
      </c>
      <c r="AM7" s="82" t="s">
        <v>709</v>
      </c>
      <c r="AO7" s="82" t="s">
        <v>1151</v>
      </c>
      <c r="AP7" s="82" t="s">
        <v>1152</v>
      </c>
      <c r="AQ7" s="82" t="s">
        <v>1153</v>
      </c>
      <c r="AS7" s="5" t="s">
        <v>775</v>
      </c>
      <c r="AT7" s="5" t="s">
        <v>776</v>
      </c>
      <c r="AV7" s="5" t="s">
        <v>1493</v>
      </c>
      <c r="AW7" s="5" t="s">
        <v>1492</v>
      </c>
      <c r="AY7" s="82" t="s">
        <v>707</v>
      </c>
      <c r="AZ7" s="82" t="s">
        <v>708</v>
      </c>
      <c r="BA7" s="82" t="s">
        <v>709</v>
      </c>
      <c r="BC7" s="82" t="s">
        <v>1763</v>
      </c>
      <c r="BD7" s="82" t="s">
        <v>1764</v>
      </c>
      <c r="BF7" s="82" t="s">
        <v>1151</v>
      </c>
      <c r="BG7" s="82" t="s">
        <v>1152</v>
      </c>
      <c r="BH7" s="82" t="s">
        <v>1153</v>
      </c>
      <c r="BJ7" s="5" t="s">
        <v>1048</v>
      </c>
      <c r="BL7" s="5" t="s">
        <v>775</v>
      </c>
      <c r="BM7" s="5" t="s">
        <v>776</v>
      </c>
      <c r="BN7" s="5" t="s">
        <v>785</v>
      </c>
      <c r="BP7" s="5" t="s">
        <v>1493</v>
      </c>
      <c r="BQ7" s="5" t="s">
        <v>1492</v>
      </c>
      <c r="BR7" s="5" t="s">
        <v>1504</v>
      </c>
      <c r="BT7" s="5" t="s">
        <v>733</v>
      </c>
      <c r="BU7" s="5" t="s">
        <v>734</v>
      </c>
      <c r="BV7" s="5" t="s">
        <v>735</v>
      </c>
      <c r="BX7" s="5" t="s">
        <v>1655</v>
      </c>
      <c r="BY7" s="5" t="s">
        <v>1656</v>
      </c>
      <c r="BZ7" s="5" t="s">
        <v>1657</v>
      </c>
      <c r="CB7" s="82" t="s">
        <v>1456</v>
      </c>
      <c r="CC7" s="82" t="s">
        <v>1153</v>
      </c>
      <c r="CE7" s="5" t="s">
        <v>751</v>
      </c>
      <c r="CF7" s="5" t="s">
        <v>752</v>
      </c>
      <c r="CG7" s="5" t="s">
        <v>753</v>
      </c>
      <c r="CI7" s="5" t="s">
        <v>1770</v>
      </c>
      <c r="CJ7" s="5" t="s">
        <v>1771</v>
      </c>
      <c r="CK7" s="5" t="s">
        <v>1772</v>
      </c>
      <c r="CM7" s="41" t="s">
        <v>1507</v>
      </c>
      <c r="CO7" s="5" t="s">
        <v>815</v>
      </c>
      <c r="CP7" s="5" t="s">
        <v>816</v>
      </c>
      <c r="CQ7" s="5" t="s">
        <v>817</v>
      </c>
      <c r="CS7" s="5" t="s">
        <v>1345</v>
      </c>
      <c r="CT7" s="5" t="s">
        <v>1344</v>
      </c>
      <c r="CU7" s="5" t="s">
        <v>1343</v>
      </c>
      <c r="CW7" s="41" t="s">
        <v>260</v>
      </c>
      <c r="CX7" s="41" t="s">
        <v>261</v>
      </c>
      <c r="CY7" s="41" t="s">
        <v>262</v>
      </c>
      <c r="DA7" s="41" t="s">
        <v>1785</v>
      </c>
      <c r="DB7" s="41" t="s">
        <v>1764</v>
      </c>
      <c r="DC7" s="41" t="s">
        <v>1786</v>
      </c>
      <c r="DE7" s="41" t="s">
        <v>1785</v>
      </c>
      <c r="DF7" s="41" t="s">
        <v>1764</v>
      </c>
      <c r="DG7" s="41" t="s">
        <v>1786</v>
      </c>
      <c r="DI7" s="41" t="s">
        <v>1684</v>
      </c>
      <c r="DJ7" s="41" t="s">
        <v>1152</v>
      </c>
      <c r="DK7" s="41" t="s">
        <v>1153</v>
      </c>
      <c r="DM7" s="82" t="s">
        <v>1739</v>
      </c>
      <c r="DN7" s="82" t="s">
        <v>1740</v>
      </c>
      <c r="DP7" s="82" t="s">
        <v>862</v>
      </c>
      <c r="DQ7" s="82" t="s">
        <v>863</v>
      </c>
      <c r="DR7" s="82" t="s">
        <v>864</v>
      </c>
      <c r="DT7" s="41" t="s">
        <v>260</v>
      </c>
      <c r="DU7" s="41" t="s">
        <v>261</v>
      </c>
      <c r="DV7" s="41" t="s">
        <v>262</v>
      </c>
      <c r="DX7" s="41" t="s">
        <v>1785</v>
      </c>
      <c r="DY7" s="41" t="s">
        <v>1764</v>
      </c>
      <c r="DZ7" s="41" t="s">
        <v>1786</v>
      </c>
      <c r="EB7" s="41" t="s">
        <v>1785</v>
      </c>
      <c r="EC7" s="41" t="s">
        <v>1764</v>
      </c>
      <c r="ED7" s="41" t="s">
        <v>1791</v>
      </c>
      <c r="EE7" s="41" t="s">
        <v>1792</v>
      </c>
      <c r="EG7" s="41" t="s">
        <v>1684</v>
      </c>
      <c r="EH7" s="41" t="s">
        <v>1152</v>
      </c>
      <c r="EI7" s="41" t="s">
        <v>1153</v>
      </c>
      <c r="EJ7" s="41" t="s">
        <v>1693</v>
      </c>
      <c r="EL7" s="82" t="s">
        <v>1750</v>
      </c>
      <c r="EN7" s="82" t="s">
        <v>862</v>
      </c>
      <c r="EO7" s="82" t="s">
        <v>863</v>
      </c>
      <c r="EP7" s="82" t="s">
        <v>875</v>
      </c>
      <c r="EQ7" s="82" t="s">
        <v>876</v>
      </c>
      <c r="ER7" s="82" t="s">
        <v>877</v>
      </c>
      <c r="ET7" s="82" t="s">
        <v>1846</v>
      </c>
      <c r="EU7" s="82" t="s">
        <v>1847</v>
      </c>
      <c r="EW7" s="82" t="s">
        <v>277</v>
      </c>
      <c r="EX7" s="82" t="s">
        <v>228</v>
      </c>
      <c r="EY7" s="82" t="s">
        <v>234</v>
      </c>
      <c r="EZ7" s="82" t="s">
        <v>839</v>
      </c>
      <c r="FB7" s="82" t="s">
        <v>1846</v>
      </c>
      <c r="FC7" s="82" t="s">
        <v>1847</v>
      </c>
      <c r="FE7" s="82" t="s">
        <v>277</v>
      </c>
      <c r="FF7" s="82" t="s">
        <v>314</v>
      </c>
      <c r="FG7" s="82" t="s">
        <v>228</v>
      </c>
      <c r="FH7" s="82" t="s">
        <v>278</v>
      </c>
      <c r="FJ7" s="41" t="s">
        <v>434</v>
      </c>
      <c r="FK7" s="41" t="s">
        <v>435</v>
      </c>
      <c r="FL7" s="41" t="s">
        <v>1523</v>
      </c>
      <c r="FM7" s="41" t="s">
        <v>1524</v>
      </c>
      <c r="FO7" s="41" t="s">
        <v>434</v>
      </c>
      <c r="FP7" s="41" t="s">
        <v>1523</v>
      </c>
      <c r="FR7" s="41" t="s">
        <v>1532</v>
      </c>
      <c r="FS7" s="41" t="s">
        <v>1533</v>
      </c>
      <c r="FT7" s="41" t="s">
        <v>1534</v>
      </c>
      <c r="FU7" s="41" t="s">
        <v>1524</v>
      </c>
      <c r="FW7" s="41" t="s">
        <v>351</v>
      </c>
      <c r="FX7" s="41" t="s">
        <v>358</v>
      </c>
      <c r="FY7" s="41" t="s">
        <v>359</v>
      </c>
      <c r="FZ7" s="41" t="s">
        <v>360</v>
      </c>
      <c r="GA7" s="41" t="s">
        <v>361</v>
      </c>
      <c r="GB7" s="41" t="s">
        <v>362</v>
      </c>
      <c r="GD7" s="41" t="s">
        <v>351</v>
      </c>
      <c r="GE7" s="41" t="s">
        <v>358</v>
      </c>
      <c r="GF7" s="41" t="s">
        <v>359</v>
      </c>
      <c r="GG7" s="41" t="s">
        <v>360</v>
      </c>
      <c r="GH7" s="41" t="s">
        <v>361</v>
      </c>
      <c r="GI7" s="41" t="s">
        <v>362</v>
      </c>
      <c r="GK7" s="41" t="s">
        <v>434</v>
      </c>
      <c r="GL7" s="41" t="s">
        <v>435</v>
      </c>
      <c r="GM7" s="41" t="s">
        <v>436</v>
      </c>
      <c r="GN7" s="41" t="s">
        <v>437</v>
      </c>
      <c r="GP7" s="41" t="s">
        <v>434</v>
      </c>
      <c r="GQ7" s="41" t="s">
        <v>435</v>
      </c>
      <c r="GR7" s="41" t="s">
        <v>436</v>
      </c>
      <c r="GS7" s="41" t="s">
        <v>437</v>
      </c>
      <c r="GU7" s="41" t="s">
        <v>1532</v>
      </c>
      <c r="GV7" s="41" t="s">
        <v>1533</v>
      </c>
      <c r="GW7" s="41" t="s">
        <v>1564</v>
      </c>
      <c r="GX7" s="41" t="s">
        <v>437</v>
      </c>
      <c r="GZ7" s="41" t="s">
        <v>351</v>
      </c>
      <c r="HA7" s="41" t="s">
        <v>358</v>
      </c>
      <c r="HB7" s="41" t="s">
        <v>359</v>
      </c>
      <c r="HC7" s="41" t="s">
        <v>360</v>
      </c>
      <c r="HD7" s="41" t="s">
        <v>361</v>
      </c>
      <c r="HE7" s="41" t="s">
        <v>362</v>
      </c>
      <c r="HG7" s="41" t="s">
        <v>351</v>
      </c>
      <c r="HH7" s="41" t="s">
        <v>358</v>
      </c>
      <c r="HI7" s="41" t="s">
        <v>359</v>
      </c>
      <c r="HJ7" s="41" t="s">
        <v>360</v>
      </c>
      <c r="HK7" s="41" t="s">
        <v>361</v>
      </c>
      <c r="HL7" s="41" t="s">
        <v>362</v>
      </c>
      <c r="HN7" s="41" t="s">
        <v>449</v>
      </c>
      <c r="HO7" s="41" t="s">
        <v>450</v>
      </c>
      <c r="HQ7" s="41" t="s">
        <v>449</v>
      </c>
      <c r="HR7" s="41" t="s">
        <v>450</v>
      </c>
      <c r="HT7" s="41" t="s">
        <v>1811</v>
      </c>
      <c r="HU7" s="41" t="s">
        <v>1802</v>
      </c>
      <c r="HV7" s="41" t="s">
        <v>1803</v>
      </c>
      <c r="HW7" s="41" t="s">
        <v>1804</v>
      </c>
      <c r="HY7" s="41" t="s">
        <v>351</v>
      </c>
      <c r="HZ7" s="41" t="s">
        <v>358</v>
      </c>
      <c r="IA7" s="41" t="s">
        <v>473</v>
      </c>
      <c r="IB7" s="41" t="s">
        <v>474</v>
      </c>
      <c r="IC7" s="41" t="s">
        <v>469</v>
      </c>
      <c r="ID7" s="41" t="s">
        <v>362</v>
      </c>
      <c r="IF7" s="82" t="s">
        <v>351</v>
      </c>
      <c r="IG7" s="82" t="s">
        <v>358</v>
      </c>
      <c r="IH7" s="82" t="s">
        <v>474</v>
      </c>
      <c r="II7" s="82" t="s">
        <v>361</v>
      </c>
      <c r="IK7" s="82" t="s">
        <v>351</v>
      </c>
      <c r="IL7" s="82" t="s">
        <v>358</v>
      </c>
      <c r="IM7" s="82" t="s">
        <v>474</v>
      </c>
      <c r="IN7" s="82" t="s">
        <v>361</v>
      </c>
      <c r="IO7" s="82" t="s">
        <v>469</v>
      </c>
      <c r="IP7" s="82" t="s">
        <v>362</v>
      </c>
      <c r="IQ7" s="82" t="s">
        <v>1179</v>
      </c>
      <c r="IR7" s="82" t="s">
        <v>475</v>
      </c>
      <c r="IS7" s="82" t="s">
        <v>1180</v>
      </c>
      <c r="IU7" s="41" t="s">
        <v>485</v>
      </c>
      <c r="IV7" s="41" t="s">
        <v>486</v>
      </c>
      <c r="IW7" s="5" t="s">
        <v>487</v>
      </c>
      <c r="IY7" s="41" t="s">
        <v>485</v>
      </c>
      <c r="IZ7" s="41" t="s">
        <v>486</v>
      </c>
      <c r="JA7" s="5" t="s">
        <v>487</v>
      </c>
      <c r="JC7" s="41" t="s">
        <v>351</v>
      </c>
      <c r="JD7" s="41" t="s">
        <v>474</v>
      </c>
      <c r="JE7" s="41" t="s">
        <v>491</v>
      </c>
      <c r="JF7" s="41" t="s">
        <v>492</v>
      </c>
      <c r="JG7" s="41" t="s">
        <v>496</v>
      </c>
      <c r="JI7" s="82" t="s">
        <v>351</v>
      </c>
      <c r="JJ7" s="82" t="s">
        <v>358</v>
      </c>
      <c r="JK7" s="82" t="s">
        <v>1214</v>
      </c>
      <c r="JL7" s="82" t="s">
        <v>1216</v>
      </c>
      <c r="JM7" s="82" t="s">
        <v>362</v>
      </c>
      <c r="JN7" s="82" t="s">
        <v>496</v>
      </c>
      <c r="JP7" s="82" t="s">
        <v>351</v>
      </c>
      <c r="JQ7" s="82" t="s">
        <v>358</v>
      </c>
      <c r="JR7" s="82" t="s">
        <v>474</v>
      </c>
      <c r="JS7" s="82" t="s">
        <v>1214</v>
      </c>
      <c r="JT7" s="82" t="s">
        <v>361</v>
      </c>
      <c r="JU7" s="82" t="s">
        <v>1215</v>
      </c>
      <c r="JV7" s="82" t="s">
        <v>1216</v>
      </c>
      <c r="JW7" s="82" t="s">
        <v>362</v>
      </c>
      <c r="JX7" s="82" t="s">
        <v>496</v>
      </c>
      <c r="JY7" s="82" t="s">
        <v>1217</v>
      </c>
      <c r="KA7" s="41" t="s">
        <v>351</v>
      </c>
      <c r="KB7" s="41" t="s">
        <v>358</v>
      </c>
      <c r="KC7" s="41" t="s">
        <v>474</v>
      </c>
      <c r="KD7" s="41" t="s">
        <v>503</v>
      </c>
      <c r="KE7" s="41" t="s">
        <v>504</v>
      </c>
      <c r="KF7" s="41" t="s">
        <v>505</v>
      </c>
      <c r="KG7" s="41" t="s">
        <v>506</v>
      </c>
      <c r="KI7" s="82" t="s">
        <v>351</v>
      </c>
      <c r="KJ7" s="82" t="s">
        <v>358</v>
      </c>
      <c r="KK7" s="82" t="s">
        <v>474</v>
      </c>
      <c r="KL7" s="82" t="s">
        <v>1244</v>
      </c>
      <c r="KM7" s="82" t="s">
        <v>1245</v>
      </c>
      <c r="KN7" s="82" t="s">
        <v>1246</v>
      </c>
      <c r="KO7" s="82" t="s">
        <v>1247</v>
      </c>
      <c r="KQ7" s="82" t="s">
        <v>351</v>
      </c>
      <c r="KR7" s="82" t="s">
        <v>358</v>
      </c>
      <c r="KS7" s="82" t="s">
        <v>474</v>
      </c>
      <c r="KT7" s="82" t="s">
        <v>503</v>
      </c>
      <c r="KU7" s="82" t="s">
        <v>1244</v>
      </c>
      <c r="KV7" s="82" t="s">
        <v>1245</v>
      </c>
      <c r="KW7" s="82" t="s">
        <v>1246</v>
      </c>
      <c r="KX7" s="82" t="s">
        <v>1247</v>
      </c>
      <c r="KZ7" s="5" t="s">
        <v>124</v>
      </c>
      <c r="LA7" s="5" t="s">
        <v>125</v>
      </c>
      <c r="LC7" s="41" t="s">
        <v>485</v>
      </c>
      <c r="LE7" s="41" t="s">
        <v>485</v>
      </c>
      <c r="LG7" s="82" t="s">
        <v>1851</v>
      </c>
      <c r="LH7" s="82" t="s">
        <v>1852</v>
      </c>
      <c r="LJ7" s="41" t="s">
        <v>351</v>
      </c>
      <c r="LK7" s="41" t="s">
        <v>474</v>
      </c>
      <c r="LL7" s="41" t="s">
        <v>562</v>
      </c>
      <c r="LN7" s="82" t="s">
        <v>351</v>
      </c>
      <c r="LO7" s="82" t="s">
        <v>1267</v>
      </c>
      <c r="LQ7" s="82" t="s">
        <v>351</v>
      </c>
      <c r="LR7" s="82" t="s">
        <v>474</v>
      </c>
      <c r="LS7" s="82" t="s">
        <v>562</v>
      </c>
      <c r="LT7" s="82" t="s">
        <v>1267</v>
      </c>
      <c r="LV7" s="82" t="s">
        <v>1268</v>
      </c>
      <c r="LW7" s="82" t="s">
        <v>1269</v>
      </c>
      <c r="LY7" s="82" t="s">
        <v>1268</v>
      </c>
      <c r="LZ7" s="82" t="s">
        <v>1269</v>
      </c>
      <c r="MB7" s="41" t="s">
        <v>512</v>
      </c>
      <c r="MC7" s="41" t="s">
        <v>564</v>
      </c>
      <c r="MD7" s="41" t="s">
        <v>562</v>
      </c>
      <c r="ME7" s="41" t="s">
        <v>566</v>
      </c>
      <c r="MG7" s="82" t="s">
        <v>1372</v>
      </c>
      <c r="MH7" s="82" t="s">
        <v>358</v>
      </c>
      <c r="MI7" s="82" t="s">
        <v>359</v>
      </c>
      <c r="MJ7" s="82" t="s">
        <v>565</v>
      </c>
      <c r="MK7" s="82" t="s">
        <v>562</v>
      </c>
      <c r="ML7" s="82" t="s">
        <v>1373</v>
      </c>
      <c r="MN7" s="82" t="s">
        <v>896</v>
      </c>
      <c r="MO7" s="82" t="s">
        <v>360</v>
      </c>
      <c r="MP7" s="82" t="s">
        <v>943</v>
      </c>
      <c r="MQ7" s="82" t="s">
        <v>944</v>
      </c>
      <c r="MR7" s="82" t="s">
        <v>1071</v>
      </c>
      <c r="MT7" s="5" t="s">
        <v>570</v>
      </c>
      <c r="MU7" s="41" t="s">
        <v>568</v>
      </c>
      <c r="MW7" s="82" t="s">
        <v>351</v>
      </c>
      <c r="MX7" s="82" t="s">
        <v>569</v>
      </c>
      <c r="MY7" s="82" t="s">
        <v>474</v>
      </c>
      <c r="MZ7" s="82" t="s">
        <v>1214</v>
      </c>
      <c r="NA7" s="5" t="s">
        <v>570</v>
      </c>
      <c r="NB7" s="82" t="s">
        <v>503</v>
      </c>
      <c r="NC7" s="82" t="s">
        <v>571</v>
      </c>
      <c r="ND7" s="82" t="s">
        <v>1216</v>
      </c>
      <c r="NE7" s="5" t="s">
        <v>572</v>
      </c>
      <c r="NF7" s="82" t="s">
        <v>1288</v>
      </c>
      <c r="NG7" s="82" t="s">
        <v>1289</v>
      </c>
      <c r="NH7" s="82" t="s">
        <v>1290</v>
      </c>
      <c r="NJ7" s="41" t="s">
        <v>600</v>
      </c>
      <c r="NK7" s="41" t="s">
        <v>574</v>
      </c>
      <c r="NL7" s="5" t="s">
        <v>567</v>
      </c>
      <c r="NM7" s="41" t="s">
        <v>575</v>
      </c>
      <c r="NN7" s="41" t="s">
        <v>576</v>
      </c>
      <c r="NO7" s="41" t="s">
        <v>573</v>
      </c>
      <c r="NQ7" s="82" t="s">
        <v>1317</v>
      </c>
      <c r="NR7" s="82" t="s">
        <v>1318</v>
      </c>
      <c r="NS7" s="82" t="s">
        <v>1319</v>
      </c>
      <c r="NT7" s="82" t="s">
        <v>1320</v>
      </c>
      <c r="NU7" s="5" t="s">
        <v>563</v>
      </c>
      <c r="NV7" s="82" t="s">
        <v>1321</v>
      </c>
      <c r="NW7" s="82" t="s">
        <v>1322</v>
      </c>
      <c r="NX7" s="82" t="s">
        <v>1323</v>
      </c>
      <c r="NY7" s="82" t="s">
        <v>1324</v>
      </c>
      <c r="OA7" s="82" t="s">
        <v>952</v>
      </c>
      <c r="OB7" s="82" t="s">
        <v>953</v>
      </c>
      <c r="OC7" s="82" t="s">
        <v>1453</v>
      </c>
      <c r="OE7" s="5" t="s">
        <v>613</v>
      </c>
      <c r="OF7" s="5" t="s">
        <v>614</v>
      </c>
      <c r="OG7" s="5" t="s">
        <v>615</v>
      </c>
      <c r="OI7" s="5" t="s">
        <v>1875</v>
      </c>
      <c r="OJ7" s="5" t="s">
        <v>1876</v>
      </c>
      <c r="OK7" s="5" t="s">
        <v>1877</v>
      </c>
      <c r="OL7" s="5" t="s">
        <v>1885</v>
      </c>
      <c r="OM7" s="5" t="s">
        <v>1919</v>
      </c>
    </row>
    <row r="8" spans="1:1365" ht="22.5" customHeight="1" x14ac:dyDescent="0.25">
      <c r="A8" s="11" t="s">
        <v>705</v>
      </c>
      <c r="B8" s="12" t="s">
        <v>693</v>
      </c>
      <c r="C8" s="12" t="s">
        <v>694</v>
      </c>
      <c r="E8" s="12" t="s">
        <v>204</v>
      </c>
      <c r="F8" s="12" t="s">
        <v>780</v>
      </c>
      <c r="H8" s="12" t="s">
        <v>1104</v>
      </c>
      <c r="I8" s="12" t="s">
        <v>1105</v>
      </c>
      <c r="J8" s="12" t="s">
        <v>1106</v>
      </c>
      <c r="L8" s="12" t="s">
        <v>1128</v>
      </c>
      <c r="M8" s="12" t="s">
        <v>1482</v>
      </c>
      <c r="O8" s="12" t="s">
        <v>219</v>
      </c>
      <c r="P8" s="12" t="s">
        <v>220</v>
      </c>
      <c r="Q8" s="12" t="s">
        <v>221</v>
      </c>
      <c r="S8" s="12" t="s">
        <v>1142</v>
      </c>
      <c r="T8" s="12" t="s">
        <v>1143</v>
      </c>
      <c r="U8" s="12" t="s">
        <v>1144</v>
      </c>
      <c r="V8" s="12" t="s">
        <v>1145</v>
      </c>
      <c r="X8" s="12" t="s">
        <v>49</v>
      </c>
      <c r="Y8" s="12" t="s">
        <v>783</v>
      </c>
      <c r="Z8" s="12" t="s">
        <v>0</v>
      </c>
      <c r="AA8" s="12" t="s">
        <v>56</v>
      </c>
      <c r="AB8" s="12" t="s">
        <v>57</v>
      </c>
      <c r="AC8" s="12" t="s">
        <v>58</v>
      </c>
      <c r="AE8" s="12" t="s">
        <v>1438</v>
      </c>
      <c r="AF8" s="12" t="s">
        <v>1439</v>
      </c>
      <c r="AG8" s="12" t="s">
        <v>1440</v>
      </c>
      <c r="AH8" s="12" t="s">
        <v>1441</v>
      </c>
      <c r="AI8" s="12" t="s">
        <v>1442</v>
      </c>
      <c r="AK8" s="12" t="s">
        <v>710</v>
      </c>
      <c r="AL8" s="12" t="s">
        <v>711</v>
      </c>
      <c r="AM8" s="12" t="s">
        <v>712</v>
      </c>
      <c r="AO8" s="12" t="s">
        <v>1154</v>
      </c>
      <c r="AP8" s="12" t="s">
        <v>1155</v>
      </c>
      <c r="AQ8" s="12" t="s">
        <v>1156</v>
      </c>
      <c r="AS8" s="12" t="s">
        <v>777</v>
      </c>
      <c r="AT8" s="12" t="s">
        <v>778</v>
      </c>
      <c r="AV8" s="12" t="s">
        <v>1490</v>
      </c>
      <c r="AW8" s="12" t="s">
        <v>1491</v>
      </c>
      <c r="AY8" s="12" t="s">
        <v>726</v>
      </c>
      <c r="AZ8" s="12" t="s">
        <v>727</v>
      </c>
      <c r="BA8" s="12" t="s">
        <v>728</v>
      </c>
      <c r="BC8" s="12" t="s">
        <v>1761</v>
      </c>
      <c r="BD8" s="12" t="s">
        <v>1762</v>
      </c>
      <c r="BF8" s="12" t="s">
        <v>1172</v>
      </c>
      <c r="BG8" s="12" t="s">
        <v>1173</v>
      </c>
      <c r="BH8" s="12" t="s">
        <v>1174</v>
      </c>
      <c r="BJ8" s="12" t="s">
        <v>1045</v>
      </c>
      <c r="BL8" s="12" t="s">
        <v>786</v>
      </c>
      <c r="BM8" s="12" t="s">
        <v>787</v>
      </c>
      <c r="BN8" s="12" t="s">
        <v>788</v>
      </c>
      <c r="BP8" s="12" t="s">
        <v>1495</v>
      </c>
      <c r="BQ8" s="12" t="s">
        <v>1496</v>
      </c>
      <c r="BR8" s="12" t="s">
        <v>1497</v>
      </c>
      <c r="BT8" s="12" t="s">
        <v>736</v>
      </c>
      <c r="BU8" s="12" t="s">
        <v>737</v>
      </c>
      <c r="BV8" s="12" t="s">
        <v>738</v>
      </c>
      <c r="BX8" s="12" t="s">
        <v>1650</v>
      </c>
      <c r="BY8" s="12" t="s">
        <v>1651</v>
      </c>
      <c r="BZ8" s="12" t="s">
        <v>1652</v>
      </c>
      <c r="CB8" s="12" t="s">
        <v>1457</v>
      </c>
      <c r="CC8" s="12" t="s">
        <v>1458</v>
      </c>
      <c r="CE8" s="12" t="s">
        <v>754</v>
      </c>
      <c r="CF8" s="12" t="s">
        <v>755</v>
      </c>
      <c r="CG8" s="12" t="s">
        <v>756</v>
      </c>
      <c r="CI8" s="12" t="s">
        <v>1767</v>
      </c>
      <c r="CJ8" s="12" t="s">
        <v>1768</v>
      </c>
      <c r="CK8" s="12" t="s">
        <v>1769</v>
      </c>
      <c r="CM8" s="12" t="s">
        <v>1508</v>
      </c>
      <c r="CO8" s="12" t="s">
        <v>818</v>
      </c>
      <c r="CP8" s="12" t="s">
        <v>819</v>
      </c>
      <c r="CQ8" s="12" t="s">
        <v>820</v>
      </c>
      <c r="CS8" s="12" t="s">
        <v>821</v>
      </c>
      <c r="CT8" s="12" t="s">
        <v>822</v>
      </c>
      <c r="CU8" s="12" t="s">
        <v>823</v>
      </c>
      <c r="CW8" s="12" t="s">
        <v>257</v>
      </c>
      <c r="CX8" s="12" t="s">
        <v>258</v>
      </c>
      <c r="CY8" s="12" t="s">
        <v>259</v>
      </c>
      <c r="DA8" s="12" t="s">
        <v>1754</v>
      </c>
      <c r="DB8" s="12" t="s">
        <v>1755</v>
      </c>
      <c r="DC8" s="12" t="s">
        <v>1756</v>
      </c>
      <c r="DE8" s="12" t="s">
        <v>1781</v>
      </c>
      <c r="DF8" s="12" t="s">
        <v>1782</v>
      </c>
      <c r="DG8" s="12" t="s">
        <v>1783</v>
      </c>
      <c r="DI8" s="12" t="s">
        <v>1678</v>
      </c>
      <c r="DJ8" s="12" t="s">
        <v>1679</v>
      </c>
      <c r="DK8" s="12" t="s">
        <v>1680</v>
      </c>
      <c r="DM8" s="12" t="s">
        <v>1738</v>
      </c>
      <c r="DN8" s="12" t="s">
        <v>280</v>
      </c>
      <c r="DP8" s="12" t="s">
        <v>865</v>
      </c>
      <c r="DQ8" s="12" t="s">
        <v>866</v>
      </c>
      <c r="DR8" s="12" t="s">
        <v>867</v>
      </c>
      <c r="DT8" s="12" t="s">
        <v>285</v>
      </c>
      <c r="DU8" s="12" t="s">
        <v>286</v>
      </c>
      <c r="DV8" s="12" t="s">
        <v>287</v>
      </c>
      <c r="DX8" s="12" t="s">
        <v>1757</v>
      </c>
      <c r="DY8" s="12" t="s">
        <v>1758</v>
      </c>
      <c r="DZ8" s="12" t="s">
        <v>1759</v>
      </c>
      <c r="EB8" s="12" t="s">
        <v>1793</v>
      </c>
      <c r="EC8" s="12" t="s">
        <v>1794</v>
      </c>
      <c r="ED8" s="12" t="s">
        <v>1795</v>
      </c>
      <c r="EE8" s="12" t="s">
        <v>1796</v>
      </c>
      <c r="EG8" s="12" t="s">
        <v>1689</v>
      </c>
      <c r="EH8" s="12" t="s">
        <v>1690</v>
      </c>
      <c r="EI8" s="12" t="s">
        <v>1691</v>
      </c>
      <c r="EJ8" s="12" t="s">
        <v>1692</v>
      </c>
      <c r="EL8" s="12" t="s">
        <v>1747</v>
      </c>
      <c r="EN8" s="12" t="s">
        <v>878</v>
      </c>
      <c r="EO8" s="12" t="s">
        <v>879</v>
      </c>
      <c r="EP8" s="12" t="s">
        <v>880</v>
      </c>
      <c r="EQ8" s="12" t="s">
        <v>881</v>
      </c>
      <c r="ER8" s="12" t="s">
        <v>882</v>
      </c>
      <c r="ET8" s="12" t="s">
        <v>1832</v>
      </c>
      <c r="EU8" s="12" t="s">
        <v>1833</v>
      </c>
      <c r="EW8" s="12" t="s">
        <v>840</v>
      </c>
      <c r="EX8" s="12" t="s">
        <v>841</v>
      </c>
      <c r="EY8" s="12" t="s">
        <v>842</v>
      </c>
      <c r="EZ8" s="12" t="s">
        <v>843</v>
      </c>
      <c r="FB8" s="12" t="s">
        <v>1844</v>
      </c>
      <c r="FC8" s="12" t="s">
        <v>1845</v>
      </c>
      <c r="FE8" s="12" t="s">
        <v>854</v>
      </c>
      <c r="FF8" s="12" t="s">
        <v>855</v>
      </c>
      <c r="FG8" s="12" t="s">
        <v>856</v>
      </c>
      <c r="FH8" s="12" t="s">
        <v>857</v>
      </c>
      <c r="FJ8" s="12" t="s">
        <v>334</v>
      </c>
      <c r="FK8" s="12" t="s">
        <v>335</v>
      </c>
      <c r="FL8" s="12" t="s">
        <v>336</v>
      </c>
      <c r="FM8" s="12" t="s">
        <v>337</v>
      </c>
      <c r="FO8" s="12" t="s">
        <v>1525</v>
      </c>
      <c r="FP8" s="12" t="s">
        <v>1526</v>
      </c>
      <c r="FR8" s="12" t="s">
        <v>1528</v>
      </c>
      <c r="FS8" s="12" t="s">
        <v>1529</v>
      </c>
      <c r="FT8" s="12" t="s">
        <v>1530</v>
      </c>
      <c r="FU8" s="12" t="s">
        <v>1531</v>
      </c>
      <c r="FW8" s="12" t="s">
        <v>352</v>
      </c>
      <c r="FX8" s="12" t="s">
        <v>353</v>
      </c>
      <c r="FY8" s="12" t="s">
        <v>354</v>
      </c>
      <c r="FZ8" s="12" t="s">
        <v>355</v>
      </c>
      <c r="GA8" s="12" t="s">
        <v>356</v>
      </c>
      <c r="GB8" s="12" t="s">
        <v>357</v>
      </c>
      <c r="GD8" s="12" t="s">
        <v>1550</v>
      </c>
      <c r="GE8" s="12" t="s">
        <v>1551</v>
      </c>
      <c r="GF8" s="12" t="s">
        <v>1552</v>
      </c>
      <c r="GG8" s="12" t="s">
        <v>1553</v>
      </c>
      <c r="GH8" s="12" t="s">
        <v>1554</v>
      </c>
      <c r="GI8" s="12" t="s">
        <v>1555</v>
      </c>
      <c r="GK8" s="12" t="s">
        <v>374</v>
      </c>
      <c r="GL8" s="12" t="s">
        <v>375</v>
      </c>
      <c r="GM8" s="12" t="s">
        <v>376</v>
      </c>
      <c r="GN8" s="12" t="s">
        <v>377</v>
      </c>
      <c r="GP8" s="12" t="s">
        <v>1565</v>
      </c>
      <c r="GQ8" s="12" t="s">
        <v>1566</v>
      </c>
      <c r="GR8" s="12" t="s">
        <v>1567</v>
      </c>
      <c r="GS8" s="12" t="s">
        <v>1568</v>
      </c>
      <c r="GU8" s="12" t="s">
        <v>1569</v>
      </c>
      <c r="GV8" s="12" t="s">
        <v>1570</v>
      </c>
      <c r="GW8" s="12" t="s">
        <v>1571</v>
      </c>
      <c r="GX8" s="12" t="s">
        <v>1572</v>
      </c>
      <c r="GZ8" s="12" t="s">
        <v>384</v>
      </c>
      <c r="HA8" s="12" t="s">
        <v>385</v>
      </c>
      <c r="HB8" s="12" t="s">
        <v>386</v>
      </c>
      <c r="HC8" s="12" t="s">
        <v>387</v>
      </c>
      <c r="HD8" s="12" t="s">
        <v>388</v>
      </c>
      <c r="HE8" s="12" t="s">
        <v>389</v>
      </c>
      <c r="HG8" s="12" t="s">
        <v>1589</v>
      </c>
      <c r="HH8" s="12" t="s">
        <v>1590</v>
      </c>
      <c r="HI8" s="12" t="s">
        <v>1591</v>
      </c>
      <c r="HJ8" s="12" t="s">
        <v>1592</v>
      </c>
      <c r="HK8" s="12" t="s">
        <v>1593</v>
      </c>
      <c r="HL8" s="12" t="s">
        <v>1594</v>
      </c>
      <c r="HN8" s="12" t="s">
        <v>391</v>
      </c>
      <c r="HO8" s="12" t="s">
        <v>392</v>
      </c>
      <c r="HQ8" s="12" t="s">
        <v>1597</v>
      </c>
      <c r="HR8" s="12" t="s">
        <v>1598</v>
      </c>
      <c r="HT8" s="12" t="s">
        <v>1798</v>
      </c>
      <c r="HU8" s="12" t="s">
        <v>1799</v>
      </c>
      <c r="HV8" s="12" t="s">
        <v>1800</v>
      </c>
      <c r="HW8" s="12" t="s">
        <v>1801</v>
      </c>
      <c r="HY8" s="12" t="s">
        <v>398</v>
      </c>
      <c r="HZ8" s="12" t="s">
        <v>399</v>
      </c>
      <c r="IA8" s="12" t="s">
        <v>400</v>
      </c>
      <c r="IB8" s="12" t="s">
        <v>401</v>
      </c>
      <c r="IC8" s="12" t="s">
        <v>403</v>
      </c>
      <c r="ID8" s="12" t="s">
        <v>404</v>
      </c>
      <c r="IF8" s="12" t="s">
        <v>1181</v>
      </c>
      <c r="IG8" s="12" t="s">
        <v>1182</v>
      </c>
      <c r="IH8" s="12" t="s">
        <v>1183</v>
      </c>
      <c r="II8" s="12" t="s">
        <v>1184</v>
      </c>
      <c r="IK8" s="12" t="s">
        <v>1602</v>
      </c>
      <c r="IL8" s="12" t="s">
        <v>1603</v>
      </c>
      <c r="IM8" s="12" t="s">
        <v>1604</v>
      </c>
      <c r="IN8" s="12" t="s">
        <v>1605</v>
      </c>
      <c r="IO8" s="12" t="s">
        <v>1606</v>
      </c>
      <c r="IP8" s="12" t="s">
        <v>1607</v>
      </c>
      <c r="IQ8" s="12" t="s">
        <v>1608</v>
      </c>
      <c r="IR8" s="12" t="s">
        <v>1609</v>
      </c>
      <c r="IS8" s="12" t="s">
        <v>1610</v>
      </c>
      <c r="IU8" s="12" t="s">
        <v>407</v>
      </c>
      <c r="IV8" s="12" t="s">
        <v>408</v>
      </c>
      <c r="IW8" s="12" t="s">
        <v>71</v>
      </c>
      <c r="IY8" s="12" t="s">
        <v>1619</v>
      </c>
      <c r="IZ8" s="12" t="s">
        <v>1620</v>
      </c>
      <c r="JA8" s="12" t="s">
        <v>1621</v>
      </c>
      <c r="JC8" s="12" t="s">
        <v>413</v>
      </c>
      <c r="JD8" s="12" t="s">
        <v>415</v>
      </c>
      <c r="JE8" s="12" t="s">
        <v>416</v>
      </c>
      <c r="JF8" s="12" t="s">
        <v>417</v>
      </c>
      <c r="JG8" s="12" t="s">
        <v>419</v>
      </c>
      <c r="JI8" s="12" t="s">
        <v>1218</v>
      </c>
      <c r="JJ8" s="12" t="s">
        <v>1219</v>
      </c>
      <c r="JK8" s="12" t="s">
        <v>1221</v>
      </c>
      <c r="JL8" s="12" t="s">
        <v>1223</v>
      </c>
      <c r="JM8" s="12" t="s">
        <v>1224</v>
      </c>
      <c r="JN8" s="12" t="s">
        <v>1225</v>
      </c>
      <c r="JP8" s="12" t="s">
        <v>1721</v>
      </c>
      <c r="JQ8" s="12" t="s">
        <v>1722</v>
      </c>
      <c r="JR8" s="12" t="s">
        <v>1723</v>
      </c>
      <c r="JS8" s="12" t="s">
        <v>59</v>
      </c>
      <c r="JT8" s="12" t="s">
        <v>1724</v>
      </c>
      <c r="JU8" s="12" t="s">
        <v>59</v>
      </c>
      <c r="JV8" s="12" t="s">
        <v>59</v>
      </c>
      <c r="JW8" s="12" t="s">
        <v>1725</v>
      </c>
      <c r="JX8" s="12" t="s">
        <v>1726</v>
      </c>
      <c r="JY8" s="12" t="s">
        <v>59</v>
      </c>
      <c r="KA8" s="12" t="s">
        <v>426</v>
      </c>
      <c r="KB8" s="12" t="s">
        <v>427</v>
      </c>
      <c r="KC8" s="12" t="s">
        <v>428</v>
      </c>
      <c r="KD8" s="12" t="s">
        <v>429</v>
      </c>
      <c r="KE8" s="12" t="s">
        <v>430</v>
      </c>
      <c r="KF8" s="12" t="s">
        <v>431</v>
      </c>
      <c r="KG8" s="12" t="s">
        <v>432</v>
      </c>
      <c r="KI8" s="12" t="s">
        <v>1248</v>
      </c>
      <c r="KJ8" s="12" t="s">
        <v>1249</v>
      </c>
      <c r="KK8" s="12" t="s">
        <v>1250</v>
      </c>
      <c r="KL8" s="12" t="s">
        <v>1252</v>
      </c>
      <c r="KM8" s="12" t="s">
        <v>1253</v>
      </c>
      <c r="KN8" s="12" t="s">
        <v>1254</v>
      </c>
      <c r="KO8" s="12" t="s">
        <v>1255</v>
      </c>
      <c r="KQ8" s="12" t="s">
        <v>1628</v>
      </c>
      <c r="KR8" s="12" t="s">
        <v>1629</v>
      </c>
      <c r="KS8" s="12" t="s">
        <v>1630</v>
      </c>
      <c r="KT8" s="12" t="s">
        <v>1631</v>
      </c>
      <c r="KU8" s="12" t="s">
        <v>1632</v>
      </c>
      <c r="KV8" s="12" t="s">
        <v>1633</v>
      </c>
      <c r="KW8" s="12" t="s">
        <v>1634</v>
      </c>
      <c r="KX8" s="12" t="s">
        <v>1635</v>
      </c>
      <c r="KZ8" s="12" t="s">
        <v>72</v>
      </c>
      <c r="LA8" s="12" t="s">
        <v>73</v>
      </c>
      <c r="LC8" s="12" t="s">
        <v>513</v>
      </c>
      <c r="LE8" s="12" t="s">
        <v>1643</v>
      </c>
      <c r="LG8" s="12" t="s">
        <v>1849</v>
      </c>
      <c r="LH8" s="12" t="s">
        <v>1850</v>
      </c>
      <c r="LJ8" s="12" t="s">
        <v>517</v>
      </c>
      <c r="LK8" s="12" t="s">
        <v>518</v>
      </c>
      <c r="LL8" s="12" t="s">
        <v>519</v>
      </c>
      <c r="LN8" s="12" t="s">
        <v>1270</v>
      </c>
      <c r="LO8" s="12" t="s">
        <v>1273</v>
      </c>
      <c r="LQ8" s="12" t="s">
        <v>1713</v>
      </c>
      <c r="LR8" s="12" t="s">
        <v>1714</v>
      </c>
      <c r="LS8" s="12" t="s">
        <v>1715</v>
      </c>
      <c r="LT8" s="12" t="s">
        <v>59</v>
      </c>
      <c r="LV8" s="12" t="s">
        <v>1274</v>
      </c>
      <c r="LW8" s="12" t="s">
        <v>1275</v>
      </c>
      <c r="LY8" s="12" t="s">
        <v>1716</v>
      </c>
      <c r="LZ8" s="12" t="s">
        <v>1717</v>
      </c>
      <c r="MB8" s="12" t="s">
        <v>522</v>
      </c>
      <c r="MC8" s="12" t="s">
        <v>524</v>
      </c>
      <c r="MD8" s="12" t="s">
        <v>526</v>
      </c>
      <c r="ME8" s="12" t="s">
        <v>527</v>
      </c>
      <c r="MG8" s="12" t="s">
        <v>1374</v>
      </c>
      <c r="MH8" s="12" t="s">
        <v>1375</v>
      </c>
      <c r="MI8" s="12" t="s">
        <v>1376</v>
      </c>
      <c r="MJ8" s="12" t="s">
        <v>1377</v>
      </c>
      <c r="MK8" s="12" t="s">
        <v>1378</v>
      </c>
      <c r="ML8" s="12" t="s">
        <v>1379</v>
      </c>
      <c r="MN8" s="12" t="s">
        <v>897</v>
      </c>
      <c r="MO8" s="12" t="s">
        <v>898</v>
      </c>
      <c r="MP8" s="12" t="s">
        <v>899</v>
      </c>
      <c r="MQ8" s="12" t="s">
        <v>900</v>
      </c>
      <c r="MR8" s="12" t="s">
        <v>1072</v>
      </c>
      <c r="MT8" s="12" t="s">
        <v>74</v>
      </c>
      <c r="MU8" s="12" t="s">
        <v>536</v>
      </c>
      <c r="MW8" s="12" t="s">
        <v>1291</v>
      </c>
      <c r="MX8" s="12" t="s">
        <v>1292</v>
      </c>
      <c r="MY8" s="12" t="s">
        <v>1293</v>
      </c>
      <c r="MZ8" s="12" t="s">
        <v>1294</v>
      </c>
      <c r="NA8" s="12" t="s">
        <v>1295</v>
      </c>
      <c r="NB8" s="12" t="s">
        <v>1296</v>
      </c>
      <c r="NC8" s="12" t="s">
        <v>1297</v>
      </c>
      <c r="ND8" s="12" t="s">
        <v>1478</v>
      </c>
      <c r="NE8" s="12" t="s">
        <v>1298</v>
      </c>
      <c r="NF8" s="12" t="s">
        <v>1299</v>
      </c>
      <c r="NG8" s="12" t="s">
        <v>1300</v>
      </c>
      <c r="NH8" s="12" t="s">
        <v>1301</v>
      </c>
      <c r="NJ8" s="12" t="s">
        <v>541</v>
      </c>
      <c r="NK8" s="12" t="s">
        <v>543</v>
      </c>
      <c r="NL8" s="12" t="s">
        <v>75</v>
      </c>
      <c r="NM8" s="12" t="s">
        <v>544</v>
      </c>
      <c r="NN8" s="12" t="s">
        <v>545</v>
      </c>
      <c r="NO8" s="12" t="s">
        <v>547</v>
      </c>
      <c r="NQ8" s="12" t="s">
        <v>1325</v>
      </c>
      <c r="NR8" s="12" t="s">
        <v>1326</v>
      </c>
      <c r="NS8" s="12" t="s">
        <v>1327</v>
      </c>
      <c r="NT8" s="12" t="s">
        <v>1479</v>
      </c>
      <c r="NU8" s="12" t="s">
        <v>1328</v>
      </c>
      <c r="NV8" s="12" t="s">
        <v>1329</v>
      </c>
      <c r="NW8" s="12" t="s">
        <v>1330</v>
      </c>
      <c r="NX8" s="12" t="s">
        <v>1331</v>
      </c>
      <c r="NY8" s="12" t="s">
        <v>1332</v>
      </c>
      <c r="OA8" s="12" t="s">
        <v>945</v>
      </c>
      <c r="OB8" s="12" t="s">
        <v>946</v>
      </c>
      <c r="OC8" s="12" t="s">
        <v>947</v>
      </c>
      <c r="OE8" s="12" t="s">
        <v>617</v>
      </c>
      <c r="OF8" s="12" t="s">
        <v>916</v>
      </c>
      <c r="OG8" s="12" t="s">
        <v>618</v>
      </c>
      <c r="OI8" s="12" t="s">
        <v>1854</v>
      </c>
      <c r="OJ8" s="12" t="s">
        <v>1855</v>
      </c>
      <c r="OK8" s="12" t="s">
        <v>1856</v>
      </c>
      <c r="OL8" s="12" t="s">
        <v>1857</v>
      </c>
      <c r="OM8" s="12" t="s">
        <v>1858</v>
      </c>
    </row>
    <row r="9" spans="1:1365" ht="22.5" customHeight="1" x14ac:dyDescent="0.25">
      <c r="A9" s="13" t="s">
        <v>198</v>
      </c>
      <c r="B9" s="28" t="s">
        <v>599</v>
      </c>
      <c r="C9" s="28" t="s">
        <v>599</v>
      </c>
      <c r="E9" s="28" t="s">
        <v>599</v>
      </c>
      <c r="F9" s="28" t="s">
        <v>599</v>
      </c>
      <c r="H9" s="28" t="s">
        <v>599</v>
      </c>
      <c r="I9" s="28" t="s">
        <v>599</v>
      </c>
      <c r="J9" s="28" t="s">
        <v>599</v>
      </c>
      <c r="L9" s="28" t="s">
        <v>599</v>
      </c>
      <c r="M9" s="28" t="s">
        <v>599</v>
      </c>
      <c r="O9" s="75" t="s">
        <v>599</v>
      </c>
      <c r="P9" s="28" t="s">
        <v>599</v>
      </c>
      <c r="Q9" s="28" t="s">
        <v>599</v>
      </c>
      <c r="S9" s="28" t="s">
        <v>599</v>
      </c>
      <c r="T9" s="28" t="s">
        <v>599</v>
      </c>
      <c r="U9" s="28" t="s">
        <v>599</v>
      </c>
      <c r="V9" s="28" t="s">
        <v>599</v>
      </c>
      <c r="X9" s="28" t="s">
        <v>599</v>
      </c>
      <c r="Y9" s="28" t="s">
        <v>599</v>
      </c>
      <c r="Z9" s="28" t="s">
        <v>599</v>
      </c>
      <c r="AA9" s="28" t="s">
        <v>599</v>
      </c>
      <c r="AB9" s="28" t="s">
        <v>599</v>
      </c>
      <c r="AC9" s="28" t="s">
        <v>599</v>
      </c>
      <c r="AE9" s="28" t="s">
        <v>599</v>
      </c>
      <c r="AF9" s="28" t="s">
        <v>599</v>
      </c>
      <c r="AG9" s="28" t="s">
        <v>599</v>
      </c>
      <c r="AH9" s="28" t="s">
        <v>599</v>
      </c>
      <c r="AI9" s="28" t="s">
        <v>599</v>
      </c>
      <c r="AK9" s="28" t="s">
        <v>599</v>
      </c>
      <c r="AL9" s="28" t="s">
        <v>599</v>
      </c>
      <c r="AM9" s="28" t="s">
        <v>599</v>
      </c>
      <c r="AO9" s="75" t="s">
        <v>599</v>
      </c>
      <c r="AP9" s="69" t="s">
        <v>599</v>
      </c>
      <c r="AQ9" s="69" t="s">
        <v>599</v>
      </c>
      <c r="AS9" s="69" t="s">
        <v>599</v>
      </c>
      <c r="AT9" s="28" t="s">
        <v>599</v>
      </c>
      <c r="AV9" s="69" t="s">
        <v>599</v>
      </c>
      <c r="AW9" s="69" t="s">
        <v>599</v>
      </c>
      <c r="AY9" s="75" t="s">
        <v>599</v>
      </c>
      <c r="AZ9" s="28" t="s">
        <v>599</v>
      </c>
      <c r="BA9" s="75" t="s">
        <v>599</v>
      </c>
      <c r="BC9" s="28" t="s">
        <v>599</v>
      </c>
      <c r="BD9" s="28" t="s">
        <v>599</v>
      </c>
      <c r="BF9" s="69" t="s">
        <v>599</v>
      </c>
      <c r="BG9" s="69" t="s">
        <v>599</v>
      </c>
      <c r="BH9" s="69" t="s">
        <v>599</v>
      </c>
      <c r="BJ9" s="69" t="s">
        <v>599</v>
      </c>
      <c r="BL9" s="69" t="s">
        <v>599</v>
      </c>
      <c r="BM9" s="28" t="s">
        <v>599</v>
      </c>
      <c r="BN9" s="28" t="s">
        <v>599</v>
      </c>
      <c r="BP9" s="69" t="s">
        <v>599</v>
      </c>
      <c r="BQ9" s="75" t="s">
        <v>599</v>
      </c>
      <c r="BR9" s="28" t="s">
        <v>599</v>
      </c>
      <c r="BT9" s="28" t="s">
        <v>599</v>
      </c>
      <c r="BU9" s="75" t="s">
        <v>599</v>
      </c>
      <c r="BV9" s="69" t="s">
        <v>599</v>
      </c>
      <c r="BX9" s="69" t="s">
        <v>599</v>
      </c>
      <c r="BY9" s="69" t="s">
        <v>599</v>
      </c>
      <c r="BZ9" s="28" t="s">
        <v>599</v>
      </c>
      <c r="CB9" s="69" t="s">
        <v>599</v>
      </c>
      <c r="CC9" s="69" t="s">
        <v>599</v>
      </c>
      <c r="CE9" s="28" t="s">
        <v>599</v>
      </c>
      <c r="CF9" s="69" t="s">
        <v>599</v>
      </c>
      <c r="CG9" s="28" t="s">
        <v>599</v>
      </c>
      <c r="CI9" s="28" t="s">
        <v>599</v>
      </c>
      <c r="CJ9" s="28" t="s">
        <v>599</v>
      </c>
      <c r="CK9" s="28" t="s">
        <v>599</v>
      </c>
      <c r="CM9" s="28" t="s">
        <v>599</v>
      </c>
      <c r="CO9" s="69" t="s">
        <v>599</v>
      </c>
      <c r="CP9" s="69" t="s">
        <v>599</v>
      </c>
      <c r="CQ9" s="75" t="s">
        <v>599</v>
      </c>
      <c r="CS9" s="69" t="s">
        <v>599</v>
      </c>
      <c r="CT9" s="69" t="s">
        <v>599</v>
      </c>
      <c r="CU9" s="69" t="s">
        <v>599</v>
      </c>
      <c r="CW9" s="28" t="s">
        <v>599</v>
      </c>
      <c r="CX9" s="28" t="s">
        <v>599</v>
      </c>
      <c r="CY9" s="69" t="s">
        <v>599</v>
      </c>
      <c r="DA9" s="28" t="s">
        <v>599</v>
      </c>
      <c r="DB9" s="69" t="s">
        <v>599</v>
      </c>
      <c r="DC9" s="28" t="s">
        <v>599</v>
      </c>
      <c r="DE9" s="69" t="s">
        <v>599</v>
      </c>
      <c r="DF9" s="69" t="s">
        <v>599</v>
      </c>
      <c r="DG9" s="28" t="s">
        <v>599</v>
      </c>
      <c r="DI9" s="69" t="s">
        <v>599</v>
      </c>
      <c r="DJ9" s="28" t="s">
        <v>599</v>
      </c>
      <c r="DK9" s="75" t="s">
        <v>599</v>
      </c>
      <c r="DM9" s="69" t="s">
        <v>599</v>
      </c>
      <c r="DN9" s="69" t="s">
        <v>599</v>
      </c>
      <c r="DP9" s="69" t="s">
        <v>599</v>
      </c>
      <c r="DQ9" s="28" t="s">
        <v>599</v>
      </c>
      <c r="DR9" s="69" t="s">
        <v>599</v>
      </c>
      <c r="DT9" s="28" t="s">
        <v>599</v>
      </c>
      <c r="DU9" s="28" t="s">
        <v>599</v>
      </c>
      <c r="DV9" s="28" t="s">
        <v>599</v>
      </c>
      <c r="DX9" s="69" t="s">
        <v>599</v>
      </c>
      <c r="DY9" s="69" t="s">
        <v>599</v>
      </c>
      <c r="DZ9" s="28" t="s">
        <v>599</v>
      </c>
      <c r="EB9" s="69" t="s">
        <v>599</v>
      </c>
      <c r="EC9" s="75" t="s">
        <v>599</v>
      </c>
      <c r="ED9" s="69" t="s">
        <v>599</v>
      </c>
      <c r="EE9" s="69" t="s">
        <v>599</v>
      </c>
      <c r="EG9" s="69" t="s">
        <v>599</v>
      </c>
      <c r="EH9" s="28" t="s">
        <v>599</v>
      </c>
      <c r="EI9" s="28" t="s">
        <v>599</v>
      </c>
      <c r="EJ9" s="28" t="s">
        <v>599</v>
      </c>
      <c r="EL9" s="69" t="s">
        <v>599</v>
      </c>
      <c r="EN9" s="28" t="s">
        <v>599</v>
      </c>
      <c r="EO9" s="28" t="s">
        <v>599</v>
      </c>
      <c r="EP9" s="28" t="s">
        <v>599</v>
      </c>
      <c r="EQ9" s="28" t="s">
        <v>599</v>
      </c>
      <c r="ER9" s="28" t="s">
        <v>599</v>
      </c>
      <c r="ET9" s="28" t="s">
        <v>599</v>
      </c>
      <c r="EU9" s="28" t="s">
        <v>599</v>
      </c>
      <c r="EW9" s="28" t="s">
        <v>599</v>
      </c>
      <c r="EX9" s="28" t="s">
        <v>599</v>
      </c>
      <c r="EY9" s="28" t="s">
        <v>599</v>
      </c>
      <c r="EZ9" s="28" t="s">
        <v>599</v>
      </c>
      <c r="FB9" s="28" t="s">
        <v>599</v>
      </c>
      <c r="FC9" s="28" t="s">
        <v>599</v>
      </c>
      <c r="FE9" s="28" t="s">
        <v>599</v>
      </c>
      <c r="FF9" s="28" t="s">
        <v>599</v>
      </c>
      <c r="FG9" s="28" t="s">
        <v>599</v>
      </c>
      <c r="FH9" s="28" t="s">
        <v>599</v>
      </c>
      <c r="FJ9" s="69" t="s">
        <v>599</v>
      </c>
      <c r="FK9" s="69" t="s">
        <v>599</v>
      </c>
      <c r="FL9" s="69" t="s">
        <v>599</v>
      </c>
      <c r="FM9" s="69" t="s">
        <v>599</v>
      </c>
      <c r="FO9" s="69" t="s">
        <v>599</v>
      </c>
      <c r="FP9" s="28" t="s">
        <v>599</v>
      </c>
      <c r="FR9" s="28" t="s">
        <v>599</v>
      </c>
      <c r="FS9" s="28" t="s">
        <v>599</v>
      </c>
      <c r="FT9" s="28" t="s">
        <v>599</v>
      </c>
      <c r="FU9" s="69" t="s">
        <v>599</v>
      </c>
      <c r="FW9" s="28" t="s">
        <v>599</v>
      </c>
      <c r="FX9" s="28" t="s">
        <v>599</v>
      </c>
      <c r="FY9" s="28" t="s">
        <v>599</v>
      </c>
      <c r="FZ9" s="28" t="s">
        <v>599</v>
      </c>
      <c r="GA9" s="28" t="s">
        <v>599</v>
      </c>
      <c r="GB9" s="28" t="s">
        <v>599</v>
      </c>
      <c r="GD9" s="69" t="s">
        <v>599</v>
      </c>
      <c r="GE9" s="69" t="s">
        <v>599</v>
      </c>
      <c r="GF9" s="28" t="s">
        <v>599</v>
      </c>
      <c r="GG9" s="28" t="s">
        <v>599</v>
      </c>
      <c r="GH9" s="28" t="s">
        <v>599</v>
      </c>
      <c r="GI9" s="28" t="s">
        <v>599</v>
      </c>
      <c r="GK9" s="69" t="s">
        <v>599</v>
      </c>
      <c r="GL9" s="28" t="s">
        <v>599</v>
      </c>
      <c r="GM9" s="28" t="s">
        <v>599</v>
      </c>
      <c r="GN9" s="28" t="s">
        <v>599</v>
      </c>
      <c r="GP9" s="28" t="s">
        <v>599</v>
      </c>
      <c r="GQ9" s="28" t="s">
        <v>599</v>
      </c>
      <c r="GR9" s="28" t="s">
        <v>599</v>
      </c>
      <c r="GS9" s="28" t="s">
        <v>599</v>
      </c>
      <c r="GU9" s="28" t="s">
        <v>599</v>
      </c>
      <c r="GV9" s="28" t="s">
        <v>599</v>
      </c>
      <c r="GW9" s="28" t="s">
        <v>599</v>
      </c>
      <c r="GX9" s="28" t="s">
        <v>599</v>
      </c>
      <c r="GZ9" s="28" t="s">
        <v>599</v>
      </c>
      <c r="HA9" s="28" t="s">
        <v>599</v>
      </c>
      <c r="HB9" s="75" t="s">
        <v>599</v>
      </c>
      <c r="HC9" s="28" t="s">
        <v>599</v>
      </c>
      <c r="HD9" s="28" t="s">
        <v>599</v>
      </c>
      <c r="HE9" s="28" t="s">
        <v>599</v>
      </c>
      <c r="HG9" s="75" t="s">
        <v>599</v>
      </c>
      <c r="HH9" s="28" t="s">
        <v>599</v>
      </c>
      <c r="HI9" s="28" t="s">
        <v>599</v>
      </c>
      <c r="HJ9" s="28" t="s">
        <v>599</v>
      </c>
      <c r="HK9" s="28" t="s">
        <v>599</v>
      </c>
      <c r="HL9" s="28" t="s">
        <v>599</v>
      </c>
      <c r="HN9" s="28" t="s">
        <v>599</v>
      </c>
      <c r="HO9" s="28" t="s">
        <v>599</v>
      </c>
      <c r="HQ9" s="28" t="s">
        <v>599</v>
      </c>
      <c r="HR9" s="28" t="s">
        <v>599</v>
      </c>
      <c r="HT9" s="28" t="s">
        <v>599</v>
      </c>
      <c r="HU9" s="28" t="s">
        <v>599</v>
      </c>
      <c r="HV9" s="28" t="s">
        <v>599</v>
      </c>
      <c r="HW9" s="28" t="s">
        <v>599</v>
      </c>
      <c r="HY9" s="28" t="s">
        <v>599</v>
      </c>
      <c r="HZ9" s="28" t="s">
        <v>599</v>
      </c>
      <c r="IA9" s="28" t="s">
        <v>599</v>
      </c>
      <c r="IB9" s="28" t="s">
        <v>599</v>
      </c>
      <c r="IC9" s="28" t="s">
        <v>599</v>
      </c>
      <c r="ID9" s="28" t="s">
        <v>599</v>
      </c>
      <c r="IF9" s="28" t="s">
        <v>599</v>
      </c>
      <c r="IG9" s="28" t="s">
        <v>599</v>
      </c>
      <c r="IH9" s="28" t="s">
        <v>599</v>
      </c>
      <c r="II9" s="28" t="s">
        <v>599</v>
      </c>
      <c r="IK9" s="28" t="s">
        <v>599</v>
      </c>
      <c r="IL9" s="28" t="s">
        <v>599</v>
      </c>
      <c r="IM9" s="28" t="s">
        <v>599</v>
      </c>
      <c r="IN9" s="28" t="s">
        <v>599</v>
      </c>
      <c r="IO9" s="28" t="s">
        <v>599</v>
      </c>
      <c r="IP9" s="28" t="s">
        <v>599</v>
      </c>
      <c r="IQ9" s="28" t="s">
        <v>599</v>
      </c>
      <c r="IR9" s="28" t="s">
        <v>599</v>
      </c>
      <c r="IS9" s="75" t="s">
        <v>599</v>
      </c>
      <c r="IU9" s="28" t="s">
        <v>599</v>
      </c>
      <c r="IV9" s="28" t="s">
        <v>599</v>
      </c>
      <c r="IW9" s="28" t="s">
        <v>599</v>
      </c>
      <c r="IY9" s="28" t="s">
        <v>599</v>
      </c>
      <c r="IZ9" s="28" t="s">
        <v>599</v>
      </c>
      <c r="JA9" s="75" t="s">
        <v>599</v>
      </c>
      <c r="JC9" s="69" t="s">
        <v>599</v>
      </c>
      <c r="JD9" s="28" t="s">
        <v>599</v>
      </c>
      <c r="JE9" s="28" t="s">
        <v>599</v>
      </c>
      <c r="JF9" s="28" t="s">
        <v>599</v>
      </c>
      <c r="JG9" s="28" t="s">
        <v>599</v>
      </c>
      <c r="JI9" s="28" t="s">
        <v>599</v>
      </c>
      <c r="JJ9" s="28" t="s">
        <v>599</v>
      </c>
      <c r="JK9" s="69" t="s">
        <v>599</v>
      </c>
      <c r="JL9" s="28" t="s">
        <v>599</v>
      </c>
      <c r="JM9" s="69" t="s">
        <v>599</v>
      </c>
      <c r="JN9" s="69" t="s">
        <v>599</v>
      </c>
      <c r="JP9" s="69" t="s">
        <v>599</v>
      </c>
      <c r="JQ9" s="69" t="s">
        <v>599</v>
      </c>
      <c r="JR9" s="28" t="s">
        <v>599</v>
      </c>
      <c r="JS9" s="28" t="s">
        <v>599</v>
      </c>
      <c r="JT9" s="69" t="s">
        <v>599</v>
      </c>
      <c r="JU9" s="28" t="s">
        <v>599</v>
      </c>
      <c r="JV9" s="28" t="s">
        <v>599</v>
      </c>
      <c r="JW9" s="69" t="s">
        <v>599</v>
      </c>
      <c r="JX9" s="69" t="s">
        <v>599</v>
      </c>
      <c r="JY9" s="28" t="s">
        <v>599</v>
      </c>
      <c r="KA9" s="28" t="s">
        <v>599</v>
      </c>
      <c r="KB9" s="69" t="s">
        <v>599</v>
      </c>
      <c r="KC9" s="28" t="s">
        <v>599</v>
      </c>
      <c r="KD9" s="28" t="s">
        <v>599</v>
      </c>
      <c r="KE9" s="28" t="s">
        <v>599</v>
      </c>
      <c r="KF9" s="28" t="s">
        <v>599</v>
      </c>
      <c r="KG9" s="28" t="s">
        <v>599</v>
      </c>
      <c r="KI9" s="28" t="s">
        <v>599</v>
      </c>
      <c r="KJ9" s="28" t="s">
        <v>599</v>
      </c>
      <c r="KK9" s="28" t="s">
        <v>599</v>
      </c>
      <c r="KL9" s="28" t="s">
        <v>599</v>
      </c>
      <c r="KM9" s="28" t="s">
        <v>599</v>
      </c>
      <c r="KN9" s="75" t="s">
        <v>599</v>
      </c>
      <c r="KO9" s="28" t="s">
        <v>599</v>
      </c>
      <c r="KQ9" s="28" t="s">
        <v>599</v>
      </c>
      <c r="KR9" s="28" t="s">
        <v>599</v>
      </c>
      <c r="KS9" s="28" t="s">
        <v>599</v>
      </c>
      <c r="KT9" s="28" t="s">
        <v>599</v>
      </c>
      <c r="KU9" s="28" t="s">
        <v>599</v>
      </c>
      <c r="KV9" s="28" t="s">
        <v>599</v>
      </c>
      <c r="KW9" s="69" t="s">
        <v>599</v>
      </c>
      <c r="KX9" s="28" t="s">
        <v>599</v>
      </c>
      <c r="KZ9" s="28" t="s">
        <v>599</v>
      </c>
      <c r="LA9" s="75" t="s">
        <v>599</v>
      </c>
      <c r="LC9" s="28" t="s">
        <v>599</v>
      </c>
      <c r="LE9" s="69" t="s">
        <v>599</v>
      </c>
      <c r="LG9" s="28" t="s">
        <v>599</v>
      </c>
      <c r="LH9" s="28" t="s">
        <v>599</v>
      </c>
      <c r="LJ9" s="28" t="s">
        <v>599</v>
      </c>
      <c r="LK9" s="69" t="s">
        <v>599</v>
      </c>
      <c r="LL9" s="28" t="s">
        <v>599</v>
      </c>
      <c r="LN9" s="69" t="s">
        <v>599</v>
      </c>
      <c r="LO9" s="75" t="s">
        <v>599</v>
      </c>
      <c r="LQ9" s="69" t="s">
        <v>599</v>
      </c>
      <c r="LR9" s="69" t="s">
        <v>599</v>
      </c>
      <c r="LS9" s="75" t="s">
        <v>599</v>
      </c>
      <c r="LT9" s="28" t="s">
        <v>599</v>
      </c>
      <c r="LV9" s="69" t="s">
        <v>599</v>
      </c>
      <c r="LW9" s="69" t="s">
        <v>599</v>
      </c>
      <c r="LY9" s="69" t="s">
        <v>599</v>
      </c>
      <c r="LZ9" s="69" t="s">
        <v>599</v>
      </c>
      <c r="MB9" s="28" t="s">
        <v>599</v>
      </c>
      <c r="MC9" s="28" t="s">
        <v>599</v>
      </c>
      <c r="MD9" s="75" t="s">
        <v>599</v>
      </c>
      <c r="ME9" s="28" t="s">
        <v>599</v>
      </c>
      <c r="MG9" s="69" t="s">
        <v>599</v>
      </c>
      <c r="MH9" s="28" t="s">
        <v>599</v>
      </c>
      <c r="MI9" s="28" t="s">
        <v>599</v>
      </c>
      <c r="MJ9" s="28" t="s">
        <v>599</v>
      </c>
      <c r="MK9" s="28" t="s">
        <v>599</v>
      </c>
      <c r="ML9" s="28" t="s">
        <v>599</v>
      </c>
      <c r="MN9" s="69" t="s">
        <v>599</v>
      </c>
      <c r="MO9" s="69" t="s">
        <v>599</v>
      </c>
      <c r="MP9" s="28" t="s">
        <v>599</v>
      </c>
      <c r="MQ9" s="69" t="s">
        <v>599</v>
      </c>
      <c r="MR9" s="28" t="s">
        <v>599</v>
      </c>
      <c r="MT9" s="28" t="s">
        <v>599</v>
      </c>
      <c r="MU9" s="28" t="s">
        <v>599</v>
      </c>
      <c r="MW9" s="28" t="s">
        <v>599</v>
      </c>
      <c r="MX9" s="69" t="s">
        <v>599</v>
      </c>
      <c r="MY9" s="28" t="s">
        <v>599</v>
      </c>
      <c r="MZ9" s="28" t="s">
        <v>599</v>
      </c>
      <c r="NA9" s="28" t="s">
        <v>599</v>
      </c>
      <c r="NB9" s="28" t="s">
        <v>599</v>
      </c>
      <c r="NC9" s="28" t="s">
        <v>599</v>
      </c>
      <c r="ND9" s="28" t="s">
        <v>599</v>
      </c>
      <c r="NE9" s="28" t="s">
        <v>599</v>
      </c>
      <c r="NF9" s="28" t="s">
        <v>599</v>
      </c>
      <c r="NG9" s="28" t="s">
        <v>599</v>
      </c>
      <c r="NH9" s="28" t="s">
        <v>599</v>
      </c>
      <c r="NJ9" s="69" t="s">
        <v>599</v>
      </c>
      <c r="NK9" s="28" t="s">
        <v>599</v>
      </c>
      <c r="NL9" s="28" t="s">
        <v>599</v>
      </c>
      <c r="NM9" s="28" t="s">
        <v>599</v>
      </c>
      <c r="NN9" s="28" t="s">
        <v>599</v>
      </c>
      <c r="NO9" s="75" t="s">
        <v>599</v>
      </c>
      <c r="NQ9" s="28" t="s">
        <v>599</v>
      </c>
      <c r="NR9" s="28" t="s">
        <v>599</v>
      </c>
      <c r="NS9" s="28" t="s">
        <v>599</v>
      </c>
      <c r="NT9" s="28" t="s">
        <v>599</v>
      </c>
      <c r="NU9" s="28" t="s">
        <v>599</v>
      </c>
      <c r="NV9" s="28" t="s">
        <v>599</v>
      </c>
      <c r="NW9" s="28" t="s">
        <v>599</v>
      </c>
      <c r="NX9" s="28" t="s">
        <v>599</v>
      </c>
      <c r="NY9" s="28" t="s">
        <v>599</v>
      </c>
      <c r="OA9" s="75" t="s">
        <v>599</v>
      </c>
      <c r="OB9" s="69" t="s">
        <v>599</v>
      </c>
      <c r="OC9" s="69" t="s">
        <v>599</v>
      </c>
      <c r="OE9" s="75" t="s">
        <v>599</v>
      </c>
      <c r="OF9" s="69" t="s">
        <v>599</v>
      </c>
      <c r="OG9" s="75" t="s">
        <v>599</v>
      </c>
      <c r="OI9" s="28" t="s">
        <v>599</v>
      </c>
      <c r="OJ9" s="28" t="s">
        <v>599</v>
      </c>
      <c r="OK9" s="28" t="s">
        <v>599</v>
      </c>
      <c r="OL9" s="28" t="s">
        <v>599</v>
      </c>
      <c r="OM9" s="28" t="s">
        <v>599</v>
      </c>
    </row>
    <row r="10" spans="1:1365" ht="22.5" customHeight="1" x14ac:dyDescent="0.25">
      <c r="A10" s="13" t="s">
        <v>199</v>
      </c>
      <c r="B10" s="29">
        <v>36</v>
      </c>
      <c r="C10" s="29">
        <v>52</v>
      </c>
      <c r="D10" s="70" t="s">
        <v>233</v>
      </c>
      <c r="E10" s="29">
        <v>42</v>
      </c>
      <c r="F10" s="29">
        <v>41</v>
      </c>
      <c r="G10" s="70" t="s">
        <v>233</v>
      </c>
      <c r="H10" s="29">
        <v>5</v>
      </c>
      <c r="I10" s="29">
        <v>5</v>
      </c>
      <c r="J10" s="29">
        <v>5</v>
      </c>
      <c r="K10" s="70" t="s">
        <v>233</v>
      </c>
      <c r="L10" s="29">
        <v>3</v>
      </c>
      <c r="M10" s="29">
        <v>48</v>
      </c>
      <c r="N10" s="70" t="s">
        <v>233</v>
      </c>
      <c r="O10" s="29" t="s">
        <v>59</v>
      </c>
      <c r="P10" s="29">
        <v>48</v>
      </c>
      <c r="Q10" s="29">
        <v>48</v>
      </c>
      <c r="R10" s="106" t="s">
        <v>233</v>
      </c>
      <c r="S10" s="29">
        <v>52</v>
      </c>
      <c r="T10" s="29">
        <v>52</v>
      </c>
      <c r="U10" s="29">
        <v>52</v>
      </c>
      <c r="V10" s="29">
        <v>52</v>
      </c>
      <c r="W10" s="70" t="s">
        <v>233</v>
      </c>
      <c r="X10" s="29">
        <v>44</v>
      </c>
      <c r="Y10" s="29">
        <v>44</v>
      </c>
      <c r="Z10" s="29">
        <v>44</v>
      </c>
      <c r="AA10" s="29">
        <v>44</v>
      </c>
      <c r="AB10" s="29">
        <v>44</v>
      </c>
      <c r="AC10" s="29">
        <v>44</v>
      </c>
      <c r="AD10" s="106" t="s">
        <v>233</v>
      </c>
      <c r="AE10" s="29">
        <v>39</v>
      </c>
      <c r="AF10" s="29">
        <v>39</v>
      </c>
      <c r="AG10" s="29">
        <v>39</v>
      </c>
      <c r="AH10" s="29">
        <v>39</v>
      </c>
      <c r="AI10" s="29">
        <v>5</v>
      </c>
      <c r="AJ10" s="67" t="s">
        <v>233</v>
      </c>
      <c r="AK10" s="29">
        <v>46</v>
      </c>
      <c r="AL10" s="29" t="s">
        <v>59</v>
      </c>
      <c r="AM10" s="29" t="s">
        <v>59</v>
      </c>
      <c r="AN10" s="6" t="s">
        <v>233</v>
      </c>
      <c r="AO10" s="29" t="s">
        <v>59</v>
      </c>
      <c r="AP10" s="29" t="s">
        <v>59</v>
      </c>
      <c r="AQ10" s="29" t="s">
        <v>59</v>
      </c>
      <c r="AR10" s="106" t="s">
        <v>233</v>
      </c>
      <c r="AS10" s="29" t="s">
        <v>59</v>
      </c>
      <c r="AT10" s="29">
        <v>36</v>
      </c>
      <c r="AU10" s="106" t="s">
        <v>233</v>
      </c>
      <c r="AV10" s="29">
        <v>36</v>
      </c>
      <c r="AW10" s="29">
        <v>36</v>
      </c>
      <c r="AX10" s="67" t="s">
        <v>233</v>
      </c>
      <c r="AY10" s="29">
        <v>40</v>
      </c>
      <c r="AZ10" s="29">
        <v>39</v>
      </c>
      <c r="BA10" s="29" t="s">
        <v>59</v>
      </c>
      <c r="BB10" s="106" t="s">
        <v>233</v>
      </c>
      <c r="BC10" s="29" t="s">
        <v>59</v>
      </c>
      <c r="BD10" s="29" t="s">
        <v>59</v>
      </c>
      <c r="BE10" s="106" t="s">
        <v>233</v>
      </c>
      <c r="BF10" s="29" t="s">
        <v>59</v>
      </c>
      <c r="BG10" s="29" t="s">
        <v>59</v>
      </c>
      <c r="BH10" s="29" t="s">
        <v>59</v>
      </c>
      <c r="BI10" s="6" t="s">
        <v>233</v>
      </c>
      <c r="BJ10" s="29" t="s">
        <v>59</v>
      </c>
      <c r="BK10" s="106" t="s">
        <v>233</v>
      </c>
      <c r="BL10" s="29" t="s">
        <v>59</v>
      </c>
      <c r="BM10" s="29" t="s">
        <v>59</v>
      </c>
      <c r="BN10" s="29" t="s">
        <v>59</v>
      </c>
      <c r="BO10" s="106" t="s">
        <v>233</v>
      </c>
      <c r="BP10" s="29">
        <v>36</v>
      </c>
      <c r="BQ10" s="29">
        <v>36</v>
      </c>
      <c r="BR10" s="29">
        <v>35</v>
      </c>
      <c r="BS10" s="67" t="s">
        <v>233</v>
      </c>
      <c r="BT10" s="29">
        <v>36</v>
      </c>
      <c r="BU10" s="29">
        <v>36</v>
      </c>
      <c r="BV10" s="29" t="s">
        <v>59</v>
      </c>
      <c r="BW10" s="67" t="s">
        <v>233</v>
      </c>
      <c r="BX10" s="29">
        <v>35</v>
      </c>
      <c r="BY10" s="29">
        <v>38</v>
      </c>
      <c r="BZ10" s="29">
        <v>38</v>
      </c>
      <c r="CA10" s="6" t="s">
        <v>233</v>
      </c>
      <c r="CB10" s="29" t="s">
        <v>59</v>
      </c>
      <c r="CC10" s="29">
        <v>50</v>
      </c>
      <c r="CD10" s="106" t="s">
        <v>233</v>
      </c>
      <c r="CE10" s="29">
        <v>41</v>
      </c>
      <c r="CF10" s="29">
        <v>46</v>
      </c>
      <c r="CG10" s="29">
        <v>42</v>
      </c>
      <c r="CH10" s="106" t="s">
        <v>233</v>
      </c>
      <c r="CI10" s="29">
        <v>38</v>
      </c>
      <c r="CJ10" s="29">
        <v>35</v>
      </c>
      <c r="CK10" s="29">
        <v>41</v>
      </c>
      <c r="CL10" s="6" t="s">
        <v>233</v>
      </c>
      <c r="CM10" s="29">
        <v>35</v>
      </c>
      <c r="CN10" s="67" t="s">
        <v>233</v>
      </c>
      <c r="CO10" s="29" t="s">
        <v>59</v>
      </c>
      <c r="CP10" s="29" t="s">
        <v>59</v>
      </c>
      <c r="CQ10" s="29" t="s">
        <v>59</v>
      </c>
      <c r="CR10" s="67" t="s">
        <v>233</v>
      </c>
      <c r="CS10" s="29">
        <v>42</v>
      </c>
      <c r="CT10" s="29">
        <v>44</v>
      </c>
      <c r="CU10" s="29">
        <v>40</v>
      </c>
      <c r="CV10" s="67" t="s">
        <v>233</v>
      </c>
      <c r="CW10" s="29">
        <v>38</v>
      </c>
      <c r="CX10" s="29">
        <v>38</v>
      </c>
      <c r="CY10" s="29">
        <v>41</v>
      </c>
      <c r="CZ10" s="6" t="s">
        <v>233</v>
      </c>
      <c r="DA10" s="29">
        <v>37</v>
      </c>
      <c r="DB10" s="29">
        <v>37</v>
      </c>
      <c r="DC10" s="29">
        <v>51</v>
      </c>
      <c r="DD10" s="6" t="s">
        <v>233</v>
      </c>
      <c r="DE10" s="29">
        <v>47</v>
      </c>
      <c r="DF10" s="29">
        <v>47</v>
      </c>
      <c r="DG10" s="29">
        <v>47</v>
      </c>
      <c r="DH10" s="6" t="s">
        <v>233</v>
      </c>
      <c r="DI10" s="29">
        <v>37</v>
      </c>
      <c r="DJ10" s="29">
        <v>37</v>
      </c>
      <c r="DK10" s="29">
        <v>47</v>
      </c>
      <c r="DL10" s="6" t="s">
        <v>233</v>
      </c>
      <c r="DM10" s="29" t="s">
        <v>59</v>
      </c>
      <c r="DN10" s="29" t="s">
        <v>59</v>
      </c>
      <c r="DO10" s="6" t="s">
        <v>233</v>
      </c>
      <c r="DP10" s="29">
        <v>50</v>
      </c>
      <c r="DQ10" s="29">
        <v>51</v>
      </c>
      <c r="DR10" s="29">
        <v>50</v>
      </c>
      <c r="DS10" s="6" t="s">
        <v>233</v>
      </c>
      <c r="DT10" s="29">
        <v>46</v>
      </c>
      <c r="DU10" s="29">
        <v>46</v>
      </c>
      <c r="DV10" s="29">
        <v>41</v>
      </c>
      <c r="DW10" s="6" t="s">
        <v>233</v>
      </c>
      <c r="DX10" s="29">
        <v>37</v>
      </c>
      <c r="DY10" s="29">
        <v>3</v>
      </c>
      <c r="DZ10" s="29" t="s">
        <v>59</v>
      </c>
      <c r="EA10" s="6" t="s">
        <v>233</v>
      </c>
      <c r="EB10" s="29">
        <v>35</v>
      </c>
      <c r="EC10" s="29">
        <v>47</v>
      </c>
      <c r="ED10" s="29">
        <v>35</v>
      </c>
      <c r="EE10" s="29">
        <v>35</v>
      </c>
      <c r="EF10" s="6" t="s">
        <v>233</v>
      </c>
      <c r="EG10" s="29">
        <v>37</v>
      </c>
      <c r="EH10" s="29">
        <v>37</v>
      </c>
      <c r="EI10" s="29">
        <v>47</v>
      </c>
      <c r="EJ10" s="29">
        <v>47</v>
      </c>
      <c r="EK10" s="6" t="s">
        <v>233</v>
      </c>
      <c r="EL10" s="29" t="s">
        <v>59</v>
      </c>
      <c r="EM10" s="67" t="s">
        <v>233</v>
      </c>
      <c r="EN10" s="29">
        <v>35</v>
      </c>
      <c r="EO10" s="29">
        <v>35</v>
      </c>
      <c r="EP10" s="29">
        <v>47</v>
      </c>
      <c r="EQ10" s="29">
        <v>47</v>
      </c>
      <c r="ER10" s="29">
        <v>35</v>
      </c>
      <c r="ES10" s="6" t="s">
        <v>233</v>
      </c>
      <c r="ET10" s="29">
        <v>48</v>
      </c>
      <c r="EU10" s="29">
        <v>5</v>
      </c>
      <c r="EV10" s="6" t="s">
        <v>233</v>
      </c>
      <c r="EW10" s="29">
        <v>42</v>
      </c>
      <c r="EX10" s="29">
        <v>37</v>
      </c>
      <c r="EY10" s="29">
        <v>37</v>
      </c>
      <c r="EZ10" s="29">
        <v>37</v>
      </c>
      <c r="FA10" s="6" t="s">
        <v>233</v>
      </c>
      <c r="FB10" s="29">
        <v>48</v>
      </c>
      <c r="FC10" s="29">
        <v>50</v>
      </c>
      <c r="FD10" s="6" t="s">
        <v>233</v>
      </c>
      <c r="FE10" s="29">
        <v>5</v>
      </c>
      <c r="FF10" s="29">
        <v>5</v>
      </c>
      <c r="FG10" s="29">
        <v>5</v>
      </c>
      <c r="FH10" s="29">
        <v>5</v>
      </c>
      <c r="FI10" s="6" t="s">
        <v>233</v>
      </c>
      <c r="FJ10" s="29">
        <v>35</v>
      </c>
      <c r="FK10" s="29">
        <v>35</v>
      </c>
      <c r="FL10" s="29">
        <v>36</v>
      </c>
      <c r="FM10" s="29">
        <v>35</v>
      </c>
      <c r="FN10" s="6" t="s">
        <v>233</v>
      </c>
      <c r="FO10" s="29" t="s">
        <v>59</v>
      </c>
      <c r="FP10" s="29" t="s">
        <v>59</v>
      </c>
      <c r="FQ10" s="6" t="s">
        <v>233</v>
      </c>
      <c r="FR10" s="29">
        <v>40</v>
      </c>
      <c r="FS10" s="29">
        <v>40</v>
      </c>
      <c r="FT10" s="29">
        <v>40</v>
      </c>
      <c r="FU10" s="29">
        <v>42</v>
      </c>
      <c r="FV10" s="6" t="s">
        <v>233</v>
      </c>
      <c r="FW10" s="29">
        <v>41</v>
      </c>
      <c r="FX10" s="29">
        <v>42</v>
      </c>
      <c r="FY10" s="29">
        <v>41</v>
      </c>
      <c r="FZ10" s="29">
        <v>41</v>
      </c>
      <c r="GA10" s="29">
        <v>41</v>
      </c>
      <c r="GB10" s="29">
        <v>42</v>
      </c>
      <c r="GC10" s="6" t="s">
        <v>233</v>
      </c>
      <c r="GD10" s="29">
        <v>35</v>
      </c>
      <c r="GE10" s="29">
        <v>35</v>
      </c>
      <c r="GF10" s="29">
        <v>35</v>
      </c>
      <c r="GG10" s="29">
        <v>36</v>
      </c>
      <c r="GH10" s="29">
        <v>51</v>
      </c>
      <c r="GI10" s="29">
        <v>51</v>
      </c>
      <c r="GJ10" s="6" t="s">
        <v>233</v>
      </c>
      <c r="GK10" s="29">
        <v>35</v>
      </c>
      <c r="GL10" s="29">
        <v>42</v>
      </c>
      <c r="GM10" s="29">
        <v>41</v>
      </c>
      <c r="GN10" s="29">
        <v>41</v>
      </c>
      <c r="GO10" s="6" t="s">
        <v>233</v>
      </c>
      <c r="GP10" s="29">
        <v>51</v>
      </c>
      <c r="GQ10" s="29">
        <v>51</v>
      </c>
      <c r="GR10" s="29" t="s">
        <v>59</v>
      </c>
      <c r="GS10" s="29" t="s">
        <v>59</v>
      </c>
      <c r="GT10" s="6" t="s">
        <v>233</v>
      </c>
      <c r="GU10" s="29">
        <v>50</v>
      </c>
      <c r="GV10" s="29">
        <v>50</v>
      </c>
      <c r="GW10" s="29">
        <v>50</v>
      </c>
      <c r="GX10" s="29">
        <v>6</v>
      </c>
      <c r="GY10" s="6" t="s">
        <v>233</v>
      </c>
      <c r="GZ10" s="29">
        <v>38</v>
      </c>
      <c r="HA10" s="29">
        <v>38</v>
      </c>
      <c r="HB10" s="29">
        <v>38</v>
      </c>
      <c r="HC10" s="29">
        <v>51</v>
      </c>
      <c r="HD10" s="29">
        <v>50</v>
      </c>
      <c r="HE10" s="29">
        <v>51</v>
      </c>
      <c r="HF10" s="6" t="s">
        <v>233</v>
      </c>
      <c r="HG10" s="29">
        <v>5</v>
      </c>
      <c r="HH10" s="29">
        <v>5</v>
      </c>
      <c r="HI10" s="29">
        <v>5</v>
      </c>
      <c r="HJ10" s="29">
        <v>5</v>
      </c>
      <c r="HK10" s="29">
        <v>5</v>
      </c>
      <c r="HL10" s="29">
        <v>5</v>
      </c>
      <c r="HM10" s="6" t="s">
        <v>233</v>
      </c>
      <c r="HN10" s="29">
        <v>35</v>
      </c>
      <c r="HO10" s="29" t="s">
        <v>59</v>
      </c>
      <c r="HP10" s="6" t="s">
        <v>233</v>
      </c>
      <c r="HQ10" s="29">
        <v>47</v>
      </c>
      <c r="HR10" s="29">
        <v>46</v>
      </c>
      <c r="HS10" s="6" t="s">
        <v>233</v>
      </c>
      <c r="HT10" s="29">
        <v>50</v>
      </c>
      <c r="HU10" s="29">
        <v>50</v>
      </c>
      <c r="HV10" s="29">
        <v>51</v>
      </c>
      <c r="HW10" s="29">
        <v>52</v>
      </c>
      <c r="HX10" s="6" t="s">
        <v>233</v>
      </c>
      <c r="HY10" s="29" t="s">
        <v>59</v>
      </c>
      <c r="HZ10" s="29" t="s">
        <v>59</v>
      </c>
      <c r="IA10" s="29">
        <v>37</v>
      </c>
      <c r="IB10" s="29" t="s">
        <v>59</v>
      </c>
      <c r="IC10" s="29">
        <v>37</v>
      </c>
      <c r="ID10" s="29" t="s">
        <v>59</v>
      </c>
      <c r="IE10" s="106" t="s">
        <v>233</v>
      </c>
      <c r="IF10" s="29" t="s">
        <v>59</v>
      </c>
      <c r="IG10" s="29" t="s">
        <v>59</v>
      </c>
      <c r="IH10" s="29" t="s">
        <v>59</v>
      </c>
      <c r="II10" s="29" t="s">
        <v>59</v>
      </c>
      <c r="IJ10" s="106" t="s">
        <v>233</v>
      </c>
      <c r="IK10" s="29">
        <v>41</v>
      </c>
      <c r="IL10" s="29">
        <v>41</v>
      </c>
      <c r="IM10" s="29">
        <v>1</v>
      </c>
      <c r="IN10" s="29">
        <v>1</v>
      </c>
      <c r="IO10" s="29">
        <v>41</v>
      </c>
      <c r="IP10" s="29">
        <v>42</v>
      </c>
      <c r="IQ10" s="29">
        <v>1</v>
      </c>
      <c r="IR10" s="29">
        <v>42</v>
      </c>
      <c r="IS10" s="29">
        <v>42</v>
      </c>
      <c r="IT10" s="6" t="s">
        <v>233</v>
      </c>
      <c r="IU10" s="29">
        <v>37</v>
      </c>
      <c r="IV10" s="29">
        <v>37</v>
      </c>
      <c r="IW10" s="29">
        <v>40</v>
      </c>
      <c r="IX10" s="6" t="s">
        <v>233</v>
      </c>
      <c r="IY10" s="29">
        <v>51</v>
      </c>
      <c r="IZ10" s="29">
        <v>51</v>
      </c>
      <c r="JA10" s="29" t="s">
        <v>59</v>
      </c>
      <c r="JB10" s="6" t="s">
        <v>233</v>
      </c>
      <c r="JC10" s="29" t="s">
        <v>59</v>
      </c>
      <c r="JD10" s="29" t="s">
        <v>59</v>
      </c>
      <c r="JE10" s="29" t="s">
        <v>59</v>
      </c>
      <c r="JF10" s="29">
        <v>35</v>
      </c>
      <c r="JG10" s="29">
        <v>38</v>
      </c>
      <c r="JH10" s="106" t="s">
        <v>233</v>
      </c>
      <c r="JI10" s="29" t="s">
        <v>59</v>
      </c>
      <c r="JJ10" s="29" t="s">
        <v>59</v>
      </c>
      <c r="JK10" s="29" t="s">
        <v>59</v>
      </c>
      <c r="JL10" s="29" t="s">
        <v>59</v>
      </c>
      <c r="JM10" s="29" t="s">
        <v>59</v>
      </c>
      <c r="JN10" s="29" t="s">
        <v>59</v>
      </c>
      <c r="JO10" s="106" t="s">
        <v>233</v>
      </c>
      <c r="JP10" s="29">
        <v>42</v>
      </c>
      <c r="JQ10" s="29">
        <v>40</v>
      </c>
      <c r="JR10" s="29">
        <v>42</v>
      </c>
      <c r="JS10" s="29" t="s">
        <v>59</v>
      </c>
      <c r="JT10" s="29">
        <v>42</v>
      </c>
      <c r="JU10" s="29" t="s">
        <v>59</v>
      </c>
      <c r="JV10" s="29" t="s">
        <v>59</v>
      </c>
      <c r="JW10" s="29">
        <v>42</v>
      </c>
      <c r="JX10" s="29">
        <v>41</v>
      </c>
      <c r="JY10" s="29" t="s">
        <v>59</v>
      </c>
      <c r="JZ10" s="6" t="s">
        <v>233</v>
      </c>
      <c r="KA10" s="29">
        <v>3</v>
      </c>
      <c r="KB10" s="29">
        <v>3</v>
      </c>
      <c r="KC10" s="29">
        <v>3</v>
      </c>
      <c r="KD10" s="29" t="s">
        <v>59</v>
      </c>
      <c r="KE10" s="29">
        <v>46</v>
      </c>
      <c r="KF10" s="29">
        <v>3</v>
      </c>
      <c r="KG10" s="29">
        <v>40</v>
      </c>
      <c r="KH10" s="106" t="s">
        <v>233</v>
      </c>
      <c r="KI10" s="29" t="s">
        <v>59</v>
      </c>
      <c r="KJ10" s="29" t="s">
        <v>59</v>
      </c>
      <c r="KK10" s="29" t="s">
        <v>59</v>
      </c>
      <c r="KL10" s="29" t="s">
        <v>59</v>
      </c>
      <c r="KM10" s="29" t="s">
        <v>59</v>
      </c>
      <c r="KN10" s="29" t="s">
        <v>59</v>
      </c>
      <c r="KO10" s="29" t="s">
        <v>59</v>
      </c>
      <c r="KP10" s="106" t="s">
        <v>233</v>
      </c>
      <c r="KQ10" s="29">
        <v>1</v>
      </c>
      <c r="KR10" s="29">
        <v>52</v>
      </c>
      <c r="KS10" s="29">
        <v>52</v>
      </c>
      <c r="KT10" s="29">
        <v>1</v>
      </c>
      <c r="KU10" s="29">
        <v>52</v>
      </c>
      <c r="KV10" s="29">
        <v>52</v>
      </c>
      <c r="KW10" s="29">
        <v>41</v>
      </c>
      <c r="KX10" s="29">
        <v>41</v>
      </c>
      <c r="KY10" s="6" t="s">
        <v>233</v>
      </c>
      <c r="KZ10" s="29">
        <v>41</v>
      </c>
      <c r="LA10" s="29">
        <v>41</v>
      </c>
      <c r="LB10" s="6" t="s">
        <v>233</v>
      </c>
      <c r="LC10" s="29">
        <v>47</v>
      </c>
      <c r="LD10" s="6" t="s">
        <v>233</v>
      </c>
      <c r="LE10" s="29">
        <v>52</v>
      </c>
      <c r="LF10" s="6" t="s">
        <v>233</v>
      </c>
      <c r="LG10" s="29">
        <v>35</v>
      </c>
      <c r="LH10" s="29">
        <v>48</v>
      </c>
      <c r="LI10" s="6" t="s">
        <v>233</v>
      </c>
      <c r="LJ10" s="29" t="s">
        <v>59</v>
      </c>
      <c r="LK10" s="29">
        <v>46</v>
      </c>
      <c r="LL10" s="29" t="s">
        <v>59</v>
      </c>
      <c r="LM10" s="106" t="s">
        <v>233</v>
      </c>
      <c r="LN10" s="29" t="s">
        <v>59</v>
      </c>
      <c r="LO10" s="29" t="s">
        <v>59</v>
      </c>
      <c r="LP10" s="106" t="s">
        <v>233</v>
      </c>
      <c r="LQ10" s="29">
        <v>40</v>
      </c>
      <c r="LR10" s="29">
        <v>48</v>
      </c>
      <c r="LS10" s="29">
        <v>41</v>
      </c>
      <c r="LT10" s="29" t="s">
        <v>59</v>
      </c>
      <c r="LU10" s="106" t="s">
        <v>233</v>
      </c>
      <c r="LV10" s="29" t="s">
        <v>59</v>
      </c>
      <c r="LW10" s="29" t="s">
        <v>59</v>
      </c>
      <c r="LX10" s="106" t="s">
        <v>233</v>
      </c>
      <c r="LY10" s="29">
        <v>48</v>
      </c>
      <c r="LZ10" s="29" t="s">
        <v>59</v>
      </c>
      <c r="MA10" s="6" t="s">
        <v>233</v>
      </c>
      <c r="MB10" s="29" t="s">
        <v>59</v>
      </c>
      <c r="MC10" s="29" t="s">
        <v>59</v>
      </c>
      <c r="MD10" s="29" t="s">
        <v>59</v>
      </c>
      <c r="ME10" s="29" t="s">
        <v>59</v>
      </c>
      <c r="MF10" s="106" t="s">
        <v>233</v>
      </c>
      <c r="MG10" s="29">
        <v>46</v>
      </c>
      <c r="MH10" s="29">
        <v>46</v>
      </c>
      <c r="MI10" s="29">
        <v>48</v>
      </c>
      <c r="MJ10" s="29">
        <v>48</v>
      </c>
      <c r="MK10" s="29">
        <v>48</v>
      </c>
      <c r="ML10" s="29">
        <v>50</v>
      </c>
      <c r="MM10" s="67" t="s">
        <v>233</v>
      </c>
      <c r="MN10" s="29">
        <v>46</v>
      </c>
      <c r="MO10" s="29">
        <v>46</v>
      </c>
      <c r="MP10" s="29">
        <v>46</v>
      </c>
      <c r="MQ10" s="29">
        <v>46</v>
      </c>
      <c r="MR10" s="29">
        <v>46</v>
      </c>
      <c r="MS10" s="6" t="s">
        <v>233</v>
      </c>
      <c r="MT10" s="29">
        <v>42</v>
      </c>
      <c r="MU10" s="29" t="s">
        <v>59</v>
      </c>
      <c r="MV10" s="106" t="s">
        <v>233</v>
      </c>
      <c r="MW10" s="29">
        <v>37</v>
      </c>
      <c r="MX10" s="29">
        <v>37</v>
      </c>
      <c r="MY10" s="29">
        <v>41</v>
      </c>
      <c r="MZ10" s="29">
        <v>41</v>
      </c>
      <c r="NA10" s="29">
        <v>40</v>
      </c>
      <c r="NB10" s="29">
        <v>52</v>
      </c>
      <c r="NC10" s="29">
        <v>1</v>
      </c>
      <c r="ND10" s="29">
        <v>1</v>
      </c>
      <c r="NE10" s="29">
        <v>41</v>
      </c>
      <c r="NF10" s="29">
        <v>52</v>
      </c>
      <c r="NG10" s="29">
        <v>42</v>
      </c>
      <c r="NH10" s="29">
        <v>41</v>
      </c>
      <c r="NI10" s="6" t="s">
        <v>233</v>
      </c>
      <c r="NJ10" s="29">
        <v>38</v>
      </c>
      <c r="NK10" s="29" t="s">
        <v>59</v>
      </c>
      <c r="NL10" s="29" t="s">
        <v>59</v>
      </c>
      <c r="NM10" s="29">
        <v>40</v>
      </c>
      <c r="NN10" s="29" t="s">
        <v>59</v>
      </c>
      <c r="NO10" s="29" t="s">
        <v>59</v>
      </c>
      <c r="NP10" s="106" t="s">
        <v>233</v>
      </c>
      <c r="NQ10" s="29">
        <v>41</v>
      </c>
      <c r="NR10" s="29">
        <v>42</v>
      </c>
      <c r="NS10" s="29">
        <v>41</v>
      </c>
      <c r="NT10" s="29">
        <v>44</v>
      </c>
      <c r="NU10" s="29">
        <v>50</v>
      </c>
      <c r="NV10" s="29">
        <v>35</v>
      </c>
      <c r="NW10" s="29">
        <v>35</v>
      </c>
      <c r="NX10" s="29">
        <v>35</v>
      </c>
      <c r="NY10" s="29">
        <v>35</v>
      </c>
      <c r="NZ10" s="106" t="s">
        <v>233</v>
      </c>
      <c r="OA10" s="29" t="s">
        <v>59</v>
      </c>
      <c r="OB10" s="29">
        <v>50</v>
      </c>
      <c r="OC10" s="29">
        <v>41</v>
      </c>
      <c r="OD10" s="106" t="s">
        <v>233</v>
      </c>
      <c r="OE10" s="29" t="s">
        <v>59</v>
      </c>
      <c r="OF10" s="29" t="s">
        <v>59</v>
      </c>
      <c r="OG10" s="29">
        <v>1</v>
      </c>
      <c r="OH10" s="70" t="s">
        <v>233</v>
      </c>
      <c r="OI10" s="29">
        <v>50</v>
      </c>
      <c r="OJ10" s="29">
        <v>50</v>
      </c>
      <c r="OK10" s="29">
        <v>50</v>
      </c>
      <c r="OL10" s="29">
        <v>50</v>
      </c>
      <c r="OM10" s="29">
        <v>50</v>
      </c>
      <c r="ON10" s="6" t="s">
        <v>233</v>
      </c>
      <c r="OO10" s="6" t="s">
        <v>233</v>
      </c>
      <c r="OP10" s="6" t="s">
        <v>233</v>
      </c>
      <c r="OQ10" s="6" t="s">
        <v>233</v>
      </c>
      <c r="OR10" s="6" t="s">
        <v>233</v>
      </c>
      <c r="OS10" s="6" t="s">
        <v>233</v>
      </c>
      <c r="OT10" s="6" t="s">
        <v>233</v>
      </c>
      <c r="OU10" s="6" t="s">
        <v>233</v>
      </c>
      <c r="OV10" s="6" t="s">
        <v>233</v>
      </c>
      <c r="OW10" s="6" t="s">
        <v>233</v>
      </c>
      <c r="OX10" s="6" t="s">
        <v>233</v>
      </c>
      <c r="OY10" s="6" t="s">
        <v>233</v>
      </c>
      <c r="OZ10" s="6" t="s">
        <v>233</v>
      </c>
      <c r="PA10" s="6" t="s">
        <v>233</v>
      </c>
      <c r="PB10" s="6" t="s">
        <v>233</v>
      </c>
      <c r="PC10" s="6" t="s">
        <v>233</v>
      </c>
      <c r="PD10" s="6" t="s">
        <v>233</v>
      </c>
      <c r="PE10" s="6" t="s">
        <v>233</v>
      </c>
      <c r="PF10" s="6" t="s">
        <v>233</v>
      </c>
      <c r="PG10" s="6" t="s">
        <v>233</v>
      </c>
      <c r="PH10" s="6" t="s">
        <v>233</v>
      </c>
      <c r="PI10" s="6" t="s">
        <v>233</v>
      </c>
      <c r="PJ10" s="6" t="s">
        <v>233</v>
      </c>
      <c r="PK10" s="6" t="s">
        <v>233</v>
      </c>
      <c r="PL10" s="6" t="s">
        <v>233</v>
      </c>
      <c r="PM10" s="6" t="s">
        <v>233</v>
      </c>
      <c r="PN10" s="6" t="s">
        <v>233</v>
      </c>
      <c r="PO10" s="6" t="s">
        <v>233</v>
      </c>
      <c r="PP10" s="6" t="s">
        <v>233</v>
      </c>
      <c r="PQ10" s="6" t="s">
        <v>233</v>
      </c>
      <c r="PR10" s="6" t="s">
        <v>233</v>
      </c>
      <c r="PS10" s="6" t="s">
        <v>233</v>
      </c>
      <c r="PT10" s="6" t="s">
        <v>233</v>
      </c>
      <c r="PU10" s="6" t="s">
        <v>233</v>
      </c>
      <c r="PV10" s="6" t="s">
        <v>233</v>
      </c>
      <c r="PW10" s="6" t="s">
        <v>233</v>
      </c>
      <c r="PX10" s="6" t="s">
        <v>233</v>
      </c>
      <c r="PY10" s="6" t="s">
        <v>233</v>
      </c>
      <c r="PZ10" s="6" t="s">
        <v>233</v>
      </c>
      <c r="QA10" s="6" t="s">
        <v>233</v>
      </c>
      <c r="QB10" s="6" t="s">
        <v>233</v>
      </c>
      <c r="QC10" s="6" t="s">
        <v>233</v>
      </c>
      <c r="QD10" s="6" t="s">
        <v>233</v>
      </c>
      <c r="QE10" s="6" t="s">
        <v>233</v>
      </c>
      <c r="QF10" s="6" t="s">
        <v>233</v>
      </c>
      <c r="QG10" s="6" t="s">
        <v>233</v>
      </c>
      <c r="QH10" s="6" t="s">
        <v>233</v>
      </c>
      <c r="QI10" s="6" t="s">
        <v>233</v>
      </c>
      <c r="QJ10" s="6" t="s">
        <v>233</v>
      </c>
      <c r="QK10" s="6" t="s">
        <v>233</v>
      </c>
      <c r="QL10" s="6" t="s">
        <v>233</v>
      </c>
      <c r="QM10" s="6" t="s">
        <v>233</v>
      </c>
      <c r="QN10" s="6" t="s">
        <v>233</v>
      </c>
      <c r="QO10" s="6" t="s">
        <v>233</v>
      </c>
      <c r="QP10" s="6" t="s">
        <v>233</v>
      </c>
      <c r="QQ10" s="6" t="s">
        <v>233</v>
      </c>
      <c r="QR10" s="6" t="s">
        <v>233</v>
      </c>
      <c r="QS10" s="6" t="s">
        <v>233</v>
      </c>
      <c r="QT10" s="6" t="s">
        <v>233</v>
      </c>
      <c r="QU10" s="6" t="s">
        <v>233</v>
      </c>
      <c r="QV10" s="6" t="s">
        <v>233</v>
      </c>
      <c r="QW10" s="6" t="s">
        <v>233</v>
      </c>
      <c r="QX10" s="6" t="s">
        <v>233</v>
      </c>
      <c r="QY10" s="6" t="s">
        <v>233</v>
      </c>
      <c r="QZ10" s="6" t="s">
        <v>233</v>
      </c>
      <c r="RA10" s="6" t="s">
        <v>233</v>
      </c>
      <c r="RB10" s="6" t="s">
        <v>233</v>
      </c>
      <c r="RC10" s="6" t="s">
        <v>233</v>
      </c>
      <c r="RD10" s="6" t="s">
        <v>233</v>
      </c>
      <c r="RE10" s="6" t="s">
        <v>233</v>
      </c>
      <c r="RF10" s="6" t="s">
        <v>233</v>
      </c>
      <c r="RG10" s="6" t="s">
        <v>233</v>
      </c>
      <c r="RH10" s="6" t="s">
        <v>233</v>
      </c>
      <c r="RI10" s="6" t="s">
        <v>233</v>
      </c>
      <c r="RJ10" s="6" t="s">
        <v>233</v>
      </c>
      <c r="RK10" s="6" t="s">
        <v>233</v>
      </c>
      <c r="RL10" s="6" t="s">
        <v>233</v>
      </c>
      <c r="RM10" s="6" t="s">
        <v>233</v>
      </c>
      <c r="RN10" s="6" t="s">
        <v>233</v>
      </c>
      <c r="RO10" s="6" t="s">
        <v>233</v>
      </c>
      <c r="RP10" s="6" t="s">
        <v>233</v>
      </c>
      <c r="RQ10" s="6" t="s">
        <v>233</v>
      </c>
      <c r="RR10" s="6" t="s">
        <v>233</v>
      </c>
      <c r="RS10" s="6" t="s">
        <v>233</v>
      </c>
      <c r="RT10" s="6" t="s">
        <v>233</v>
      </c>
      <c r="RU10" s="6" t="s">
        <v>233</v>
      </c>
      <c r="RV10" s="6" t="s">
        <v>233</v>
      </c>
      <c r="RW10" s="6" t="s">
        <v>233</v>
      </c>
      <c r="RX10" s="6" t="s">
        <v>233</v>
      </c>
      <c r="RY10" s="6" t="s">
        <v>233</v>
      </c>
      <c r="RZ10" s="6" t="s">
        <v>233</v>
      </c>
      <c r="SA10" s="6" t="s">
        <v>233</v>
      </c>
      <c r="SB10" s="6" t="s">
        <v>233</v>
      </c>
      <c r="SC10" s="6" t="s">
        <v>233</v>
      </c>
      <c r="SD10" s="6" t="s">
        <v>233</v>
      </c>
      <c r="SE10" s="6" t="s">
        <v>233</v>
      </c>
      <c r="SF10" s="6" t="s">
        <v>233</v>
      </c>
      <c r="SG10" s="6" t="s">
        <v>233</v>
      </c>
      <c r="SH10" s="6" t="s">
        <v>233</v>
      </c>
      <c r="SI10" s="6" t="s">
        <v>233</v>
      </c>
      <c r="SJ10" s="6" t="s">
        <v>233</v>
      </c>
      <c r="SK10" s="6" t="s">
        <v>233</v>
      </c>
      <c r="SL10" s="6" t="s">
        <v>233</v>
      </c>
      <c r="SM10" s="6" t="s">
        <v>233</v>
      </c>
      <c r="SN10" s="6" t="s">
        <v>233</v>
      </c>
      <c r="SO10" s="6" t="s">
        <v>233</v>
      </c>
      <c r="SP10" s="6" t="s">
        <v>233</v>
      </c>
      <c r="SQ10" s="6" t="s">
        <v>233</v>
      </c>
      <c r="SR10" s="6" t="s">
        <v>233</v>
      </c>
      <c r="SS10" s="6" t="s">
        <v>233</v>
      </c>
      <c r="ST10" s="6" t="s">
        <v>233</v>
      </c>
      <c r="SU10" s="6" t="s">
        <v>233</v>
      </c>
      <c r="SV10" s="6" t="s">
        <v>233</v>
      </c>
      <c r="SW10" s="6" t="s">
        <v>233</v>
      </c>
      <c r="SX10" s="6" t="s">
        <v>233</v>
      </c>
      <c r="SY10" s="6" t="s">
        <v>233</v>
      </c>
      <c r="SZ10" s="6" t="s">
        <v>233</v>
      </c>
      <c r="TA10" s="6" t="s">
        <v>233</v>
      </c>
      <c r="TB10" s="6" t="s">
        <v>233</v>
      </c>
      <c r="TC10" s="6" t="s">
        <v>233</v>
      </c>
      <c r="TD10" s="6" t="s">
        <v>233</v>
      </c>
      <c r="TE10" s="6" t="s">
        <v>233</v>
      </c>
      <c r="TF10" s="6" t="s">
        <v>233</v>
      </c>
      <c r="TG10" s="6" t="s">
        <v>233</v>
      </c>
      <c r="TH10" s="6" t="s">
        <v>233</v>
      </c>
      <c r="TI10" s="6" t="s">
        <v>233</v>
      </c>
      <c r="TJ10" s="6" t="s">
        <v>233</v>
      </c>
      <c r="TK10" s="6" t="s">
        <v>233</v>
      </c>
      <c r="TL10" s="6" t="s">
        <v>233</v>
      </c>
      <c r="TM10" s="6" t="s">
        <v>233</v>
      </c>
      <c r="TN10" s="6" t="s">
        <v>233</v>
      </c>
      <c r="TO10" s="6" t="s">
        <v>233</v>
      </c>
      <c r="TP10" s="6" t="s">
        <v>233</v>
      </c>
      <c r="TQ10" s="6" t="s">
        <v>233</v>
      </c>
      <c r="TR10" s="6" t="s">
        <v>233</v>
      </c>
      <c r="TS10" s="6" t="s">
        <v>233</v>
      </c>
      <c r="TT10" s="6" t="s">
        <v>233</v>
      </c>
      <c r="TU10" s="6" t="s">
        <v>233</v>
      </c>
      <c r="TV10" s="6" t="s">
        <v>233</v>
      </c>
      <c r="TW10" s="6" t="s">
        <v>233</v>
      </c>
      <c r="TX10" s="6" t="s">
        <v>233</v>
      </c>
      <c r="TY10" s="6" t="s">
        <v>233</v>
      </c>
      <c r="TZ10" s="6" t="s">
        <v>233</v>
      </c>
      <c r="UA10" s="6" t="s">
        <v>233</v>
      </c>
      <c r="UB10" s="6" t="s">
        <v>233</v>
      </c>
      <c r="UC10" s="6" t="s">
        <v>233</v>
      </c>
      <c r="UD10" s="6" t="s">
        <v>233</v>
      </c>
      <c r="UE10" s="6" t="s">
        <v>233</v>
      </c>
      <c r="UF10" s="6" t="s">
        <v>233</v>
      </c>
      <c r="UG10" s="6" t="s">
        <v>233</v>
      </c>
      <c r="UH10" s="6" t="s">
        <v>233</v>
      </c>
      <c r="UI10" s="6" t="s">
        <v>233</v>
      </c>
      <c r="UJ10" s="6" t="s">
        <v>233</v>
      </c>
      <c r="UK10" s="6" t="s">
        <v>233</v>
      </c>
      <c r="UL10" s="6" t="s">
        <v>233</v>
      </c>
      <c r="UM10" s="6" t="s">
        <v>233</v>
      </c>
      <c r="UN10" s="6" t="s">
        <v>233</v>
      </c>
      <c r="UO10" s="6" t="s">
        <v>233</v>
      </c>
      <c r="UP10" s="6" t="s">
        <v>233</v>
      </c>
      <c r="UQ10" s="6" t="s">
        <v>233</v>
      </c>
      <c r="UR10" s="6" t="s">
        <v>233</v>
      </c>
      <c r="US10" s="6" t="s">
        <v>233</v>
      </c>
      <c r="UT10" s="6" t="s">
        <v>233</v>
      </c>
      <c r="UU10" s="6" t="s">
        <v>233</v>
      </c>
      <c r="UV10" s="6" t="s">
        <v>233</v>
      </c>
      <c r="UW10" s="6" t="s">
        <v>233</v>
      </c>
      <c r="UX10" s="6" t="s">
        <v>233</v>
      </c>
      <c r="UY10" s="6" t="s">
        <v>233</v>
      </c>
      <c r="UZ10" s="6" t="s">
        <v>233</v>
      </c>
      <c r="VA10" s="6" t="s">
        <v>233</v>
      </c>
      <c r="VB10" s="6" t="s">
        <v>233</v>
      </c>
      <c r="VC10" s="6" t="s">
        <v>233</v>
      </c>
      <c r="VD10" s="6" t="s">
        <v>233</v>
      </c>
      <c r="VE10" s="6" t="s">
        <v>233</v>
      </c>
      <c r="VF10" s="6" t="s">
        <v>233</v>
      </c>
      <c r="VG10" s="6" t="s">
        <v>233</v>
      </c>
      <c r="VH10" s="6" t="s">
        <v>233</v>
      </c>
      <c r="VI10" s="6" t="s">
        <v>233</v>
      </c>
      <c r="VJ10" s="6" t="s">
        <v>233</v>
      </c>
      <c r="VK10" s="6" t="s">
        <v>233</v>
      </c>
      <c r="VL10" s="6" t="s">
        <v>233</v>
      </c>
      <c r="VM10" s="6" t="s">
        <v>233</v>
      </c>
      <c r="VN10" s="6" t="s">
        <v>233</v>
      </c>
      <c r="VO10" s="6" t="s">
        <v>233</v>
      </c>
      <c r="VP10" s="6" t="s">
        <v>233</v>
      </c>
      <c r="VQ10" s="6" t="s">
        <v>233</v>
      </c>
      <c r="VR10" s="6" t="s">
        <v>233</v>
      </c>
      <c r="VS10" s="6" t="s">
        <v>233</v>
      </c>
      <c r="VT10" s="6" t="s">
        <v>233</v>
      </c>
      <c r="VU10" s="6" t="s">
        <v>233</v>
      </c>
      <c r="VV10" s="6" t="s">
        <v>233</v>
      </c>
      <c r="VW10" s="6" t="s">
        <v>233</v>
      </c>
      <c r="VX10" s="6" t="s">
        <v>233</v>
      </c>
      <c r="VY10" s="6" t="s">
        <v>233</v>
      </c>
      <c r="VZ10" s="6" t="s">
        <v>233</v>
      </c>
      <c r="WA10" s="6" t="s">
        <v>233</v>
      </c>
      <c r="WB10" s="6" t="s">
        <v>233</v>
      </c>
      <c r="WC10" s="6" t="s">
        <v>233</v>
      </c>
      <c r="WD10" s="6" t="s">
        <v>233</v>
      </c>
      <c r="WE10" s="6" t="s">
        <v>233</v>
      </c>
      <c r="WF10" s="6" t="s">
        <v>233</v>
      </c>
      <c r="WG10" s="6" t="s">
        <v>233</v>
      </c>
      <c r="WH10" s="6" t="s">
        <v>233</v>
      </c>
      <c r="WI10" s="6" t="s">
        <v>233</v>
      </c>
      <c r="WJ10" s="6" t="s">
        <v>233</v>
      </c>
      <c r="WK10" s="6" t="s">
        <v>233</v>
      </c>
      <c r="WL10" s="6" t="s">
        <v>233</v>
      </c>
      <c r="WM10" s="6" t="s">
        <v>233</v>
      </c>
      <c r="WN10" s="6" t="s">
        <v>233</v>
      </c>
      <c r="WO10" s="6" t="s">
        <v>233</v>
      </c>
      <c r="WP10" s="6" t="s">
        <v>233</v>
      </c>
      <c r="WQ10" s="6" t="s">
        <v>233</v>
      </c>
      <c r="WR10" s="6" t="s">
        <v>233</v>
      </c>
      <c r="WS10" s="6" t="s">
        <v>233</v>
      </c>
      <c r="WT10" s="6" t="s">
        <v>233</v>
      </c>
      <c r="WU10" s="6" t="s">
        <v>233</v>
      </c>
      <c r="WV10" s="6" t="s">
        <v>233</v>
      </c>
      <c r="WW10" s="6" t="s">
        <v>233</v>
      </c>
      <c r="WX10" s="6" t="s">
        <v>233</v>
      </c>
      <c r="WY10" s="6" t="s">
        <v>233</v>
      </c>
      <c r="WZ10" s="6" t="s">
        <v>233</v>
      </c>
      <c r="XA10" s="6" t="s">
        <v>233</v>
      </c>
      <c r="XB10" s="6" t="s">
        <v>233</v>
      </c>
      <c r="XC10" s="6" t="s">
        <v>233</v>
      </c>
      <c r="XD10" s="6" t="s">
        <v>233</v>
      </c>
      <c r="XE10" s="6" t="s">
        <v>233</v>
      </c>
      <c r="XF10" s="6" t="s">
        <v>233</v>
      </c>
      <c r="XG10" s="6" t="s">
        <v>233</v>
      </c>
      <c r="XH10" s="6" t="s">
        <v>233</v>
      </c>
      <c r="XI10" s="6" t="s">
        <v>233</v>
      </c>
      <c r="XJ10" s="6" t="s">
        <v>233</v>
      </c>
      <c r="XK10" s="6" t="s">
        <v>233</v>
      </c>
      <c r="XL10" s="6" t="s">
        <v>233</v>
      </c>
      <c r="XM10" s="6" t="s">
        <v>233</v>
      </c>
      <c r="XN10" s="6" t="s">
        <v>233</v>
      </c>
      <c r="XO10" s="6" t="s">
        <v>233</v>
      </c>
      <c r="XP10" s="6" t="s">
        <v>233</v>
      </c>
      <c r="XQ10" s="6" t="s">
        <v>233</v>
      </c>
      <c r="XR10" s="6" t="s">
        <v>233</v>
      </c>
      <c r="XS10" s="6" t="s">
        <v>233</v>
      </c>
      <c r="XT10" s="6" t="s">
        <v>233</v>
      </c>
      <c r="XU10" s="6" t="s">
        <v>233</v>
      </c>
      <c r="XV10" s="6" t="s">
        <v>233</v>
      </c>
      <c r="XW10" s="6" t="s">
        <v>233</v>
      </c>
      <c r="XX10" s="6" t="s">
        <v>233</v>
      </c>
      <c r="XY10" s="6" t="s">
        <v>233</v>
      </c>
      <c r="XZ10" s="6" t="s">
        <v>233</v>
      </c>
      <c r="YA10" s="6" t="s">
        <v>233</v>
      </c>
      <c r="YB10" s="6" t="s">
        <v>233</v>
      </c>
      <c r="YC10" s="6" t="s">
        <v>233</v>
      </c>
      <c r="YD10" s="6" t="s">
        <v>233</v>
      </c>
      <c r="YE10" s="6" t="s">
        <v>233</v>
      </c>
      <c r="YF10" s="6" t="s">
        <v>233</v>
      </c>
      <c r="YG10" s="6" t="s">
        <v>233</v>
      </c>
      <c r="YH10" s="6" t="s">
        <v>233</v>
      </c>
      <c r="YI10" s="6" t="s">
        <v>233</v>
      </c>
      <c r="YJ10" s="6" t="s">
        <v>233</v>
      </c>
      <c r="YK10" s="6" t="s">
        <v>233</v>
      </c>
      <c r="YL10" s="6" t="s">
        <v>233</v>
      </c>
      <c r="YM10" s="6" t="s">
        <v>233</v>
      </c>
      <c r="YN10" s="6" t="s">
        <v>233</v>
      </c>
      <c r="YO10" s="6" t="s">
        <v>233</v>
      </c>
      <c r="YP10" s="6" t="s">
        <v>233</v>
      </c>
      <c r="YQ10" s="6" t="s">
        <v>233</v>
      </c>
      <c r="YR10" s="6" t="s">
        <v>233</v>
      </c>
      <c r="YS10" s="6" t="s">
        <v>233</v>
      </c>
      <c r="YT10" s="6" t="s">
        <v>233</v>
      </c>
      <c r="YU10" s="6" t="s">
        <v>233</v>
      </c>
      <c r="YV10" s="6" t="s">
        <v>233</v>
      </c>
      <c r="YW10" s="6" t="s">
        <v>233</v>
      </c>
      <c r="YX10" s="6" t="s">
        <v>233</v>
      </c>
      <c r="YY10" s="6" t="s">
        <v>233</v>
      </c>
      <c r="YZ10" s="6" t="s">
        <v>233</v>
      </c>
      <c r="ZA10" s="6" t="s">
        <v>233</v>
      </c>
      <c r="ZB10" s="6" t="s">
        <v>233</v>
      </c>
      <c r="ZC10" s="6" t="s">
        <v>233</v>
      </c>
      <c r="ZD10" s="6" t="s">
        <v>233</v>
      </c>
      <c r="ZE10" s="6" t="s">
        <v>233</v>
      </c>
      <c r="ZF10" s="6" t="s">
        <v>233</v>
      </c>
      <c r="ZG10" s="6" t="s">
        <v>233</v>
      </c>
      <c r="ZH10" s="6" t="s">
        <v>233</v>
      </c>
      <c r="ZI10" s="6" t="s">
        <v>233</v>
      </c>
      <c r="ZJ10" s="6" t="s">
        <v>233</v>
      </c>
      <c r="ZK10" s="6" t="s">
        <v>233</v>
      </c>
      <c r="ZL10" s="6" t="s">
        <v>233</v>
      </c>
      <c r="ZM10" s="6" t="s">
        <v>233</v>
      </c>
      <c r="ZN10" s="6" t="s">
        <v>233</v>
      </c>
      <c r="ZO10" s="6" t="s">
        <v>233</v>
      </c>
      <c r="ZP10" s="6" t="s">
        <v>233</v>
      </c>
      <c r="ZQ10" s="6" t="s">
        <v>233</v>
      </c>
      <c r="ZR10" s="6" t="s">
        <v>233</v>
      </c>
      <c r="ZS10" s="6" t="s">
        <v>233</v>
      </c>
      <c r="ZT10" s="6" t="s">
        <v>233</v>
      </c>
      <c r="ZU10" s="6" t="s">
        <v>233</v>
      </c>
      <c r="ZV10" s="6" t="s">
        <v>233</v>
      </c>
      <c r="ZW10" s="6" t="s">
        <v>233</v>
      </c>
      <c r="ZX10" s="6" t="s">
        <v>233</v>
      </c>
      <c r="ZY10" s="6" t="s">
        <v>233</v>
      </c>
      <c r="ZZ10" s="6" t="s">
        <v>233</v>
      </c>
      <c r="AAA10" s="6" t="s">
        <v>233</v>
      </c>
      <c r="AAB10" s="6" t="s">
        <v>233</v>
      </c>
      <c r="AAC10" s="6" t="s">
        <v>233</v>
      </c>
      <c r="AAD10" s="6" t="s">
        <v>233</v>
      </c>
      <c r="AAE10" s="6" t="s">
        <v>233</v>
      </c>
      <c r="AAF10" s="6" t="s">
        <v>233</v>
      </c>
      <c r="AAG10" s="6" t="s">
        <v>233</v>
      </c>
      <c r="AAH10" s="6" t="s">
        <v>233</v>
      </c>
      <c r="AAI10" s="6" t="s">
        <v>233</v>
      </c>
      <c r="AAJ10" s="6" t="s">
        <v>233</v>
      </c>
      <c r="AAK10" s="6" t="s">
        <v>233</v>
      </c>
      <c r="AAL10" s="6" t="s">
        <v>233</v>
      </c>
      <c r="AAM10" s="6" t="s">
        <v>233</v>
      </c>
      <c r="AAN10" s="6" t="s">
        <v>233</v>
      </c>
      <c r="AAO10" s="6" t="s">
        <v>233</v>
      </c>
      <c r="AAP10" s="6" t="s">
        <v>233</v>
      </c>
      <c r="AAQ10" s="6" t="s">
        <v>233</v>
      </c>
      <c r="AAR10" s="6" t="s">
        <v>233</v>
      </c>
      <c r="AAS10" s="6" t="s">
        <v>233</v>
      </c>
      <c r="AAT10" s="6" t="s">
        <v>233</v>
      </c>
      <c r="AAU10" s="6" t="s">
        <v>233</v>
      </c>
      <c r="AAV10" s="6" t="s">
        <v>233</v>
      </c>
      <c r="AAW10" s="6" t="s">
        <v>233</v>
      </c>
      <c r="AAX10" s="6" t="s">
        <v>233</v>
      </c>
      <c r="AAY10" s="6" t="s">
        <v>233</v>
      </c>
      <c r="AAZ10" s="6" t="s">
        <v>233</v>
      </c>
      <c r="ABA10" s="6" t="s">
        <v>233</v>
      </c>
      <c r="ABB10" s="6" t="s">
        <v>233</v>
      </c>
      <c r="ABC10" s="6" t="s">
        <v>233</v>
      </c>
      <c r="ABD10" s="6" t="s">
        <v>233</v>
      </c>
      <c r="ABE10" s="6" t="s">
        <v>233</v>
      </c>
      <c r="ABF10" s="6" t="s">
        <v>233</v>
      </c>
      <c r="ABG10" s="6" t="s">
        <v>233</v>
      </c>
      <c r="ABH10" s="6" t="s">
        <v>233</v>
      </c>
      <c r="ABI10" s="6" t="s">
        <v>233</v>
      </c>
      <c r="ABJ10" s="6" t="s">
        <v>233</v>
      </c>
      <c r="ABK10" s="6" t="s">
        <v>233</v>
      </c>
      <c r="ABL10" s="6" t="s">
        <v>233</v>
      </c>
      <c r="ABM10" s="6" t="s">
        <v>233</v>
      </c>
      <c r="ABN10" s="6" t="s">
        <v>233</v>
      </c>
      <c r="ABO10" s="6" t="s">
        <v>233</v>
      </c>
      <c r="ABP10" s="6" t="s">
        <v>233</v>
      </c>
      <c r="ABQ10" s="6" t="s">
        <v>233</v>
      </c>
      <c r="ABR10" s="6" t="s">
        <v>233</v>
      </c>
      <c r="ABS10" s="6" t="s">
        <v>233</v>
      </c>
      <c r="ABT10" s="6" t="s">
        <v>233</v>
      </c>
      <c r="ABU10" s="6" t="s">
        <v>233</v>
      </c>
      <c r="ABV10" s="6" t="s">
        <v>233</v>
      </c>
      <c r="ABW10" s="6" t="s">
        <v>233</v>
      </c>
      <c r="ABX10" s="6" t="s">
        <v>233</v>
      </c>
      <c r="ABY10" s="6" t="s">
        <v>233</v>
      </c>
      <c r="ABZ10" s="6" t="s">
        <v>233</v>
      </c>
      <c r="ACA10" s="6" t="s">
        <v>233</v>
      </c>
      <c r="ACB10" s="6" t="s">
        <v>233</v>
      </c>
      <c r="ACC10" s="6" t="s">
        <v>233</v>
      </c>
      <c r="ACD10" s="6" t="s">
        <v>233</v>
      </c>
      <c r="ACE10" s="6" t="s">
        <v>233</v>
      </c>
      <c r="ACF10" s="6" t="s">
        <v>233</v>
      </c>
      <c r="ACG10" s="6" t="s">
        <v>233</v>
      </c>
      <c r="ACH10" s="6" t="s">
        <v>233</v>
      </c>
      <c r="ACI10" s="6" t="s">
        <v>233</v>
      </c>
      <c r="ACJ10" s="6" t="s">
        <v>233</v>
      </c>
      <c r="ACK10" s="6" t="s">
        <v>233</v>
      </c>
      <c r="ACL10" s="6" t="s">
        <v>233</v>
      </c>
      <c r="ACM10" s="6" t="s">
        <v>233</v>
      </c>
      <c r="ACN10" s="6" t="s">
        <v>233</v>
      </c>
      <c r="ACO10" s="6" t="s">
        <v>233</v>
      </c>
      <c r="ACP10" s="6" t="s">
        <v>233</v>
      </c>
      <c r="ACQ10" s="6" t="s">
        <v>233</v>
      </c>
      <c r="ACR10" s="6" t="s">
        <v>233</v>
      </c>
      <c r="ACS10" s="6" t="s">
        <v>233</v>
      </c>
      <c r="ACT10" s="6" t="s">
        <v>233</v>
      </c>
      <c r="ACU10" s="6" t="s">
        <v>233</v>
      </c>
      <c r="ACV10" s="6" t="s">
        <v>233</v>
      </c>
      <c r="ACW10" s="6" t="s">
        <v>233</v>
      </c>
      <c r="ACX10" s="6" t="s">
        <v>233</v>
      </c>
      <c r="ACY10" s="6" t="s">
        <v>233</v>
      </c>
      <c r="ACZ10" s="6" t="s">
        <v>233</v>
      </c>
      <c r="ADA10" s="6" t="s">
        <v>233</v>
      </c>
      <c r="ADB10" s="6" t="s">
        <v>233</v>
      </c>
      <c r="ADC10" s="6" t="s">
        <v>233</v>
      </c>
      <c r="ADD10" s="6" t="s">
        <v>233</v>
      </c>
      <c r="ADE10" s="6" t="s">
        <v>233</v>
      </c>
      <c r="ADF10" s="6" t="s">
        <v>233</v>
      </c>
      <c r="ADG10" s="6" t="s">
        <v>233</v>
      </c>
      <c r="ADH10" s="6" t="s">
        <v>233</v>
      </c>
      <c r="ADI10" s="6" t="s">
        <v>233</v>
      </c>
      <c r="ADJ10" s="6" t="s">
        <v>233</v>
      </c>
      <c r="ADK10" s="6" t="s">
        <v>233</v>
      </c>
      <c r="ADL10" s="6" t="s">
        <v>233</v>
      </c>
      <c r="ADM10" s="6" t="s">
        <v>233</v>
      </c>
      <c r="ADN10" s="6" t="s">
        <v>233</v>
      </c>
      <c r="ADO10" s="6" t="s">
        <v>233</v>
      </c>
      <c r="ADP10" s="6" t="s">
        <v>233</v>
      </c>
      <c r="ADQ10" s="6" t="s">
        <v>233</v>
      </c>
      <c r="ADR10" s="6" t="s">
        <v>233</v>
      </c>
      <c r="ADS10" s="6" t="s">
        <v>233</v>
      </c>
      <c r="ADT10" s="6" t="s">
        <v>233</v>
      </c>
      <c r="ADU10" s="6" t="s">
        <v>233</v>
      </c>
      <c r="ADV10" s="6" t="s">
        <v>233</v>
      </c>
      <c r="ADW10" s="6" t="s">
        <v>233</v>
      </c>
      <c r="ADX10" s="6" t="s">
        <v>233</v>
      </c>
      <c r="ADY10" s="6" t="s">
        <v>233</v>
      </c>
      <c r="ADZ10" s="6" t="s">
        <v>233</v>
      </c>
      <c r="AEA10" s="6" t="s">
        <v>233</v>
      </c>
      <c r="AEB10" s="6" t="s">
        <v>233</v>
      </c>
      <c r="AEC10" s="6" t="s">
        <v>233</v>
      </c>
      <c r="AED10" s="6" t="s">
        <v>233</v>
      </c>
      <c r="AEE10" s="6" t="s">
        <v>233</v>
      </c>
      <c r="AEF10" s="6" t="s">
        <v>233</v>
      </c>
      <c r="AEG10" s="6" t="s">
        <v>233</v>
      </c>
      <c r="AEH10" s="6" t="s">
        <v>233</v>
      </c>
      <c r="AEI10" s="6" t="s">
        <v>233</v>
      </c>
      <c r="AEJ10" s="6" t="s">
        <v>233</v>
      </c>
      <c r="AEK10" s="6" t="s">
        <v>233</v>
      </c>
      <c r="AEL10" s="6" t="s">
        <v>233</v>
      </c>
      <c r="AEM10" s="6" t="s">
        <v>233</v>
      </c>
      <c r="AEN10" s="6" t="s">
        <v>233</v>
      </c>
      <c r="AEO10" s="6" t="s">
        <v>233</v>
      </c>
      <c r="AEP10" s="6" t="s">
        <v>233</v>
      </c>
      <c r="AEQ10" s="6" t="s">
        <v>233</v>
      </c>
      <c r="AER10" s="6" t="s">
        <v>233</v>
      </c>
      <c r="AES10" s="6" t="s">
        <v>233</v>
      </c>
      <c r="AET10" s="6" t="s">
        <v>233</v>
      </c>
      <c r="AEU10" s="6" t="s">
        <v>233</v>
      </c>
      <c r="AEV10" s="6" t="s">
        <v>233</v>
      </c>
      <c r="AEW10" s="6" t="s">
        <v>233</v>
      </c>
      <c r="AEX10" s="6" t="s">
        <v>233</v>
      </c>
      <c r="AEY10" s="6" t="s">
        <v>233</v>
      </c>
      <c r="AEZ10" s="6" t="s">
        <v>233</v>
      </c>
      <c r="AFA10" s="6" t="s">
        <v>233</v>
      </c>
      <c r="AFB10" s="6" t="s">
        <v>233</v>
      </c>
      <c r="AFC10" s="6" t="s">
        <v>233</v>
      </c>
      <c r="AFD10" s="6" t="s">
        <v>233</v>
      </c>
      <c r="AFE10" s="6" t="s">
        <v>233</v>
      </c>
      <c r="AFF10" s="6" t="s">
        <v>233</v>
      </c>
      <c r="AFG10" s="6" t="s">
        <v>233</v>
      </c>
      <c r="AFH10" s="6" t="s">
        <v>233</v>
      </c>
      <c r="AFI10" s="6" t="s">
        <v>233</v>
      </c>
      <c r="AFJ10" s="6" t="s">
        <v>233</v>
      </c>
      <c r="AFK10" s="6" t="s">
        <v>233</v>
      </c>
      <c r="AFL10" s="6" t="s">
        <v>233</v>
      </c>
      <c r="AFM10" s="6" t="s">
        <v>233</v>
      </c>
      <c r="AFN10" s="6" t="s">
        <v>233</v>
      </c>
      <c r="AFO10" s="6" t="s">
        <v>233</v>
      </c>
      <c r="AFP10" s="6" t="s">
        <v>233</v>
      </c>
      <c r="AFQ10" s="6" t="s">
        <v>233</v>
      </c>
      <c r="AFR10" s="6" t="s">
        <v>233</v>
      </c>
      <c r="AFS10" s="6" t="s">
        <v>233</v>
      </c>
      <c r="AFT10" s="6" t="s">
        <v>233</v>
      </c>
      <c r="AFU10" s="6" t="s">
        <v>233</v>
      </c>
      <c r="AFV10" s="6" t="s">
        <v>233</v>
      </c>
      <c r="AFW10" s="6" t="s">
        <v>233</v>
      </c>
      <c r="AFX10" s="6" t="s">
        <v>233</v>
      </c>
      <c r="AFY10" s="6" t="s">
        <v>233</v>
      </c>
      <c r="AFZ10" s="6" t="s">
        <v>233</v>
      </c>
      <c r="AGA10" s="6" t="s">
        <v>233</v>
      </c>
      <c r="AGB10" s="6" t="s">
        <v>233</v>
      </c>
      <c r="AGC10" s="6" t="s">
        <v>233</v>
      </c>
      <c r="AGD10" s="6" t="s">
        <v>233</v>
      </c>
      <c r="AGE10" s="6" t="s">
        <v>233</v>
      </c>
      <c r="AGF10" s="6" t="s">
        <v>233</v>
      </c>
      <c r="AGG10" s="6" t="s">
        <v>233</v>
      </c>
      <c r="AGH10" s="6" t="s">
        <v>233</v>
      </c>
      <c r="AGI10" s="6" t="s">
        <v>233</v>
      </c>
      <c r="AGJ10" s="6" t="s">
        <v>233</v>
      </c>
      <c r="AGK10" s="6" t="s">
        <v>233</v>
      </c>
      <c r="AGL10" s="6" t="s">
        <v>233</v>
      </c>
      <c r="AGM10" s="6" t="s">
        <v>233</v>
      </c>
      <c r="AGN10" s="6" t="s">
        <v>233</v>
      </c>
      <c r="AGO10" s="6" t="s">
        <v>233</v>
      </c>
      <c r="AGP10" s="6" t="s">
        <v>233</v>
      </c>
      <c r="AGQ10" s="6" t="s">
        <v>233</v>
      </c>
      <c r="AGR10" s="6" t="s">
        <v>233</v>
      </c>
      <c r="AGS10" s="6" t="s">
        <v>233</v>
      </c>
      <c r="AGT10" s="6" t="s">
        <v>233</v>
      </c>
      <c r="AGU10" s="6" t="s">
        <v>233</v>
      </c>
      <c r="AGV10" s="6" t="s">
        <v>233</v>
      </c>
      <c r="AGW10" s="6" t="s">
        <v>233</v>
      </c>
      <c r="AGX10" s="6" t="s">
        <v>233</v>
      </c>
      <c r="AGY10" s="6" t="s">
        <v>233</v>
      </c>
      <c r="AGZ10" s="6" t="s">
        <v>233</v>
      </c>
      <c r="AHA10" s="6" t="s">
        <v>233</v>
      </c>
      <c r="AHB10" s="6" t="s">
        <v>233</v>
      </c>
      <c r="AHC10" s="6" t="s">
        <v>233</v>
      </c>
      <c r="AHD10" s="6" t="s">
        <v>233</v>
      </c>
      <c r="AHE10" s="6" t="s">
        <v>233</v>
      </c>
      <c r="AHF10" s="6" t="s">
        <v>233</v>
      </c>
      <c r="AHG10" s="6" t="s">
        <v>233</v>
      </c>
      <c r="AHH10" s="6" t="s">
        <v>233</v>
      </c>
      <c r="AHI10" s="6" t="s">
        <v>233</v>
      </c>
      <c r="AHJ10" s="6" t="s">
        <v>233</v>
      </c>
      <c r="AHK10" s="6" t="s">
        <v>233</v>
      </c>
      <c r="AHL10" s="6" t="s">
        <v>233</v>
      </c>
      <c r="AHM10" s="6" t="s">
        <v>233</v>
      </c>
      <c r="AHN10" s="6" t="s">
        <v>233</v>
      </c>
      <c r="AHO10" s="6" t="s">
        <v>233</v>
      </c>
      <c r="AHP10" s="6" t="s">
        <v>233</v>
      </c>
      <c r="AHQ10" s="6" t="s">
        <v>233</v>
      </c>
      <c r="AHR10" s="6" t="s">
        <v>233</v>
      </c>
      <c r="AHS10" s="6" t="s">
        <v>233</v>
      </c>
      <c r="AHT10" s="6" t="s">
        <v>233</v>
      </c>
      <c r="AHU10" s="6" t="s">
        <v>233</v>
      </c>
      <c r="AHV10" s="6" t="s">
        <v>233</v>
      </c>
      <c r="AHW10" s="6" t="s">
        <v>233</v>
      </c>
      <c r="AHX10" s="6" t="s">
        <v>233</v>
      </c>
      <c r="AHY10" s="6" t="s">
        <v>233</v>
      </c>
      <c r="AHZ10" s="6" t="s">
        <v>233</v>
      </c>
      <c r="AIA10" s="6" t="s">
        <v>233</v>
      </c>
      <c r="AIB10" s="6" t="s">
        <v>233</v>
      </c>
      <c r="AIC10" s="6" t="s">
        <v>233</v>
      </c>
      <c r="AID10" s="6" t="s">
        <v>233</v>
      </c>
      <c r="AIE10" s="6" t="s">
        <v>233</v>
      </c>
      <c r="AIF10" s="6" t="s">
        <v>233</v>
      </c>
      <c r="AIG10" s="6" t="s">
        <v>233</v>
      </c>
      <c r="AIH10" s="6" t="s">
        <v>233</v>
      </c>
      <c r="AII10" s="6" t="s">
        <v>233</v>
      </c>
      <c r="AIJ10" s="6" t="s">
        <v>233</v>
      </c>
      <c r="AIK10" s="6" t="s">
        <v>233</v>
      </c>
      <c r="AIL10" s="6" t="s">
        <v>233</v>
      </c>
      <c r="AIM10" s="6" t="s">
        <v>233</v>
      </c>
      <c r="AIN10" s="6" t="s">
        <v>233</v>
      </c>
      <c r="AIO10" s="6" t="s">
        <v>233</v>
      </c>
      <c r="AIP10" s="6" t="s">
        <v>233</v>
      </c>
      <c r="AIQ10" s="6" t="s">
        <v>233</v>
      </c>
      <c r="AIR10" s="6" t="s">
        <v>233</v>
      </c>
      <c r="AIS10" s="6" t="s">
        <v>233</v>
      </c>
      <c r="AIT10" s="6" t="s">
        <v>233</v>
      </c>
      <c r="AIU10" s="6" t="s">
        <v>233</v>
      </c>
      <c r="AIV10" s="6" t="s">
        <v>233</v>
      </c>
      <c r="AIW10" s="6" t="s">
        <v>233</v>
      </c>
      <c r="AIX10" s="6" t="s">
        <v>233</v>
      </c>
      <c r="AIY10" s="6" t="s">
        <v>233</v>
      </c>
      <c r="AIZ10" s="6" t="s">
        <v>233</v>
      </c>
      <c r="AJA10" s="6" t="s">
        <v>233</v>
      </c>
      <c r="AJB10" s="6" t="s">
        <v>233</v>
      </c>
      <c r="AJC10" s="6" t="s">
        <v>233</v>
      </c>
      <c r="AJD10" s="6" t="s">
        <v>233</v>
      </c>
      <c r="AJE10" s="6" t="s">
        <v>233</v>
      </c>
      <c r="AJF10" s="6" t="s">
        <v>233</v>
      </c>
      <c r="AJG10" s="6" t="s">
        <v>233</v>
      </c>
      <c r="AJH10" s="6" t="s">
        <v>233</v>
      </c>
      <c r="AJI10" s="6" t="s">
        <v>233</v>
      </c>
      <c r="AJJ10" s="6" t="s">
        <v>233</v>
      </c>
      <c r="AJK10" s="6" t="s">
        <v>233</v>
      </c>
      <c r="AJL10" s="6" t="s">
        <v>233</v>
      </c>
      <c r="AJM10" s="6" t="s">
        <v>233</v>
      </c>
      <c r="AJN10" s="6" t="s">
        <v>233</v>
      </c>
      <c r="AJO10" s="6" t="s">
        <v>233</v>
      </c>
      <c r="AJP10" s="6" t="s">
        <v>233</v>
      </c>
      <c r="AJQ10" s="6" t="s">
        <v>233</v>
      </c>
      <c r="AJR10" s="6" t="s">
        <v>233</v>
      </c>
      <c r="AJS10" s="6" t="s">
        <v>233</v>
      </c>
      <c r="AJT10" s="6" t="s">
        <v>233</v>
      </c>
      <c r="AJU10" s="6" t="s">
        <v>233</v>
      </c>
      <c r="AJV10" s="6" t="s">
        <v>233</v>
      </c>
      <c r="AJW10" s="6" t="s">
        <v>233</v>
      </c>
      <c r="AJX10" s="6" t="s">
        <v>233</v>
      </c>
      <c r="AJY10" s="6" t="s">
        <v>233</v>
      </c>
      <c r="AJZ10" s="6" t="s">
        <v>233</v>
      </c>
      <c r="AKA10" s="6" t="s">
        <v>233</v>
      </c>
      <c r="AKB10" s="6" t="s">
        <v>233</v>
      </c>
      <c r="AKC10" s="6" t="s">
        <v>233</v>
      </c>
      <c r="AKD10" s="6" t="s">
        <v>233</v>
      </c>
      <c r="AKE10" s="6" t="s">
        <v>233</v>
      </c>
      <c r="AKF10" s="6" t="s">
        <v>233</v>
      </c>
      <c r="AKG10" s="6" t="s">
        <v>233</v>
      </c>
      <c r="AKH10" s="6" t="s">
        <v>233</v>
      </c>
      <c r="AKI10" s="6" t="s">
        <v>233</v>
      </c>
      <c r="AKJ10" s="6" t="s">
        <v>233</v>
      </c>
      <c r="AKK10" s="6" t="s">
        <v>233</v>
      </c>
      <c r="AKL10" s="6" t="s">
        <v>233</v>
      </c>
      <c r="AKM10" s="6" t="s">
        <v>233</v>
      </c>
      <c r="AKN10" s="6" t="s">
        <v>233</v>
      </c>
      <c r="AKO10" s="6" t="s">
        <v>233</v>
      </c>
      <c r="AKP10" s="6" t="s">
        <v>233</v>
      </c>
      <c r="AKQ10" s="6" t="s">
        <v>233</v>
      </c>
      <c r="AKR10" s="6" t="s">
        <v>233</v>
      </c>
      <c r="AKS10" s="6" t="s">
        <v>233</v>
      </c>
      <c r="AKT10" s="6" t="s">
        <v>233</v>
      </c>
      <c r="AKU10" s="6" t="s">
        <v>233</v>
      </c>
      <c r="AKV10" s="6" t="s">
        <v>233</v>
      </c>
      <c r="AKW10" s="6" t="s">
        <v>233</v>
      </c>
      <c r="AKX10" s="6" t="s">
        <v>233</v>
      </c>
      <c r="AKY10" s="6" t="s">
        <v>233</v>
      </c>
      <c r="AKZ10" s="6" t="s">
        <v>233</v>
      </c>
      <c r="ALA10" s="6" t="s">
        <v>233</v>
      </c>
      <c r="ALB10" s="6" t="s">
        <v>233</v>
      </c>
      <c r="ALC10" s="6" t="s">
        <v>233</v>
      </c>
      <c r="ALD10" s="6" t="s">
        <v>233</v>
      </c>
      <c r="ALE10" s="6" t="s">
        <v>233</v>
      </c>
      <c r="ALF10" s="6" t="s">
        <v>233</v>
      </c>
      <c r="ALG10" s="6" t="s">
        <v>233</v>
      </c>
      <c r="ALH10" s="6" t="s">
        <v>233</v>
      </c>
      <c r="ALI10" s="6" t="s">
        <v>233</v>
      </c>
      <c r="ALJ10" s="6" t="s">
        <v>233</v>
      </c>
      <c r="ALK10" s="6" t="s">
        <v>233</v>
      </c>
      <c r="ALL10" s="6" t="s">
        <v>233</v>
      </c>
      <c r="ALM10" s="6" t="s">
        <v>233</v>
      </c>
      <c r="ALN10" s="6" t="s">
        <v>233</v>
      </c>
      <c r="ALO10" s="6" t="s">
        <v>233</v>
      </c>
      <c r="ALP10" s="6" t="s">
        <v>233</v>
      </c>
      <c r="ALQ10" s="6" t="s">
        <v>233</v>
      </c>
      <c r="ALR10" s="6" t="s">
        <v>233</v>
      </c>
      <c r="ALS10" s="6" t="s">
        <v>233</v>
      </c>
      <c r="ALT10" s="6" t="s">
        <v>233</v>
      </c>
      <c r="ALU10" s="6" t="s">
        <v>233</v>
      </c>
      <c r="ALV10" s="6" t="s">
        <v>233</v>
      </c>
      <c r="ALW10" s="6" t="s">
        <v>233</v>
      </c>
      <c r="ALX10" s="6" t="s">
        <v>233</v>
      </c>
      <c r="ALY10" s="6" t="s">
        <v>233</v>
      </c>
      <c r="ALZ10" s="6" t="s">
        <v>233</v>
      </c>
      <c r="AMA10" s="6" t="s">
        <v>233</v>
      </c>
      <c r="AMB10" s="6" t="s">
        <v>233</v>
      </c>
      <c r="AMC10" s="6" t="s">
        <v>233</v>
      </c>
      <c r="AMD10" s="6" t="s">
        <v>233</v>
      </c>
      <c r="AME10" s="6" t="s">
        <v>233</v>
      </c>
      <c r="AMF10" s="6" t="s">
        <v>233</v>
      </c>
      <c r="AMG10" s="6" t="s">
        <v>233</v>
      </c>
      <c r="AMH10" s="6" t="s">
        <v>233</v>
      </c>
      <c r="AMI10" s="6" t="s">
        <v>233</v>
      </c>
      <c r="AMJ10" s="6" t="s">
        <v>233</v>
      </c>
      <c r="AMK10" s="6" t="s">
        <v>233</v>
      </c>
      <c r="AML10" s="6" t="s">
        <v>233</v>
      </c>
      <c r="AMM10" s="6" t="s">
        <v>233</v>
      </c>
      <c r="AMN10" s="6" t="s">
        <v>233</v>
      </c>
      <c r="AMO10" s="6" t="s">
        <v>233</v>
      </c>
      <c r="AMP10" s="6" t="s">
        <v>233</v>
      </c>
      <c r="AMQ10" s="6" t="s">
        <v>233</v>
      </c>
      <c r="AMR10" s="6" t="s">
        <v>233</v>
      </c>
      <c r="AMS10" s="6" t="s">
        <v>233</v>
      </c>
      <c r="AMT10" s="6" t="s">
        <v>233</v>
      </c>
      <c r="AMU10" s="6" t="s">
        <v>233</v>
      </c>
      <c r="AMV10" s="6" t="s">
        <v>233</v>
      </c>
      <c r="AMW10" s="6" t="s">
        <v>233</v>
      </c>
      <c r="AMX10" s="6" t="s">
        <v>233</v>
      </c>
      <c r="AMY10" s="6" t="s">
        <v>233</v>
      </c>
      <c r="AMZ10" s="6" t="s">
        <v>233</v>
      </c>
      <c r="ANA10" s="6" t="s">
        <v>233</v>
      </c>
      <c r="ANB10" s="6" t="s">
        <v>233</v>
      </c>
      <c r="ANC10" s="6" t="s">
        <v>233</v>
      </c>
      <c r="AND10" s="6" t="s">
        <v>233</v>
      </c>
      <c r="ANE10" s="6" t="s">
        <v>233</v>
      </c>
      <c r="ANF10" s="6" t="s">
        <v>233</v>
      </c>
      <c r="ANG10" s="6" t="s">
        <v>233</v>
      </c>
      <c r="ANH10" s="6" t="s">
        <v>233</v>
      </c>
      <c r="ANI10" s="6" t="s">
        <v>233</v>
      </c>
      <c r="ANJ10" s="6" t="s">
        <v>233</v>
      </c>
      <c r="ANK10" s="6" t="s">
        <v>233</v>
      </c>
      <c r="ANL10" s="6" t="s">
        <v>233</v>
      </c>
      <c r="ANM10" s="6" t="s">
        <v>233</v>
      </c>
      <c r="ANN10" s="6" t="s">
        <v>233</v>
      </c>
      <c r="ANO10" s="6" t="s">
        <v>233</v>
      </c>
      <c r="ANP10" s="6" t="s">
        <v>233</v>
      </c>
      <c r="ANQ10" s="6" t="s">
        <v>233</v>
      </c>
      <c r="ANR10" s="6" t="s">
        <v>233</v>
      </c>
      <c r="ANS10" s="6" t="s">
        <v>233</v>
      </c>
      <c r="ANT10" s="6" t="s">
        <v>233</v>
      </c>
      <c r="ANU10" s="6" t="s">
        <v>233</v>
      </c>
      <c r="ANV10" s="6" t="s">
        <v>233</v>
      </c>
      <c r="ANW10" s="6" t="s">
        <v>233</v>
      </c>
      <c r="ANX10" s="6" t="s">
        <v>233</v>
      </c>
      <c r="ANY10" s="6" t="s">
        <v>233</v>
      </c>
      <c r="ANZ10" s="6" t="s">
        <v>233</v>
      </c>
      <c r="AOA10" s="6" t="s">
        <v>233</v>
      </c>
      <c r="AOB10" s="6" t="s">
        <v>233</v>
      </c>
      <c r="AOC10" s="6" t="s">
        <v>233</v>
      </c>
      <c r="AOD10" s="6" t="s">
        <v>233</v>
      </c>
      <c r="AOE10" s="6" t="s">
        <v>233</v>
      </c>
      <c r="AOF10" s="6" t="s">
        <v>233</v>
      </c>
      <c r="AOG10" s="6" t="s">
        <v>233</v>
      </c>
      <c r="AOH10" s="6" t="s">
        <v>233</v>
      </c>
      <c r="AOI10" s="6" t="s">
        <v>233</v>
      </c>
      <c r="AOJ10" s="6" t="s">
        <v>233</v>
      </c>
      <c r="AOK10" s="6" t="s">
        <v>233</v>
      </c>
      <c r="AOL10" s="6" t="s">
        <v>233</v>
      </c>
      <c r="AOM10" s="6" t="s">
        <v>233</v>
      </c>
      <c r="AON10" s="6" t="s">
        <v>233</v>
      </c>
      <c r="AOO10" s="6" t="s">
        <v>233</v>
      </c>
      <c r="AOP10" s="6" t="s">
        <v>233</v>
      </c>
      <c r="AOQ10" s="6" t="s">
        <v>233</v>
      </c>
      <c r="AOR10" s="6" t="s">
        <v>233</v>
      </c>
      <c r="AOS10" s="6" t="s">
        <v>233</v>
      </c>
      <c r="AOT10" s="6" t="s">
        <v>233</v>
      </c>
      <c r="AOU10" s="6" t="s">
        <v>233</v>
      </c>
      <c r="AOV10" s="6" t="s">
        <v>233</v>
      </c>
      <c r="AOW10" s="6" t="s">
        <v>233</v>
      </c>
      <c r="AOX10" s="6" t="s">
        <v>233</v>
      </c>
      <c r="AOY10" s="6" t="s">
        <v>233</v>
      </c>
      <c r="AOZ10" s="6" t="s">
        <v>233</v>
      </c>
      <c r="APA10" s="6" t="s">
        <v>233</v>
      </c>
      <c r="APB10" s="6" t="s">
        <v>233</v>
      </c>
      <c r="APC10" s="6" t="s">
        <v>233</v>
      </c>
      <c r="APD10" s="6" t="s">
        <v>233</v>
      </c>
      <c r="APE10" s="6" t="s">
        <v>233</v>
      </c>
      <c r="APF10" s="6" t="s">
        <v>233</v>
      </c>
      <c r="APG10" s="6" t="s">
        <v>233</v>
      </c>
      <c r="APH10" s="6" t="s">
        <v>233</v>
      </c>
      <c r="API10" s="6" t="s">
        <v>233</v>
      </c>
      <c r="APJ10" s="6" t="s">
        <v>233</v>
      </c>
      <c r="APK10" s="6" t="s">
        <v>233</v>
      </c>
      <c r="APL10" s="6" t="s">
        <v>233</v>
      </c>
      <c r="APM10" s="6" t="s">
        <v>233</v>
      </c>
      <c r="APN10" s="6" t="s">
        <v>233</v>
      </c>
      <c r="APO10" s="6" t="s">
        <v>233</v>
      </c>
      <c r="APP10" s="6" t="s">
        <v>233</v>
      </c>
      <c r="APQ10" s="6" t="s">
        <v>233</v>
      </c>
      <c r="APR10" s="6" t="s">
        <v>233</v>
      </c>
      <c r="APS10" s="6" t="s">
        <v>233</v>
      </c>
      <c r="APT10" s="6" t="s">
        <v>233</v>
      </c>
      <c r="APU10" s="6" t="s">
        <v>233</v>
      </c>
      <c r="APV10" s="6" t="s">
        <v>233</v>
      </c>
      <c r="APW10" s="6" t="s">
        <v>233</v>
      </c>
      <c r="APX10" s="6" t="s">
        <v>233</v>
      </c>
      <c r="APY10" s="6" t="s">
        <v>233</v>
      </c>
      <c r="APZ10" s="6" t="s">
        <v>233</v>
      </c>
      <c r="AQA10" s="6" t="s">
        <v>233</v>
      </c>
      <c r="AQB10" s="6" t="s">
        <v>233</v>
      </c>
      <c r="AQC10" s="6" t="s">
        <v>233</v>
      </c>
      <c r="AQD10" s="6" t="s">
        <v>233</v>
      </c>
      <c r="AQE10" s="6" t="s">
        <v>233</v>
      </c>
      <c r="AQF10" s="6" t="s">
        <v>233</v>
      </c>
      <c r="AQG10" s="6" t="s">
        <v>233</v>
      </c>
      <c r="AQH10" s="6" t="s">
        <v>233</v>
      </c>
      <c r="AQI10" s="6" t="s">
        <v>233</v>
      </c>
      <c r="AQJ10" s="6" t="s">
        <v>233</v>
      </c>
      <c r="AQK10" s="6" t="s">
        <v>233</v>
      </c>
      <c r="AQL10" s="6" t="s">
        <v>233</v>
      </c>
      <c r="AQM10" s="6" t="s">
        <v>233</v>
      </c>
      <c r="AQN10" s="6" t="s">
        <v>233</v>
      </c>
      <c r="AQO10" s="6" t="s">
        <v>233</v>
      </c>
      <c r="AQP10" s="6" t="s">
        <v>233</v>
      </c>
      <c r="AQQ10" s="6" t="s">
        <v>233</v>
      </c>
      <c r="AQR10" s="6" t="s">
        <v>233</v>
      </c>
      <c r="AQS10" s="6" t="s">
        <v>233</v>
      </c>
      <c r="AQT10" s="6" t="s">
        <v>233</v>
      </c>
      <c r="AQU10" s="6" t="s">
        <v>233</v>
      </c>
      <c r="AQV10" s="6" t="s">
        <v>233</v>
      </c>
      <c r="AQW10" s="6" t="s">
        <v>233</v>
      </c>
      <c r="AQX10" s="6" t="s">
        <v>233</v>
      </c>
      <c r="AQY10" s="6" t="s">
        <v>233</v>
      </c>
      <c r="AQZ10" s="6" t="s">
        <v>233</v>
      </c>
      <c r="ARA10" s="6" t="s">
        <v>233</v>
      </c>
      <c r="ARB10" s="6" t="s">
        <v>233</v>
      </c>
      <c r="ARC10" s="6" t="s">
        <v>233</v>
      </c>
      <c r="ARD10" s="6" t="s">
        <v>233</v>
      </c>
      <c r="ARE10" s="6" t="s">
        <v>233</v>
      </c>
      <c r="ARF10" s="6" t="s">
        <v>233</v>
      </c>
      <c r="ARG10" s="6" t="s">
        <v>233</v>
      </c>
      <c r="ARH10" s="6" t="s">
        <v>233</v>
      </c>
      <c r="ARI10" s="6" t="s">
        <v>233</v>
      </c>
      <c r="ARJ10" s="6" t="s">
        <v>233</v>
      </c>
      <c r="ARK10" s="6" t="s">
        <v>233</v>
      </c>
      <c r="ARL10" s="6" t="s">
        <v>233</v>
      </c>
      <c r="ARM10" s="6" t="s">
        <v>233</v>
      </c>
      <c r="ARN10" s="6" t="s">
        <v>233</v>
      </c>
      <c r="ARO10" s="6" t="s">
        <v>233</v>
      </c>
      <c r="ARP10" s="6" t="s">
        <v>233</v>
      </c>
      <c r="ARQ10" s="6" t="s">
        <v>233</v>
      </c>
      <c r="ARR10" s="6" t="s">
        <v>233</v>
      </c>
      <c r="ARS10" s="6" t="s">
        <v>233</v>
      </c>
      <c r="ART10" s="6" t="s">
        <v>233</v>
      </c>
      <c r="ARU10" s="6" t="s">
        <v>233</v>
      </c>
      <c r="ARV10" s="6" t="s">
        <v>233</v>
      </c>
      <c r="ARW10" s="6" t="s">
        <v>233</v>
      </c>
      <c r="ARX10" s="6" t="s">
        <v>233</v>
      </c>
      <c r="ARY10" s="6" t="s">
        <v>233</v>
      </c>
      <c r="ARZ10" s="6" t="s">
        <v>233</v>
      </c>
      <c r="ASA10" s="6" t="s">
        <v>233</v>
      </c>
      <c r="ASB10" s="6" t="s">
        <v>233</v>
      </c>
      <c r="ASC10" s="6" t="s">
        <v>233</v>
      </c>
      <c r="ASD10" s="6" t="s">
        <v>233</v>
      </c>
      <c r="ASE10" s="6" t="s">
        <v>233</v>
      </c>
      <c r="ASF10" s="6" t="s">
        <v>233</v>
      </c>
      <c r="ASG10" s="6" t="s">
        <v>233</v>
      </c>
      <c r="ASH10" s="6" t="s">
        <v>233</v>
      </c>
      <c r="ASI10" s="6" t="s">
        <v>233</v>
      </c>
      <c r="ASJ10" s="6" t="s">
        <v>233</v>
      </c>
      <c r="ASK10" s="6" t="s">
        <v>233</v>
      </c>
      <c r="ASL10" s="6" t="s">
        <v>233</v>
      </c>
      <c r="ASM10" s="6" t="s">
        <v>233</v>
      </c>
      <c r="ASN10" s="6" t="s">
        <v>233</v>
      </c>
      <c r="ASO10" s="6" t="s">
        <v>233</v>
      </c>
      <c r="ASP10" s="6" t="s">
        <v>233</v>
      </c>
      <c r="ASQ10" s="6" t="s">
        <v>233</v>
      </c>
      <c r="ASR10" s="6" t="s">
        <v>233</v>
      </c>
      <c r="ASS10" s="6" t="s">
        <v>233</v>
      </c>
      <c r="AST10" s="6" t="s">
        <v>233</v>
      </c>
      <c r="ASU10" s="6" t="s">
        <v>233</v>
      </c>
      <c r="ASV10" s="6" t="s">
        <v>233</v>
      </c>
      <c r="ASW10" s="6" t="s">
        <v>233</v>
      </c>
      <c r="ASX10" s="6" t="s">
        <v>233</v>
      </c>
      <c r="ASY10" s="6" t="s">
        <v>233</v>
      </c>
      <c r="ASZ10" s="6" t="s">
        <v>233</v>
      </c>
      <c r="ATA10" s="6" t="s">
        <v>233</v>
      </c>
      <c r="ATB10" s="6" t="s">
        <v>233</v>
      </c>
      <c r="ATC10" s="6" t="s">
        <v>233</v>
      </c>
      <c r="ATD10" s="6" t="s">
        <v>233</v>
      </c>
      <c r="ATE10" s="6" t="s">
        <v>233</v>
      </c>
      <c r="ATF10" s="6" t="s">
        <v>233</v>
      </c>
      <c r="ATG10" s="6" t="s">
        <v>233</v>
      </c>
      <c r="ATH10" s="6" t="s">
        <v>233</v>
      </c>
      <c r="ATI10" s="6" t="s">
        <v>233</v>
      </c>
      <c r="ATJ10" s="6" t="s">
        <v>233</v>
      </c>
      <c r="ATK10" s="6" t="s">
        <v>233</v>
      </c>
      <c r="ATL10" s="6" t="s">
        <v>233</v>
      </c>
      <c r="ATM10" s="6" t="s">
        <v>233</v>
      </c>
      <c r="ATN10" s="6" t="s">
        <v>233</v>
      </c>
      <c r="ATO10" s="6" t="s">
        <v>233</v>
      </c>
      <c r="ATP10" s="6" t="s">
        <v>233</v>
      </c>
      <c r="ATQ10" s="6" t="s">
        <v>233</v>
      </c>
      <c r="ATR10" s="6" t="s">
        <v>233</v>
      </c>
      <c r="ATS10" s="6" t="s">
        <v>233</v>
      </c>
      <c r="ATT10" s="6" t="s">
        <v>233</v>
      </c>
      <c r="ATU10" s="6" t="s">
        <v>233</v>
      </c>
      <c r="ATV10" s="6" t="s">
        <v>233</v>
      </c>
      <c r="ATW10" s="6" t="s">
        <v>233</v>
      </c>
      <c r="ATX10" s="6" t="s">
        <v>233</v>
      </c>
      <c r="ATY10" s="6" t="s">
        <v>233</v>
      </c>
      <c r="ATZ10" s="6" t="s">
        <v>233</v>
      </c>
      <c r="AUA10" s="6" t="s">
        <v>233</v>
      </c>
      <c r="AUB10" s="6" t="s">
        <v>233</v>
      </c>
      <c r="AUC10" s="6" t="s">
        <v>233</v>
      </c>
      <c r="AUD10" s="6" t="s">
        <v>233</v>
      </c>
      <c r="AUE10" s="6" t="s">
        <v>233</v>
      </c>
      <c r="AUF10" s="6" t="s">
        <v>233</v>
      </c>
      <c r="AUG10" s="6" t="s">
        <v>233</v>
      </c>
      <c r="AUH10" s="6" t="s">
        <v>233</v>
      </c>
      <c r="AUI10" s="6" t="s">
        <v>233</v>
      </c>
      <c r="AUJ10" s="6" t="s">
        <v>233</v>
      </c>
      <c r="AUK10" s="6" t="s">
        <v>233</v>
      </c>
      <c r="AUL10" s="6" t="s">
        <v>233</v>
      </c>
      <c r="AUM10" s="6" t="s">
        <v>233</v>
      </c>
      <c r="AUN10" s="6" t="s">
        <v>233</v>
      </c>
      <c r="AUO10" s="6" t="s">
        <v>233</v>
      </c>
      <c r="AUP10" s="6" t="s">
        <v>233</v>
      </c>
      <c r="AUQ10" s="6" t="s">
        <v>233</v>
      </c>
      <c r="AUR10" s="6" t="s">
        <v>233</v>
      </c>
      <c r="AUS10" s="6" t="s">
        <v>233</v>
      </c>
      <c r="AUT10" s="6" t="s">
        <v>233</v>
      </c>
      <c r="AUU10" s="6" t="s">
        <v>233</v>
      </c>
      <c r="AUV10" s="6" t="s">
        <v>233</v>
      </c>
      <c r="AUW10" s="6" t="s">
        <v>233</v>
      </c>
      <c r="AUX10" s="6" t="s">
        <v>233</v>
      </c>
      <c r="AUY10" s="6" t="s">
        <v>233</v>
      </c>
      <c r="AUZ10" s="6" t="s">
        <v>233</v>
      </c>
      <c r="AVA10" s="6" t="s">
        <v>233</v>
      </c>
      <c r="AVB10" s="6" t="s">
        <v>233</v>
      </c>
      <c r="AVC10" s="6" t="s">
        <v>233</v>
      </c>
      <c r="AVD10" s="6" t="s">
        <v>233</v>
      </c>
      <c r="AVE10" s="6" t="s">
        <v>233</v>
      </c>
      <c r="AVF10" s="6" t="s">
        <v>233</v>
      </c>
      <c r="AVG10" s="6" t="s">
        <v>233</v>
      </c>
      <c r="AVH10" s="6" t="s">
        <v>233</v>
      </c>
      <c r="AVI10" s="6" t="s">
        <v>233</v>
      </c>
      <c r="AVJ10" s="6" t="s">
        <v>233</v>
      </c>
      <c r="AVK10" s="6" t="s">
        <v>233</v>
      </c>
      <c r="AVL10" s="6" t="s">
        <v>233</v>
      </c>
      <c r="AVM10" s="6" t="s">
        <v>233</v>
      </c>
      <c r="AVN10" s="6" t="s">
        <v>233</v>
      </c>
      <c r="AVO10" s="6" t="s">
        <v>233</v>
      </c>
      <c r="AVP10" s="6" t="s">
        <v>233</v>
      </c>
      <c r="AVQ10" s="6" t="s">
        <v>233</v>
      </c>
      <c r="AVR10" s="6" t="s">
        <v>233</v>
      </c>
      <c r="AVS10" s="6" t="s">
        <v>233</v>
      </c>
      <c r="AVT10" s="6" t="s">
        <v>233</v>
      </c>
      <c r="AVU10" s="6" t="s">
        <v>233</v>
      </c>
      <c r="AVV10" s="6" t="s">
        <v>233</v>
      </c>
      <c r="AWJ10" s="6" t="s">
        <v>233</v>
      </c>
      <c r="AWK10" s="6" t="s">
        <v>233</v>
      </c>
      <c r="AWL10" s="6" t="s">
        <v>233</v>
      </c>
      <c r="AWM10" s="6" t="s">
        <v>233</v>
      </c>
      <c r="AWN10" s="6" t="s">
        <v>233</v>
      </c>
      <c r="AWO10" s="6" t="s">
        <v>233</v>
      </c>
      <c r="AWP10" s="6" t="s">
        <v>233</v>
      </c>
      <c r="AWQ10" s="6" t="s">
        <v>233</v>
      </c>
      <c r="AWR10" s="6" t="s">
        <v>233</v>
      </c>
      <c r="AWS10" s="6" t="s">
        <v>233</v>
      </c>
      <c r="AWT10" s="6" t="s">
        <v>233</v>
      </c>
      <c r="AWU10" s="6" t="s">
        <v>233</v>
      </c>
      <c r="AWV10" s="6" t="s">
        <v>233</v>
      </c>
      <c r="AWW10" s="6" t="s">
        <v>233</v>
      </c>
      <c r="AWX10" s="6" t="s">
        <v>233</v>
      </c>
      <c r="AWY10" s="6" t="s">
        <v>233</v>
      </c>
      <c r="AWZ10" s="6" t="s">
        <v>233</v>
      </c>
      <c r="AXA10" s="6" t="s">
        <v>233</v>
      </c>
      <c r="AXB10" s="6" t="s">
        <v>233</v>
      </c>
      <c r="AXC10" s="6" t="s">
        <v>233</v>
      </c>
      <c r="AXD10" s="6" t="s">
        <v>233</v>
      </c>
      <c r="AXE10" s="6" t="s">
        <v>233</v>
      </c>
      <c r="AXF10" s="6" t="s">
        <v>233</v>
      </c>
      <c r="AXG10" s="6" t="s">
        <v>233</v>
      </c>
      <c r="AXH10" s="6" t="s">
        <v>233</v>
      </c>
      <c r="AXI10" s="6" t="s">
        <v>233</v>
      </c>
      <c r="AXJ10" s="6" t="s">
        <v>233</v>
      </c>
      <c r="AXK10" s="6" t="s">
        <v>233</v>
      </c>
      <c r="AXL10" s="6" t="s">
        <v>233</v>
      </c>
      <c r="AXM10" s="6" t="s">
        <v>233</v>
      </c>
      <c r="AXN10" s="6" t="s">
        <v>233</v>
      </c>
      <c r="AXO10" s="6" t="s">
        <v>233</v>
      </c>
      <c r="AXP10" s="6" t="s">
        <v>233</v>
      </c>
      <c r="AXQ10" s="6" t="s">
        <v>233</v>
      </c>
      <c r="AXR10" s="6" t="s">
        <v>233</v>
      </c>
      <c r="AXS10" s="6" t="s">
        <v>233</v>
      </c>
      <c r="AXT10" s="6" t="s">
        <v>233</v>
      </c>
      <c r="AXU10" s="6" t="s">
        <v>233</v>
      </c>
      <c r="AXV10" s="6" t="s">
        <v>233</v>
      </c>
      <c r="AXW10" s="6" t="s">
        <v>233</v>
      </c>
      <c r="AXX10" s="6" t="s">
        <v>233</v>
      </c>
      <c r="AXY10" s="6" t="s">
        <v>233</v>
      </c>
      <c r="AXZ10" s="6" t="s">
        <v>233</v>
      </c>
      <c r="AYA10" s="6" t="s">
        <v>233</v>
      </c>
      <c r="AYB10" s="6" t="s">
        <v>233</v>
      </c>
      <c r="AYC10" s="6" t="s">
        <v>233</v>
      </c>
      <c r="AYD10" s="6" t="s">
        <v>233</v>
      </c>
      <c r="AYE10" s="6" t="s">
        <v>233</v>
      </c>
      <c r="AYF10" s="6" t="s">
        <v>233</v>
      </c>
      <c r="AYG10" s="6" t="s">
        <v>233</v>
      </c>
      <c r="AYH10" s="6" t="s">
        <v>233</v>
      </c>
      <c r="AYI10" s="6" t="s">
        <v>233</v>
      </c>
      <c r="AYJ10" s="6" t="s">
        <v>233</v>
      </c>
      <c r="AYK10" s="6" t="s">
        <v>233</v>
      </c>
      <c r="AYL10" s="6" t="s">
        <v>233</v>
      </c>
      <c r="AYM10" s="6" t="s">
        <v>233</v>
      </c>
      <c r="AYN10" s="6" t="s">
        <v>233</v>
      </c>
      <c r="AYO10" s="6" t="s">
        <v>233</v>
      </c>
      <c r="AYP10" s="6" t="s">
        <v>233</v>
      </c>
      <c r="AYQ10" s="6" t="s">
        <v>233</v>
      </c>
      <c r="AYR10" s="6" t="s">
        <v>233</v>
      </c>
      <c r="AYS10" s="6" t="s">
        <v>233</v>
      </c>
      <c r="AYT10" s="6" t="s">
        <v>233</v>
      </c>
      <c r="AYU10" s="6" t="s">
        <v>233</v>
      </c>
      <c r="AYV10" s="6" t="s">
        <v>233</v>
      </c>
      <c r="AYW10" s="6" t="s">
        <v>233</v>
      </c>
      <c r="AYX10" s="6" t="s">
        <v>233</v>
      </c>
      <c r="AYY10" s="6" t="s">
        <v>233</v>
      </c>
      <c r="AYZ10" s="6" t="s">
        <v>233</v>
      </c>
      <c r="AZA10" s="6" t="s">
        <v>233</v>
      </c>
      <c r="AZB10" s="6" t="s">
        <v>233</v>
      </c>
      <c r="AZC10" s="6" t="s">
        <v>233</v>
      </c>
      <c r="AZD10" s="6" t="s">
        <v>233</v>
      </c>
      <c r="AZE10" s="6" t="s">
        <v>233</v>
      </c>
      <c r="AZF10" s="6" t="s">
        <v>233</v>
      </c>
      <c r="AZG10" s="6" t="s">
        <v>233</v>
      </c>
      <c r="AZH10" s="6" t="s">
        <v>233</v>
      </c>
      <c r="AZI10" s="6" t="s">
        <v>233</v>
      </c>
      <c r="AZJ10" s="6" t="s">
        <v>233</v>
      </c>
      <c r="AZK10" s="6" t="s">
        <v>233</v>
      </c>
      <c r="AZL10" s="6" t="s">
        <v>233</v>
      </c>
      <c r="AZM10" s="6" t="s">
        <v>233</v>
      </c>
    </row>
    <row r="11" spans="1:1365" ht="22.5" customHeight="1" x14ac:dyDescent="0.25">
      <c r="A11" s="35" t="s">
        <v>55</v>
      </c>
      <c r="B11" s="30" t="str">
        <f>HYPERLINK("https://psref.lenovo.com/Detail/Lenovo%20Laptops/Lenovo_V15_ADA?M="&amp;B8,"» Online-Datenblatt")</f>
        <v>» Online-Datenblatt</v>
      </c>
      <c r="C11" s="30" t="str">
        <f>HYPERLINK("https://psref.lenovo.com/Detail/Lenovo%20Laptops/Lenovo_V15_ADA?M="&amp;C8,"» Online-Datenblatt")</f>
        <v>» Online-Datenblatt</v>
      </c>
      <c r="D11" s="70"/>
      <c r="E11" s="30" t="str">
        <f>HYPERLINK("https://psref.lenovo.com/Detail/Lenovo%20Laptops/Lenovo_V15_ADA?M="&amp;E8,"» Online-Datenblatt")</f>
        <v>» Online-Datenblatt</v>
      </c>
      <c r="F11" s="30" t="str">
        <f>HYPERLINK("https://psref.lenovo.com/Detail/Lenovo%20Laptops/Lenovo_V15_ADA?M="&amp;F8,"» Online-Datenblatt")</f>
        <v>» Online-Datenblatt</v>
      </c>
      <c r="G11" s="70"/>
      <c r="H11" s="30" t="str">
        <f>HYPERLINK("https://psref.lenovo.com/Detail/Lenovo/Lenovo_V15_G2_ALC?M="&amp;H8,"» Online-Datenblatt")</f>
        <v>» Online-Datenblatt</v>
      </c>
      <c r="I11" s="30" t="str">
        <f>HYPERLINK("https://psref.lenovo.com/Detail/Lenovo/Lenovo_V15_G2_ALC?M="&amp;I8,"» Online-Datenblatt")</f>
        <v>» Online-Datenblatt</v>
      </c>
      <c r="J11" s="30" t="str">
        <f>HYPERLINK("https://psref.lenovo.com/Detail/Lenovo/Lenovo_V15_G2_ALC?M="&amp;J8,"» Online-Datenblatt")</f>
        <v>» Online-Datenblatt</v>
      </c>
      <c r="K11" s="70"/>
      <c r="L11" s="30" t="str">
        <f>HYPERLINK("https://psref.lenovo.com/Detail/Lenovo%20Laptops/Lenovo_V15_IGL?M="&amp;L8,"» Online-Datenblatt")</f>
        <v>» Online-Datenblatt</v>
      </c>
      <c r="M11" s="30" t="str">
        <f>HYPERLINK("https://psref.lenovo.com/Detail/Lenovo%20Laptops/Lenovo_V15_IML?M="&amp;M8,"» Online-Datenblatt")</f>
        <v>» Online-Datenblatt</v>
      </c>
      <c r="N11" s="70"/>
      <c r="O11" s="30" t="str">
        <f>HYPERLINK("https://psref.lenovo.com/Detail/Lenovo%20Laptops/Lenovo_V15_IIL?M="&amp;O8,"» Online-Datenblatt")</f>
        <v>» Online-Datenblatt</v>
      </c>
      <c r="P11" s="30" t="str">
        <f>HYPERLINK("https://psref.lenovo.com/Detail/Lenovo%20Laptops/Lenovo_V15_IIL?M="&amp;P8,"» Online-Datenblatt")</f>
        <v>» Online-Datenblatt</v>
      </c>
      <c r="Q11" s="30" t="str">
        <f>HYPERLINK("https://psref.lenovo.com/Detail/Lenovo%20Laptops/Lenovo_V15_IIL?M="&amp;Q8,"» Online-Datenblatt")</f>
        <v>» Online-Datenblatt</v>
      </c>
      <c r="S11" s="30" t="str">
        <f>HYPERLINK("https://psref.lenovo.com/Detail/Lenovo%20Laptops/Lenovo_V15_G2_ITL?M="&amp;S8,"» Online-Datenblatt")</f>
        <v>» Online-Datenblatt</v>
      </c>
      <c r="T11" s="30" t="str">
        <f>HYPERLINK("https://psref.lenovo.com/Detail/Lenovo%20Laptops/Lenovo_V15_G2_ITL?M="&amp;T8,"» Online-Datenblatt")</f>
        <v>» Online-Datenblatt</v>
      </c>
      <c r="U11" s="30" t="str">
        <f>HYPERLINK("https://psref.lenovo.com/Detail/Lenovo%20Laptops/Lenovo_V15_G2_ITL?M="&amp;U8,"» Online-Datenblatt")</f>
        <v>» Online-Datenblatt</v>
      </c>
      <c r="V11" s="30" t="str">
        <f>HYPERLINK("https://psref.lenovo.com/Detail/Lenovo%20Laptops/Lenovo_V15_G2_ITL?M="&amp;V8,"» Online-Datenblatt")</f>
        <v>» Online-Datenblatt</v>
      </c>
      <c r="W11" s="70" t="s">
        <v>233</v>
      </c>
      <c r="X11" s="30" t="str">
        <f t="shared" ref="X11:AC11" si="0">HYPERLINK("https://psref.lenovo.com/Detail/Lenovo/Lenovo_V17_IIL?M="&amp;X8,"» Online-Datenblatt")</f>
        <v>» Online-Datenblatt</v>
      </c>
      <c r="Y11" s="30" t="str">
        <f t="shared" si="0"/>
        <v>» Online-Datenblatt</v>
      </c>
      <c r="Z11" s="30" t="str">
        <f t="shared" si="0"/>
        <v>» Online-Datenblatt</v>
      </c>
      <c r="AA11" s="30" t="str">
        <f t="shared" si="0"/>
        <v>» Online-Datenblatt</v>
      </c>
      <c r="AB11" s="30" t="str">
        <f t="shared" si="0"/>
        <v>» Online-Datenblatt</v>
      </c>
      <c r="AC11" s="30" t="str">
        <f t="shared" si="0"/>
        <v>» Online-Datenblatt</v>
      </c>
      <c r="AE11" s="30" t="str">
        <f>HYPERLINK("https://psref.lenovo.com/Detail/Lenovo/Lenovo_V17_G2_ITL?M="&amp;AE8,"» Online-Datenblatt")</f>
        <v>» Online-Datenblatt</v>
      </c>
      <c r="AF11" s="30" t="str">
        <f>HYPERLINK("https://psref.lenovo.com/Detail/Lenovo/Lenovo_V17_G2_ITL?M="&amp;AF8,"» Online-Datenblatt")</f>
        <v>» Online-Datenblatt</v>
      </c>
      <c r="AG11" s="30" t="str">
        <f>HYPERLINK("https://psref.lenovo.com/Detail/Lenovo/Lenovo_V17_G2_ITL?M="&amp;AG8,"» Online-Datenblatt")</f>
        <v>» Online-Datenblatt</v>
      </c>
      <c r="AH11" s="30" t="str">
        <f>HYPERLINK("https://psref.lenovo.com/Detail/Lenovo/Lenovo_V17_G2_ITL?M="&amp;AH8,"» Online-Datenblatt")</f>
        <v>» Online-Datenblatt</v>
      </c>
      <c r="AI11" s="30" t="str">
        <f>HYPERLINK("https://psref.lenovo.com/Detail/Lenovo/Lenovo_V17_G2_ITL?M="&amp;AI8,"» Online-Datenblatt")</f>
        <v>» Online-Datenblatt</v>
      </c>
      <c r="AK11" s="30" t="str">
        <f>HYPERLINK("https://psref.lenovo.com/Detail/ThinkBook/ThinkBook_14_G2_ARE?M="&amp;AK8,"» Online-Datenblatt")</f>
        <v>» Online-Datenblatt</v>
      </c>
      <c r="AL11" s="30" t="str">
        <f>HYPERLINK("https://psref.lenovo.com/Detail/ThinkBook/ThinkBook_14_G2_ARE?M="&amp;AL8,"» Online-Datenblatt")</f>
        <v>» Online-Datenblatt</v>
      </c>
      <c r="AM11" s="30" t="str">
        <f>HYPERLINK("https://psref.lenovo.com/Detail/ThinkBook/ThinkBook_14_G2_ARE?M="&amp;AM8,"» Online-Datenblatt")</f>
        <v>» Online-Datenblatt</v>
      </c>
      <c r="AN11" s="70" t="s">
        <v>233</v>
      </c>
      <c r="AO11" s="30" t="str">
        <f>HYPERLINK("https://psref.lenovo.com/Detail/ThinkBook/ThinkBook_14_G3_ACL?M="&amp;AO8,"» Online-Datenblatt")</f>
        <v>» Online-Datenblatt</v>
      </c>
      <c r="AP11" s="30" t="str">
        <f>HYPERLINK("https://psref.lenovo.com/Detail/ThinkBook/ThinkBook_14_G3_ACL?M="&amp;AP8,"» Online-Datenblatt")</f>
        <v>» Online-Datenblatt</v>
      </c>
      <c r="AQ11" s="40" t="str">
        <f>HYPERLINK("https://psref.lenovo.com/Detail/ThinkBook/ThinkBook_14_G3_ACL?M="&amp;AQ8,"» Online-Datenblatt")</f>
        <v>» Online-Datenblatt</v>
      </c>
      <c r="AS11" s="30" t="str">
        <f>HYPERLINK("https://psref.lenovo.com/Detail/ThinkBook/ThinkBook_14_G2_ITL?M="&amp;AS8,"» Online-Datenblatt")</f>
        <v>» Online-Datenblatt</v>
      </c>
      <c r="AT11" s="30" t="str">
        <f>HYPERLINK("https://psref.lenovo.com/Detail/ThinkBook/ThinkBook_14_G2_ITL?M="&amp;AT8,"» Online-Datenblatt")</f>
        <v>» Online-Datenblatt</v>
      </c>
      <c r="AV11" s="30" t="str">
        <f>HYPERLINK("https://psref.lenovo.com/Detail/ThinkBook/ThinkBook_14_G2_ITL?M="&amp;AV8,"» Online-Datenblatt")</f>
        <v>» Online-Datenblatt</v>
      </c>
      <c r="AW11" s="30" t="str">
        <f>HYPERLINK("https://psref.lenovo.com/Detail/ThinkBook/ThinkBook_14_G2_ITL?M="&amp;AW8,"» Online-Datenblatt")</f>
        <v>» Online-Datenblatt</v>
      </c>
      <c r="AY11" s="30" t="str">
        <f>HYPERLINK("https://psref.lenovo.com/Detail/ThinkBook/ThinkBook_15_G2_ARE?M="&amp;AY8,"» Online-Datenblatt")</f>
        <v>» Online-Datenblatt</v>
      </c>
      <c r="AZ11" s="30" t="str">
        <f>HYPERLINK("https://psref.lenovo.com/Detail/ThinkBook/ThinkBook_15_G2_ARE?M="&amp;AZ8,"» Online-Datenblatt")</f>
        <v>» Online-Datenblatt</v>
      </c>
      <c r="BA11" s="30" t="str">
        <f>HYPERLINK("https://psref.lenovo.com/Detail/ThinkBook/ThinkBook_15_G2_ARE?M="&amp;BA8,"» Online-Datenblatt")</f>
        <v>» Online-Datenblatt</v>
      </c>
      <c r="BC11" s="30" t="str">
        <f>HYPERLINK("https://psref.lenovo.com/Detail/ThinkBook/ThinkBook_15_G3_ACL?M="&amp;BC8,"» Online-Datenblatt")</f>
        <v>» Online-Datenblatt</v>
      </c>
      <c r="BD11" s="30" t="str">
        <f>HYPERLINK("https://psref.lenovo.com/Detail/ThinkBook/ThinkBook_15_G3_ACL?M="&amp;BD8,"» Online-Datenblatt")</f>
        <v>» Online-Datenblatt</v>
      </c>
      <c r="BF11" s="30" t="str">
        <f>HYPERLINK("https://psref.lenovo.com/Detail/ThinkBook/ThinkBook_15_G3_ACL?M="&amp;BF8,"» Online-Datenblatt")</f>
        <v>» Online-Datenblatt</v>
      </c>
      <c r="BG11" s="30" t="str">
        <f>HYPERLINK("https://psref.lenovo.com/Detail/ThinkBook/ThinkBook_15_G3_ACL?M="&amp;BG8,"» Online-Datenblatt")</f>
        <v>» Online-Datenblatt</v>
      </c>
      <c r="BH11" s="30" t="str">
        <f>HYPERLINK("https://psref.lenovo.com/Detail/ThinkBook/ThinkBook_15_G3_ACL?M="&amp;BH8,"» Online-Datenblatt")</f>
        <v>» Online-Datenblatt</v>
      </c>
      <c r="BI11" s="70" t="s">
        <v>233</v>
      </c>
      <c r="BJ11" s="30" t="str">
        <f>HYPERLINK("https://psref.lenovo.com/Detail/ThinkBook/ThinkBook_15_IIL?M="&amp;BJ8,"» Online-Datenblatt")</f>
        <v>» Online-Datenblatt</v>
      </c>
      <c r="BL11" s="30" t="str">
        <f>HYPERLINK("https://psref.lenovo.com/Detail/ThinkBook/ThinkBook_15_G2_ITL?M="&amp;BL8,"» Online-Datenblatt")</f>
        <v>» Online-Datenblatt</v>
      </c>
      <c r="BM11" s="30" t="str">
        <f>HYPERLINK("https://psref.lenovo.com/Detail/ThinkBook/ThinkBook_15_G2_ITL?M="&amp;BM8,"» Online-Datenblatt")</f>
        <v>» Online-Datenblatt</v>
      </c>
      <c r="BN11" s="30" t="str">
        <f>HYPERLINK("https://psref.lenovo.com/Detail/ThinkBook/ThinkBook_15_G2_ITL?M="&amp;BN8,"» Online-Datenblatt")</f>
        <v>» Online-Datenblatt</v>
      </c>
      <c r="BP11" s="30" t="str">
        <f>HYPERLINK("https://psref.lenovo.com/Detail/ThinkBook/ThinkBook_15_G2_ITL?M="&amp;BP8,"» Online-Datenblatt")</f>
        <v>» Online-Datenblatt</v>
      </c>
      <c r="BQ11" s="30" t="str">
        <f>HYPERLINK("https://psref.lenovo.com/Detail/ThinkBook/ThinkBook_15_G2_ITL?M="&amp;BQ8,"» Online-Datenblatt")</f>
        <v>» Online-Datenblatt</v>
      </c>
      <c r="BR11" s="30" t="str">
        <f>HYPERLINK("https://psref.lenovo.com/Detail/ThinkBook/ThinkBook_15_G2_ITL?M="&amp;BR8,"» Online-Datenblatt")</f>
        <v>» Online-Datenblatt</v>
      </c>
      <c r="BT11" s="30" t="str">
        <f>HYPERLINK("https://psref.lenovo.com/Detail/ThinkBook/ThinkBook_15p_IMH?M="&amp;BT8,"» Online-Datenblatt")</f>
        <v>» Online-Datenblatt</v>
      </c>
      <c r="BU11" s="30" t="str">
        <f>HYPERLINK("https://psref.lenovo.com/Detail/ThinkBook/ThinkBook_15p_IMH?M="&amp;BU8,"» Online-Datenblatt")</f>
        <v>» Online-Datenblatt</v>
      </c>
      <c r="BV11" s="30" t="str">
        <f>HYPERLINK("https://psref.lenovo.com/Detail/ThinkBook/ThinkBook_15p_IMH?M="&amp;BV8,"» Online-Datenblatt")</f>
        <v>» Online-Datenblatt</v>
      </c>
      <c r="BX11" s="30" t="str">
        <f>HYPERLINK("https://psref.lenovo.com/Detail/ThinkBook/ThinkBook_16p_G2_ACH?M="&amp;BX8,"» Online-Datenblatt")</f>
        <v>» Online-Datenblatt</v>
      </c>
      <c r="BY11" s="30" t="str">
        <f>HYPERLINK("https://psref.lenovo.com/Detail/ThinkBook/ThinkBook_16p_G2_ACH?M="&amp;BY8,"» Online-Datenblatt")</f>
        <v>» Online-Datenblatt</v>
      </c>
      <c r="BZ11" s="30" t="str">
        <f>HYPERLINK("https://psref.lenovo.com/Detail/ThinkBook/ThinkBook_16p_G2_ACH?M="&amp;BZ8,"» Online-Datenblatt")</f>
        <v>» Online-Datenblatt</v>
      </c>
      <c r="CA11" s="70" t="s">
        <v>233</v>
      </c>
      <c r="CB11" s="40" t="str">
        <f>HYPERLINK("https://psref.lenovo.com/Detail/ThinkBook/ThinkBook_13s_G3_ACN?M="&amp;CB8,"» Online-Datenblatt")</f>
        <v>» Online-Datenblatt</v>
      </c>
      <c r="CC11" s="40" t="str">
        <f>HYPERLINK("https://psref.lenovo.com/Detail/ThinkBook/ThinkBook_13s_G3_ACN?M="&amp;CC8,"» Online-Datenblatt")</f>
        <v>» Online-Datenblatt</v>
      </c>
      <c r="CE11" s="40" t="str">
        <f>HYPERLINK("https://psref.lenovo.com/Detail/ThinkBook/ThinkBook_13s_G2_ITL?M="&amp;CE8,"» Online-Datenblatt")</f>
        <v>» Online-Datenblatt</v>
      </c>
      <c r="CF11" s="40" t="str">
        <f>HYPERLINK("https://psref.lenovo.com/Detail/ThinkBook/ThinkBook_13s_G2_ITL?M="&amp;CF8,"» Online-Datenblatt")</f>
        <v>» Online-Datenblatt</v>
      </c>
      <c r="CG11" s="40" t="str">
        <f>HYPERLINK("https://psref.lenovo.com/Detail/ThinkBook/ThinkBook_13s_G2_ITL?M="&amp;CG8,"» Online-Datenblatt")</f>
        <v>» Online-Datenblatt</v>
      </c>
      <c r="CI11" s="40" t="str">
        <f>HYPERLINK("https://psref.lenovo.com/Detail/ThinkBook/ThinkBook_13x_ITG?M="&amp;CI8,"» Online-Datenblatt")</f>
        <v>» Online-Datenblatt</v>
      </c>
      <c r="CJ11" s="40" t="str">
        <f>HYPERLINK("https://psref.lenovo.com/Detail/ThinkBook/ThinkBook_13x_ITG?M="&amp;CJ8,"» Online-Datenblatt")</f>
        <v>» Online-Datenblatt</v>
      </c>
      <c r="CK11" s="40" t="str">
        <f>HYPERLINK("https://psref.lenovo.com/Detail/ThinkBook/ThinkBook_13x_ITG?M="&amp;CK8,"» Online-Datenblatt")</f>
        <v>» Online-Datenblatt</v>
      </c>
      <c r="CL11" s="70" t="s">
        <v>233</v>
      </c>
      <c r="CM11" s="30" t="str">
        <f>HYPERLINK("https://psref.lenovo.com/Detail/ThinkBook/ThinkBook_Plus_G2_ITG?M="&amp;CM8,"» Online-Datenblatt")</f>
        <v>» Online-Datenblatt</v>
      </c>
      <c r="CO11" s="40" t="str">
        <f>HYPERLINK("https://psref.lenovo.com/Detail/ThinkBook/ThinkBook_14s_Yoga_ITL?M="&amp;CO8,"» Online-Datenblatt")</f>
        <v>» Online-Datenblatt</v>
      </c>
      <c r="CP11" s="40" t="str">
        <f>HYPERLINK("https://psref.lenovo.com/Detail/ThinkBook/ThinkBook_14s_Yoga_ITL?M="&amp;CP8,"» Online-Datenblatt")</f>
        <v>» Online-Datenblatt</v>
      </c>
      <c r="CQ11" s="40" t="str">
        <f>HYPERLINK("https://psref.lenovo.com/Detail/ThinkBook/ThinkBook_14s_Yoga_ITL?M="&amp;CQ8,"» Online-Datenblatt")</f>
        <v>» Online-Datenblatt</v>
      </c>
      <c r="CS11" s="40" t="str">
        <f>HYPERLINK("https://psref.lenovo.com/Detail/ThinkBook/ThinkBook_14s_Yoga_ITL?M="&amp;CS8,"» Online-Datenblatt")</f>
        <v>» Online-Datenblatt</v>
      </c>
      <c r="CT11" s="40" t="str">
        <f>HYPERLINK("https://psref.lenovo.com/Detail/ThinkBook/ThinkBook_14s_Yoga_ITL?M="&amp;CT8,"» Online-Datenblatt")</f>
        <v>» Online-Datenblatt</v>
      </c>
      <c r="CU11" s="40" t="str">
        <f>HYPERLINK("https://psref.lenovo.com/Detail/ThinkBook/ThinkBook_14s_Yoga_ITL?M="&amp;CU8,"» Online-Datenblatt")</f>
        <v>» Online-Datenblatt</v>
      </c>
      <c r="CW11" s="30" t="str">
        <f>HYPERLINK("https://psref.lenovo.com/Detail/ThinkPad/ThinkPad_E14_Gen_2_AMD?M="&amp;CW8,"» Online-Datenblatt")</f>
        <v>» Online-Datenblatt</v>
      </c>
      <c r="CX11" s="30" t="str">
        <f>HYPERLINK("https://psref.lenovo.com/Detail/ThinkPad/ThinkPad_E14_Gen_2_AMD?M="&amp;CX8,"» Online-Datenblatt")</f>
        <v>» Online-Datenblatt</v>
      </c>
      <c r="CY11" s="30" t="str">
        <f>HYPERLINK("https://psref.lenovo.com/Detail/ThinkPad/ThinkPad_E14_Gen_2_AMD?M="&amp;CY8,"» Online-Datenblatt")</f>
        <v>» Online-Datenblatt</v>
      </c>
      <c r="CZ11" s="70" t="s">
        <v>233</v>
      </c>
      <c r="DA11" s="30" t="str">
        <f>HYPERLINK("https://psref.lenovo.com/Detail/ThinkPad/ThinkPad_E14_Gen_2_AMD?M="&amp;DA8,"» Online-Datenblatt")</f>
        <v>» Online-Datenblatt</v>
      </c>
      <c r="DB11" s="30" t="str">
        <f>HYPERLINK("https://psref.lenovo.com/Detail/ThinkPad/ThinkPad_E14_Gen_2_AMD?M="&amp;DB8,"» Online-Datenblatt")</f>
        <v>» Online-Datenblatt</v>
      </c>
      <c r="DC11" s="30" t="str">
        <f>HYPERLINK("https://psref.lenovo.com/Detail/ThinkPad/ThinkPad_E14_Gen_2_AMD?M="&amp;DC8,"» Online-Datenblatt")</f>
        <v>» Online-Datenblatt</v>
      </c>
      <c r="DD11" s="70" t="s">
        <v>233</v>
      </c>
      <c r="DE11" s="30" t="str">
        <f>HYPERLINK("https://psref.lenovo.com/Detail/ThinkPad/ThinkPad_E14_Gen_3_AMD?M="&amp;DE8,"» Online-Datenblatt")</f>
        <v>» Online-Datenblatt</v>
      </c>
      <c r="DF11" s="30" t="str">
        <f>HYPERLINK("https://psref.lenovo.com/Detail/ThinkPad/ThinkPad_E14_Gen_3_AMD?M="&amp;DF8,"» Online-Datenblatt")</f>
        <v>» Online-Datenblatt</v>
      </c>
      <c r="DG11" s="30" t="str">
        <f>HYPERLINK("https://psref.lenovo.com/Detail/ThinkPad/ThinkPad_E14_Gen_3_AMD?M="&amp;DG8,"» Online-Datenblatt")</f>
        <v>» Online-Datenblatt</v>
      </c>
      <c r="DH11" s="70" t="s">
        <v>233</v>
      </c>
      <c r="DI11" s="30" t="str">
        <f>HYPERLINK("https://psref.lenovo.com/Detail/ThinkPad/ThinkPad_E14_Gen_3_AMD?M="&amp;DI8,"» Online-Datenblatt")</f>
        <v>» Online-Datenblatt</v>
      </c>
      <c r="DJ11" s="30" t="str">
        <f>HYPERLINK("https://psref.lenovo.com/Detail/ThinkPad/ThinkPad_E14_Gen_3_AMD?M="&amp;DJ8,"» Online-Datenblatt")</f>
        <v>» Online-Datenblatt</v>
      </c>
      <c r="DK11" s="30" t="str">
        <f>HYPERLINK("https://psref.lenovo.com/Detail/ThinkPad/ThinkPad_E14_Gen_3_AMD?M="&amp;DK8,"» Online-Datenblatt")</f>
        <v>» Online-Datenblatt</v>
      </c>
      <c r="DL11" s="70" t="s">
        <v>233</v>
      </c>
      <c r="DM11" s="30" t="str">
        <f>HYPERLINK("https://psref.lenovo.com/Detail/ThinkPad/ThinkPad_E14?M="&amp;DM8,"» Online-Datenblatt")</f>
        <v>» Online-Datenblatt</v>
      </c>
      <c r="DN11" s="30" t="str">
        <f>HYPERLINK("https://psref.lenovo.com/Detail/ThinkPad/ThinkPad_E14?M="&amp;DN8,"» Online-Datenblatt")</f>
        <v>» Online-Datenblatt</v>
      </c>
      <c r="DO11" s="70" t="s">
        <v>233</v>
      </c>
      <c r="DP11" s="30" t="str">
        <f>HYPERLINK("https://psref.lenovo.com/Detail/ThinkPad/ThinkPad_E14_Gen_2_Intel?M="&amp;DP8,"» Online-Datenblatt")</f>
        <v>» Online-Datenblatt</v>
      </c>
      <c r="DQ11" s="30" t="str">
        <f>HYPERLINK("https://psref.lenovo.com/Detail/ThinkPad/ThinkPad_E14_Gen_2_Intel?M="&amp;DQ8,"» Online-Datenblatt")</f>
        <v>» Online-Datenblatt</v>
      </c>
      <c r="DR11" s="30" t="str">
        <f>HYPERLINK("https://psref.lenovo.com/Detail/ThinkPad/ThinkPad_E14_Gen_2_Intel?M="&amp;DR8,"» Online-Datenblatt")</f>
        <v>» Online-Datenblatt</v>
      </c>
      <c r="DS11" s="70" t="s">
        <v>233</v>
      </c>
      <c r="DT11" s="30" t="str">
        <f>HYPERLINK("https://psref.lenovo.com/Detail/ThinkPad/ThinkPad_E15_Gen_2_AMD?M="&amp;DT8,"» Online-Datenblatt")</f>
        <v>» Online-Datenblatt</v>
      </c>
      <c r="DU11" s="30" t="str">
        <f>HYPERLINK("https://psref.lenovo.com/Detail/ThinkPad/ThinkPad_E15_Gen_2_AMD?M="&amp;DU8,"» Online-Datenblatt")</f>
        <v>» Online-Datenblatt</v>
      </c>
      <c r="DV11" s="30" t="str">
        <f>HYPERLINK("https://psref.lenovo.com/Detail/ThinkPad/ThinkPad_E15_Gen_2_AMD?M="&amp;DV8,"» Online-Datenblatt")</f>
        <v>» Online-Datenblatt</v>
      </c>
      <c r="DW11" s="70" t="s">
        <v>233</v>
      </c>
      <c r="DX11" s="30" t="str">
        <f>HYPERLINK("https://psref.lenovo.com/Detail/ThinkPad/ThinkPad_E15_Gen_2_AMD?M="&amp;DX8,"» Online-Datenblatt")</f>
        <v>» Online-Datenblatt</v>
      </c>
      <c r="DY11" s="30" t="str">
        <f>HYPERLINK("https://psref.lenovo.com/Detail/ThinkPad/ThinkPad_E15_Gen_2_AMD?M="&amp;DY8,"» Online-Datenblatt")</f>
        <v>» Online-Datenblatt</v>
      </c>
      <c r="DZ11" s="30" t="str">
        <f>HYPERLINK("https://psref.lenovo.com/Detail/ThinkPad/ThinkPad_E15_Gen_2_AMD?M="&amp;DZ8,"» Online-Datenblatt")</f>
        <v>» Online-Datenblatt</v>
      </c>
      <c r="EA11" s="70" t="s">
        <v>233</v>
      </c>
      <c r="EB11" s="30" t="str">
        <f>HYPERLINK("https://psref.lenovo.com/Detail/ThinkPad/ThinkPad_E15_Gen_3_AMD?M="&amp;EB8,"» Online-Datenblatt")</f>
        <v>» Online-Datenblatt</v>
      </c>
      <c r="EC11" s="30" t="str">
        <f>HYPERLINK("https://psref.lenovo.com/Detail/ThinkPad/ThinkPad_E15_Gen_3_AMD?M="&amp;EC8,"» Online-Datenblatt")</f>
        <v>» Online-Datenblatt</v>
      </c>
      <c r="ED11" s="30" t="str">
        <f>HYPERLINK("https://psref.lenovo.com/Detail/ThinkPad/ThinkPad_E15_Gen_3_AMD?M="&amp;ED8,"» Online-Datenblatt")</f>
        <v>» Online-Datenblatt</v>
      </c>
      <c r="EE11" s="30" t="str">
        <f>HYPERLINK("https://psref.lenovo.com/Detail/ThinkPad/ThinkPad_E15_Gen_3_AMD?M="&amp;EE8,"» Online-Datenblatt")</f>
        <v>» Online-Datenblatt</v>
      </c>
      <c r="EF11" s="70" t="s">
        <v>233</v>
      </c>
      <c r="EG11" s="30" t="str">
        <f>HYPERLINK("https://psref.lenovo.com/Detail/ThinkPad/ThinkPad_E15_Gen_3_AMD?M="&amp;EG8,"» Online-Datenblatt")</f>
        <v>» Online-Datenblatt</v>
      </c>
      <c r="EH11" s="30" t="str">
        <f>HYPERLINK("https://psref.lenovo.com/Detail/ThinkPad/ThinkPad_E15_Gen_3_AMD?M="&amp;EH8,"» Online-Datenblatt")</f>
        <v>» Online-Datenblatt</v>
      </c>
      <c r="EI11" s="30" t="str">
        <f>HYPERLINK("https://psref.lenovo.com/Detail/ThinkPad/ThinkPad_E15_Gen_3_AMD?M="&amp;EI8,"» Online-Datenblatt")</f>
        <v>» Online-Datenblatt</v>
      </c>
      <c r="EJ11" s="30" t="str">
        <f>HYPERLINK("https://psref.lenovo.com/Detail/ThinkPad/ThinkPad_E15_Gen_3_AMD?M="&amp;EJ8,"» Online-Datenblatt")</f>
        <v>» Online-Datenblatt</v>
      </c>
      <c r="EK11" s="70" t="s">
        <v>233</v>
      </c>
      <c r="EL11" s="185" t="s">
        <v>59</v>
      </c>
      <c r="EN11" s="30" t="str">
        <f>HYPERLINK("https://psref.lenovo.com/Detail/ThinkPad/ThinkPad_E15_Gen_2_Intel?M="&amp;EN8,"» Online-Datenblatt")</f>
        <v>» Online-Datenblatt</v>
      </c>
      <c r="EO11" s="30" t="str">
        <f>HYPERLINK("https://psref.lenovo.com/Detail/ThinkPad/ThinkPad_E15_Gen_2_Intel?M="&amp;EO8,"» Online-Datenblatt")</f>
        <v>» Online-Datenblatt</v>
      </c>
      <c r="EP11" s="30" t="str">
        <f>HYPERLINK("https://psref.lenovo.com/Detail/ThinkPad/ThinkPad_E15_Gen_2_Intel?M="&amp;EP8,"» Online-Datenblatt")</f>
        <v>» Online-Datenblatt</v>
      </c>
      <c r="EQ11" s="30" t="str">
        <f>HYPERLINK("https://psref.lenovo.com/Detail/ThinkPad/ThinkPad_E15_Gen_2_Intel?M="&amp;EQ8,"» Online-Datenblatt")</f>
        <v>» Online-Datenblatt</v>
      </c>
      <c r="ER11" s="30" t="str">
        <f>HYPERLINK("https://psref.lenovo.com/Detail/ThinkPad/ThinkPad_E15_Gen_2_Intel?M="&amp;ER8,"» Online-Datenblatt")</f>
        <v>» Online-Datenblatt</v>
      </c>
      <c r="ES11" s="70" t="s">
        <v>233</v>
      </c>
      <c r="ET11" s="59" t="str">
        <f>HYPERLINK("https://psref.lenovo.com/Detail/ThinkPad/ThinkPad_L13_Gen_2_AMD?M="&amp;ET8,"» Online-Datenblatt")</f>
        <v>» Online-Datenblatt</v>
      </c>
      <c r="EU11" s="59" t="str">
        <f>HYPERLINK("https://psref.lenovo.com/Detail/ThinkPad/ThinkPad_L13_Gen_2_AMD?M="&amp;EU8,"» Online-Datenblatt")</f>
        <v>» Online-Datenblatt</v>
      </c>
      <c r="EV11" s="70" t="s">
        <v>233</v>
      </c>
      <c r="EW11" s="59" t="str">
        <f>HYPERLINK("https://psref.lenovo.com/Detail/ThinkPad/ThinkPad_L13_Gen_2_Intel?M="&amp;EW8,"» Online-Datenblatt")</f>
        <v>» Online-Datenblatt</v>
      </c>
      <c r="EX11" s="59" t="str">
        <f>HYPERLINK("https://psref.lenovo.com/Detail/ThinkPad/ThinkPad_L13_Gen_2_Intel?M="&amp;EX8,"» Online-Datenblatt")</f>
        <v>» Online-Datenblatt</v>
      </c>
      <c r="EY11" s="59" t="str">
        <f>HYPERLINK("https://psref.lenovo.com/Detail/ThinkPad/ThinkPad_L13_Gen_2_Intel?M="&amp;EY8,"» Online-Datenblatt")</f>
        <v>» Online-Datenblatt</v>
      </c>
      <c r="EZ11" s="59" t="str">
        <f>HYPERLINK("https://psref.lenovo.com/Detail/ThinkPad/ThinkPad_L13_Gen_2_Intel?M="&amp;EZ8,"» Online-Datenblatt")</f>
        <v>» Online-Datenblatt</v>
      </c>
      <c r="FA11" s="70" t="s">
        <v>233</v>
      </c>
      <c r="FB11" s="44" t="str">
        <f>HYPERLINK("https://psref.lenovo.com/Detail/ThinkPad/ThinkPad_L13_Yoga_Gen_2_AMD?M="&amp;FB8,"» Online-Datenblatt")</f>
        <v>» Online-Datenblatt</v>
      </c>
      <c r="FC11" s="44" t="str">
        <f>HYPERLINK("https://psref.lenovo.com/Detail/ThinkPad/ThinkPad_L13_Yoga_Gen_2_AMD?M="&amp;FC8,"» Online-Datenblatt")</f>
        <v>» Online-Datenblatt</v>
      </c>
      <c r="FD11" s="70" t="s">
        <v>233</v>
      </c>
      <c r="FE11" s="44" t="str">
        <f>HYPERLINK("https://psref.lenovo.com/Detail/ThinkPad/ThinkPad_L13_Yoga_Gen_2_Intel?M="&amp;FE8,"» Online-Datenblatt")</f>
        <v>» Online-Datenblatt</v>
      </c>
      <c r="FF11" s="44" t="str">
        <f>HYPERLINK("https://psref.lenovo.com/Detail/ThinkPad/ThinkPad_L13_Yoga_Gen_2_Intel?M="&amp;FF8,"» Online-Datenblatt")</f>
        <v>» Online-Datenblatt</v>
      </c>
      <c r="FG11" s="44" t="str">
        <f>HYPERLINK("https://psref.lenovo.com/Detail/ThinkPad/ThinkPad_L13_Yoga_Gen_2_Intel?M="&amp;FG8,"» Online-Datenblatt")</f>
        <v>» Online-Datenblatt</v>
      </c>
      <c r="FH11" s="44" t="str">
        <f>HYPERLINK("https://psref.lenovo.com/Detail/ThinkPad/ThinkPad_L13_Yoga_Gen_2_Intel?M="&amp;FH8,"» Online-Datenblatt")</f>
        <v>» Online-Datenblatt</v>
      </c>
      <c r="FI11" s="70" t="s">
        <v>233</v>
      </c>
      <c r="FJ11" s="44" t="str">
        <f>HYPERLINK("https://psref.lenovo.com/Detail/ThinkPad/ThinkPad_L14_Gen_1_AMD="&amp;FJ8,"» Online-Datenblatt")</f>
        <v>» Online-Datenblatt</v>
      </c>
      <c r="FK11" s="44" t="str">
        <f>HYPERLINK("https://psref.lenovo.com/Detail/ThinkPad/ThinkPad_L14_Gen_1_AMD="&amp;FK8,"» Online-Datenblatt")</f>
        <v>» Online-Datenblatt</v>
      </c>
      <c r="FL11" s="44" t="str">
        <f>HYPERLINK("https://psref.lenovo.com/Detail/ThinkPad/ThinkPad_L14_Gen_1_AMD="&amp;FL8,"» Online-Datenblatt")</f>
        <v>» Online-Datenblatt</v>
      </c>
      <c r="FM11" s="44" t="str">
        <f>HYPERLINK("https://psref.lenovo.com/Detail/ThinkPad/ThinkPad_L14_Gen_1_AMD="&amp;FM8,"» Online-Datenblatt")</f>
        <v>» Online-Datenblatt</v>
      </c>
      <c r="FN11" s="70" t="s">
        <v>233</v>
      </c>
      <c r="FO11" s="44" t="str">
        <f>HYPERLINK("https://psref.lenovo.com/Detail/ThinkPad/ThinkPad_L14_Gen_2_AMD?M="&amp;FO8,"» Online-Datenblatt")</f>
        <v>» Online-Datenblatt</v>
      </c>
      <c r="FP11" s="44" t="str">
        <f>HYPERLINK("https://psref.lenovo.com/Detail/ThinkPad/ThinkPad_L14_Gen_2_AMD?M="&amp;FP8,"» Online-Datenblatt")</f>
        <v>» Online-Datenblatt</v>
      </c>
      <c r="FQ11" s="70" t="s">
        <v>233</v>
      </c>
      <c r="FR11" s="44" t="str">
        <f>HYPERLINK("https://psref.lenovo.com/Detail/ThinkPad/ThinkPad_L14_Gen_2_AMD?M="&amp;FR8,"» Online-Datenblatt")</f>
        <v>» Online-Datenblatt</v>
      </c>
      <c r="FS11" s="44" t="str">
        <f>HYPERLINK("https://psref.lenovo.com/Detail/ThinkPad/ThinkPad_L14_Gen_2_AMD?M="&amp;FS8,"» Online-Datenblatt")</f>
        <v>» Online-Datenblatt</v>
      </c>
      <c r="FT11" s="44" t="str">
        <f>HYPERLINK("https://psref.lenovo.com/Detail/ThinkPad/ThinkPad_L14_Gen_2_AMD?M="&amp;FT8,"» Online-Datenblatt")</f>
        <v>» Online-Datenblatt</v>
      </c>
      <c r="FU11" s="44" t="str">
        <f>HYPERLINK("https://psref.lenovo.com/Detail/ThinkPad/ThinkPad_L14_Gen_2_AMD?M="&amp;FU8,"» Online-Datenblatt")</f>
        <v>» Online-Datenblatt</v>
      </c>
      <c r="FV11" s="70" t="s">
        <v>233</v>
      </c>
      <c r="FW11" s="44" t="str">
        <f t="shared" ref="FW11:GB11" si="1">HYPERLINK("https://psref.lenovo.com/Detail/ThinkPad/ThinkPad_L14_Gen_1_Intel?M="&amp;FW8,"» Online-Datenblatt")</f>
        <v>» Online-Datenblatt</v>
      </c>
      <c r="FX11" s="44" t="str">
        <f t="shared" si="1"/>
        <v>» Online-Datenblatt</v>
      </c>
      <c r="FY11" s="44" t="str">
        <f t="shared" si="1"/>
        <v>» Online-Datenblatt</v>
      </c>
      <c r="FZ11" s="44" t="str">
        <f t="shared" si="1"/>
        <v>» Online-Datenblatt</v>
      </c>
      <c r="GA11" s="44" t="str">
        <f t="shared" si="1"/>
        <v>» Online-Datenblatt</v>
      </c>
      <c r="GB11" s="44" t="str">
        <f t="shared" si="1"/>
        <v>» Online-Datenblatt</v>
      </c>
      <c r="GC11" s="70" t="s">
        <v>233</v>
      </c>
      <c r="GD11" s="44" t="str">
        <f t="shared" ref="GD11:GI11" si="2">HYPERLINK("https://psref.lenovo.com/Detail/ThinkPad/ThinkPad_L14_Gen_2_Intel?M="&amp;GD8,"» Online-Datenblatt")</f>
        <v>» Online-Datenblatt</v>
      </c>
      <c r="GE11" s="44" t="str">
        <f t="shared" si="2"/>
        <v>» Online-Datenblatt</v>
      </c>
      <c r="GF11" s="44" t="str">
        <f t="shared" si="2"/>
        <v>» Online-Datenblatt</v>
      </c>
      <c r="GG11" s="44" t="str">
        <f t="shared" si="2"/>
        <v>» Online-Datenblatt</v>
      </c>
      <c r="GH11" s="44" t="str">
        <f t="shared" si="2"/>
        <v>» Online-Datenblatt</v>
      </c>
      <c r="GI11" s="44" t="str">
        <f t="shared" si="2"/>
        <v>» Online-Datenblatt</v>
      </c>
      <c r="GJ11" s="70" t="s">
        <v>233</v>
      </c>
      <c r="GK11" s="44" t="str">
        <f>HYPERLINK("https://psref.lenovo.com/Detail/ThinkPad/ThinkPad_L15_Gen_1_AMD?M="&amp;GK8,"» Online-Datenblatt")</f>
        <v>» Online-Datenblatt</v>
      </c>
      <c r="GL11" s="44" t="str">
        <f>HYPERLINK("https://psref.lenovo.com/Detail/ThinkPad/ThinkPad_L15_Gen_1_AMD?M="&amp;GL8,"» Online-Datenblatt")</f>
        <v>» Online-Datenblatt</v>
      </c>
      <c r="GM11" s="44" t="str">
        <f>HYPERLINK("https://psref.lenovo.com/Detail/ThinkPad/ThinkPad_L15_Gen_1_AMD?M="&amp;GM8,"» Online-Datenblatt")</f>
        <v>» Online-Datenblatt</v>
      </c>
      <c r="GN11" s="44" t="str">
        <f>HYPERLINK("https://psref.lenovo.com/Detail/ThinkPad/ThinkPad_L15_Gen_1_AMD?M="&amp;GN8,"» Online-Datenblatt")</f>
        <v>» Online-Datenblatt</v>
      </c>
      <c r="GO11" s="70" t="s">
        <v>233</v>
      </c>
      <c r="GP11" s="44" t="str">
        <f>HYPERLINK("https://psref.lenovo.com/Detail/ThinkPad/ThinkPad_L15_Gen_2_AMD?M="&amp;GP8,"» Online-Datenblatt")</f>
        <v>» Online-Datenblatt</v>
      </c>
      <c r="GQ11" s="44" t="str">
        <f>HYPERLINK("https://psref.lenovo.com/Detail/ThinkPad/ThinkPad_L15_Gen_2_AMD?M="&amp;GQ8,"» Online-Datenblatt")</f>
        <v>» Online-Datenblatt</v>
      </c>
      <c r="GR11" s="44" t="str">
        <f>HYPERLINK("https://psref.lenovo.com/Detail/ThinkPad/ThinkPad_L15_Gen_2_AMD?M="&amp;GR8,"» Online-Datenblatt")</f>
        <v>» Online-Datenblatt</v>
      </c>
      <c r="GS11" s="44" t="str">
        <f>HYPERLINK("https://psref.lenovo.com/Detail/ThinkPad/ThinkPad_L15_Gen_2_AMD?M="&amp;GS8,"» Online-Datenblatt")</f>
        <v>» Online-Datenblatt</v>
      </c>
      <c r="GT11" s="70" t="s">
        <v>233</v>
      </c>
      <c r="GU11" s="44" t="str">
        <f>HYPERLINK("https://psref.lenovo.com/Detail/ThinkPad/ThinkPad_L15_Gen_2_AMD?M="&amp;GU8,"» Online-Datenblatt")</f>
        <v>» Online-Datenblatt</v>
      </c>
      <c r="GV11" s="44" t="str">
        <f>HYPERLINK("https://psref.lenovo.com/Detail/ThinkPad/ThinkPad_L15_Gen_2_AMD?M="&amp;GV8,"» Online-Datenblatt")</f>
        <v>» Online-Datenblatt</v>
      </c>
      <c r="GW11" s="44" t="str">
        <f>HYPERLINK("https://psref.lenovo.com/Detail/ThinkPad/ThinkPad_L15_Gen_2_AMD?M="&amp;GW8,"» Online-Datenblatt")</f>
        <v>» Online-Datenblatt</v>
      </c>
      <c r="GX11" s="44" t="str">
        <f>HYPERLINK("https://psref.lenovo.com/Detail/ThinkPad/ThinkPad_L15_Gen_2_AMD?M="&amp;GX8,"» Online-Datenblatt")</f>
        <v>» Online-Datenblatt</v>
      </c>
      <c r="GY11" s="70" t="s">
        <v>233</v>
      </c>
      <c r="GZ11" s="44" t="str">
        <f t="shared" ref="GZ11:HE11" si="3">HYPERLINK("https://psref.lenovo.com/Detail/ThinkPad/ThinkPad_L15_Gen_1_Intel?M="&amp;GZ8,"» Online-Datenblatt")</f>
        <v>» Online-Datenblatt</v>
      </c>
      <c r="HA11" s="44" t="str">
        <f t="shared" si="3"/>
        <v>» Online-Datenblatt</v>
      </c>
      <c r="HB11" s="44" t="str">
        <f t="shared" si="3"/>
        <v>» Online-Datenblatt</v>
      </c>
      <c r="HC11" s="44" t="str">
        <f t="shared" si="3"/>
        <v>» Online-Datenblatt</v>
      </c>
      <c r="HD11" s="44" t="str">
        <f t="shared" si="3"/>
        <v>» Online-Datenblatt</v>
      </c>
      <c r="HE11" s="44" t="str">
        <f t="shared" si="3"/>
        <v>» Online-Datenblatt</v>
      </c>
      <c r="HF11" s="70" t="s">
        <v>233</v>
      </c>
      <c r="HG11" s="44" t="str">
        <f t="shared" ref="HG11:HL11" si="4">HYPERLINK("https://psref.lenovo.com/Detail/ThinkPad/ThinkPad_L15_Gen_2_Intel?M="&amp;HG8,"» Online-Datenblatt")</f>
        <v>» Online-Datenblatt</v>
      </c>
      <c r="HH11" s="44" t="str">
        <f t="shared" si="4"/>
        <v>» Online-Datenblatt</v>
      </c>
      <c r="HI11" s="44" t="str">
        <f t="shared" si="4"/>
        <v>» Online-Datenblatt</v>
      </c>
      <c r="HJ11" s="44" t="str">
        <f t="shared" si="4"/>
        <v>» Online-Datenblatt</v>
      </c>
      <c r="HK11" s="44" t="str">
        <f t="shared" si="4"/>
        <v>» Online-Datenblatt</v>
      </c>
      <c r="HL11" s="44" t="str">
        <f t="shared" si="4"/>
        <v>» Online-Datenblatt</v>
      </c>
      <c r="HM11" s="70" t="s">
        <v>233</v>
      </c>
      <c r="HN11" s="44" t="str">
        <f>HYPERLINK("https://psref.lenovo.com/Detail/ThinkPad/ThinkPad_T14_Gen_1_AMD?M="&amp;HN8,"» Online-Datenblatt")</f>
        <v>» Online-Datenblatt</v>
      </c>
      <c r="HO11" s="44" t="str">
        <f>HYPERLINK("https://psref.lenovo.com/Detail/ThinkPad/ThinkPad_T14_Gen_1_AMD?M="&amp;HO8,"» Online-Datenblatt")</f>
        <v>» Online-Datenblatt</v>
      </c>
      <c r="HP11" s="70" t="s">
        <v>233</v>
      </c>
      <c r="HQ11" s="44" t="str">
        <f>HYPERLINK("https://psref.lenovo.com/Detail/ThinkPad/ThinkPad_T14_Gen_1_AMD?M="&amp;HQ8,"» Online-Datenblatt")</f>
        <v>» Online-Datenblatt</v>
      </c>
      <c r="HR11" s="44" t="str">
        <f>HYPERLINK("https://psref.lenovo.com/Detail/ThinkPad/ThinkPad_T14_Gen_1_AMD?M="&amp;HR8,"» Online-Datenblatt")</f>
        <v>» Online-Datenblatt</v>
      </c>
      <c r="HS11" s="70" t="s">
        <v>233</v>
      </c>
      <c r="HT11" s="44" t="str">
        <f>HYPERLINK("https://psref.lenovo.com/Detail/ThinkPad/ThinkPad_T14_Gen_2_AMD?M="&amp;HT8,"» Online-Datenblatt")</f>
        <v>» Online-Datenblatt</v>
      </c>
      <c r="HU11" s="44" t="str">
        <f>HYPERLINK("https://psref.lenovo.com/Detail/ThinkPad/ThinkPad_T14_Gen_2_AMD?M="&amp;HU8,"» Online-Datenblatt")</f>
        <v>» Online-Datenblatt</v>
      </c>
      <c r="HV11" s="44" t="str">
        <f>HYPERLINK("https://psref.lenovo.com/Detail/ThinkPad/ThinkPad_T14_Gen_2_AMD?M="&amp;HV8,"» Online-Datenblatt")</f>
        <v>» Online-Datenblatt</v>
      </c>
      <c r="HW11" s="44" t="str">
        <f>HYPERLINK("https://psref.lenovo.com/Detail/ThinkPad/ThinkPad_T14_Gen_2_AMD?M="&amp;HW8,"» Online-Datenblatt")</f>
        <v>» Online-Datenblatt</v>
      </c>
      <c r="HX11" s="70" t="s">
        <v>233</v>
      </c>
      <c r="HY11" s="44" t="str">
        <f t="shared" ref="HY11:ID11" si="5">HYPERLINK("https://psref.lenovo.com/Detail/ThinkPad/ThinkPad_T14_Gen_1_Intel?M="&amp;HY8,"» Online-Datenblatt")</f>
        <v>» Online-Datenblatt</v>
      </c>
      <c r="HZ11" s="44" t="str">
        <f t="shared" si="5"/>
        <v>» Online-Datenblatt</v>
      </c>
      <c r="IA11" s="44" t="str">
        <f t="shared" si="5"/>
        <v>» Online-Datenblatt</v>
      </c>
      <c r="IB11" s="44" t="str">
        <f t="shared" si="5"/>
        <v>» Online-Datenblatt</v>
      </c>
      <c r="IC11" s="44" t="str">
        <f t="shared" si="5"/>
        <v>» Online-Datenblatt</v>
      </c>
      <c r="ID11" s="44" t="str">
        <f t="shared" si="5"/>
        <v>» Online-Datenblatt</v>
      </c>
      <c r="IF11" s="30" t="str">
        <f>HYPERLINK("https://psref.lenovo.com/Detail/ThinkPad/ThinkPad_T14_Gen_2_Intel?M="&amp;IF8,"» Online-Datenblatt")</f>
        <v>» Online-Datenblatt</v>
      </c>
      <c r="IG11" s="30" t="str">
        <f>HYPERLINK("https://psref.lenovo.com/Detail/ThinkPad/ThinkPad_T14_Gen_2_Intel?M="&amp;IG8,"» Online-Datenblatt")</f>
        <v>» Online-Datenblatt</v>
      </c>
      <c r="IH11" s="30" t="str">
        <f>HYPERLINK("https://psref.lenovo.com/Detail/ThinkPad/ThinkPad_T14_Gen_2_Intel?M="&amp;IH8,"» Online-Datenblatt")</f>
        <v>» Online-Datenblatt</v>
      </c>
      <c r="II11" s="30" t="str">
        <f>HYPERLINK("https://psref.lenovo.com/Detail/ThinkPad/ThinkPad_T14_Gen_2_Intel?M="&amp;II8,"» Online-Datenblatt")</f>
        <v>» Online-Datenblatt</v>
      </c>
      <c r="IK11" s="30" t="str">
        <f t="shared" ref="IK11:IS11" si="6">HYPERLINK("https://psref.lenovo.com/Detail/ThinkPad/ThinkPad_T14_Gen_2_Intel?M="&amp;IK8,"» Online-Datenblatt")</f>
        <v>» Online-Datenblatt</v>
      </c>
      <c r="IL11" s="30" t="str">
        <f t="shared" si="6"/>
        <v>» Online-Datenblatt</v>
      </c>
      <c r="IM11" s="30" t="str">
        <f t="shared" si="6"/>
        <v>» Online-Datenblatt</v>
      </c>
      <c r="IN11" s="30" t="str">
        <f t="shared" si="6"/>
        <v>» Online-Datenblatt</v>
      </c>
      <c r="IO11" s="30" t="str">
        <f t="shared" si="6"/>
        <v>» Online-Datenblatt</v>
      </c>
      <c r="IP11" s="30" t="str">
        <f t="shared" si="6"/>
        <v>» Online-Datenblatt</v>
      </c>
      <c r="IQ11" s="30" t="str">
        <f t="shared" si="6"/>
        <v>» Online-Datenblatt</v>
      </c>
      <c r="IR11" s="30" t="str">
        <f t="shared" si="6"/>
        <v>» Online-Datenblatt</v>
      </c>
      <c r="IS11" s="30" t="str">
        <f t="shared" si="6"/>
        <v>» Online-Datenblatt</v>
      </c>
      <c r="IT11" s="70" t="s">
        <v>233</v>
      </c>
      <c r="IU11" s="44" t="str">
        <f>HYPERLINK("https://psref.lenovo.com/Detail/ThinkPad/ThinkPad_T14s_Gen_1_AMD?M="&amp;IU8,"» Online-Datenblatt")</f>
        <v>» Online-Datenblatt</v>
      </c>
      <c r="IV11" s="44" t="str">
        <f>HYPERLINK("https://psref.lenovo.com/Detail/ThinkPad/ThinkPad_T14s_Gen_1_AMD?M="&amp;IV8,"» Online-Datenblatt")</f>
        <v>» Online-Datenblatt</v>
      </c>
      <c r="IW11" s="44" t="str">
        <f>HYPERLINK("https://psref.lenovo.com/Detail/ThinkPad/ThinkPad_T14s_Gen_1_AMD?M="&amp;IW8,"» Online-Datenblatt")</f>
        <v>» Online-Datenblatt</v>
      </c>
      <c r="IX11" s="70" t="s">
        <v>233</v>
      </c>
      <c r="IY11" s="44" t="str">
        <f>HYPERLINK("https://psref.lenovo.com/Detail/ThinkPad/ThinkPad_T14s_Gen_1_AMD?M="&amp;IY8,"» Online-Datenblatt")</f>
        <v>» Online-Datenblatt</v>
      </c>
      <c r="IZ11" s="44" t="str">
        <f>HYPERLINK("https://psref.lenovo.com/Detail/ThinkPad/ThinkPad_T14s_Gen_1_AMD?M="&amp;IZ8,"» Online-Datenblatt")</f>
        <v>» Online-Datenblatt</v>
      </c>
      <c r="JA11" s="44" t="str">
        <f>HYPERLINK("https://psref.lenovo.com/Detail/ThinkPad/ThinkPad_T14s_Gen_1_AMD?M="&amp;JA8,"» Online-Datenblatt")</f>
        <v>» Online-Datenblatt</v>
      </c>
      <c r="JB11" s="70" t="s">
        <v>233</v>
      </c>
      <c r="JC11" s="59" t="str">
        <f>HYPERLINK("https://psref.lenovo.com/Detail/ThinkPad/ThinkPad_T14s_Gen_1_Intel?M="&amp;JC8,"» Online-Datenblatt")</f>
        <v>» Online-Datenblatt</v>
      </c>
      <c r="JD11" s="44" t="str">
        <f>HYPERLINK("https://psref.lenovo.com/Detail/ThinkPad/ThinkPad_T14s_Gen_1_Intel?M="&amp;JD8,"» Online-Datenblatt")</f>
        <v>» Online-Datenblatt</v>
      </c>
      <c r="JE11" s="44" t="str">
        <f>HYPERLINK("https://psref.lenovo.com/Detail/ThinkPad/ThinkPad_T14s_Gen_1_Intel?M="&amp;JE8,"» Online-Datenblatt")</f>
        <v>» Online-Datenblatt</v>
      </c>
      <c r="JF11" s="44" t="str">
        <f>HYPERLINK("https://psref.lenovo.com/Detail/ThinkPad/ThinkPad_T14s_Gen_1_Intel?M="&amp;JF8,"» Online-Datenblatt")</f>
        <v>» Online-Datenblatt</v>
      </c>
      <c r="JG11" s="44" t="str">
        <f>HYPERLINK("https://psref.lenovo.com/Detail/ThinkPad/ThinkPad_T14s_Gen_1_Intel?M="&amp;JG8,"» Online-Datenblatt")</f>
        <v>» Online-Datenblatt</v>
      </c>
      <c r="JI11" s="30" t="str">
        <f t="shared" ref="JI11:JN11" si="7">HYPERLINK("https://psref.lenovo.com/Detail/ThinkPad/ThinkPad_T14s_Gen_2_Intel?M="&amp;JI8,"» Online-Datenblatt")</f>
        <v>» Online-Datenblatt</v>
      </c>
      <c r="JJ11" s="30" t="str">
        <f t="shared" si="7"/>
        <v>» Online-Datenblatt</v>
      </c>
      <c r="JK11" s="30" t="str">
        <f t="shared" si="7"/>
        <v>» Online-Datenblatt</v>
      </c>
      <c r="JL11" s="30" t="str">
        <f t="shared" si="7"/>
        <v>» Online-Datenblatt</v>
      </c>
      <c r="JM11" s="30" t="str">
        <f t="shared" si="7"/>
        <v>» Online-Datenblatt</v>
      </c>
      <c r="JN11" s="30" t="str">
        <f t="shared" si="7"/>
        <v>» Online-Datenblatt</v>
      </c>
      <c r="JP11" s="30" t="str">
        <f t="shared" ref="JP11:JY11" si="8">HYPERLINK("https://psref.lenovo.com/Detail/ThinkPad/ThinkPad_T14s_Gen_2_Intel?M="&amp;JP8,"» Online-Datenblatt")</f>
        <v>» Online-Datenblatt</v>
      </c>
      <c r="JQ11" s="30" t="str">
        <f t="shared" si="8"/>
        <v>» Online-Datenblatt</v>
      </c>
      <c r="JR11" s="30" t="str">
        <f t="shared" si="8"/>
        <v>» Online-Datenblatt</v>
      </c>
      <c r="JS11" s="30" t="str">
        <f t="shared" si="8"/>
        <v>» Online-Datenblatt</v>
      </c>
      <c r="JT11" s="30" t="str">
        <f t="shared" si="8"/>
        <v>» Online-Datenblatt</v>
      </c>
      <c r="JU11" s="30" t="str">
        <f t="shared" si="8"/>
        <v>» Online-Datenblatt</v>
      </c>
      <c r="JV11" s="30" t="str">
        <f t="shared" si="8"/>
        <v>» Online-Datenblatt</v>
      </c>
      <c r="JW11" s="30" t="str">
        <f t="shared" si="8"/>
        <v>» Online-Datenblatt</v>
      </c>
      <c r="JX11" s="30" t="str">
        <f t="shared" si="8"/>
        <v>» Online-Datenblatt</v>
      </c>
      <c r="JY11" s="30" t="str">
        <f t="shared" si="8"/>
        <v>» Online-Datenblatt</v>
      </c>
      <c r="JZ11" s="70" t="s">
        <v>233</v>
      </c>
      <c r="KA11" s="44" t="str">
        <f t="shared" ref="KA11:KG11" si="9">HYPERLINK("https://psref.lenovo.com/Detail/ThinkPad/ThinkPad_T15_Gen_1?M="&amp;KA8,"» Online-Datenblatt")</f>
        <v>» Online-Datenblatt</v>
      </c>
      <c r="KB11" s="44" t="str">
        <f t="shared" si="9"/>
        <v>» Online-Datenblatt</v>
      </c>
      <c r="KC11" s="44" t="str">
        <f t="shared" si="9"/>
        <v>» Online-Datenblatt</v>
      </c>
      <c r="KD11" s="44" t="str">
        <f t="shared" si="9"/>
        <v>» Online-Datenblatt</v>
      </c>
      <c r="KE11" s="44" t="str">
        <f t="shared" si="9"/>
        <v>» Online-Datenblatt</v>
      </c>
      <c r="KF11" s="44" t="str">
        <f t="shared" si="9"/>
        <v>» Online-Datenblatt</v>
      </c>
      <c r="KG11" s="44" t="str">
        <f t="shared" si="9"/>
        <v>» Online-Datenblatt</v>
      </c>
      <c r="KI11" s="44" t="str">
        <f t="shared" ref="KI11:KO11" si="10">HYPERLINK("https://psref.lenovo.com/Detail/ThinkPad/ThinkPad_T15_Gen_2?M="&amp;KI8,"» Online-Datenblatt")</f>
        <v>» Online-Datenblatt</v>
      </c>
      <c r="KJ11" s="44" t="str">
        <f t="shared" si="10"/>
        <v>» Online-Datenblatt</v>
      </c>
      <c r="KK11" s="44" t="str">
        <f t="shared" si="10"/>
        <v>» Online-Datenblatt</v>
      </c>
      <c r="KL11" s="44" t="str">
        <f t="shared" si="10"/>
        <v>» Online-Datenblatt</v>
      </c>
      <c r="KM11" s="44" t="str">
        <f t="shared" si="10"/>
        <v>» Online-Datenblatt</v>
      </c>
      <c r="KN11" s="44" t="str">
        <f t="shared" si="10"/>
        <v>» Online-Datenblatt</v>
      </c>
      <c r="KO11" s="44" t="str">
        <f t="shared" si="10"/>
        <v>» Online-Datenblatt</v>
      </c>
      <c r="KQ11" s="44" t="str">
        <f t="shared" ref="KQ11:KX11" si="11">HYPERLINK("https://psref.lenovo.com/Detail/ThinkPad/ThinkPad_T15_Gen_2?M="&amp;KQ8,"» Online-Datenblatt")</f>
        <v>» Online-Datenblatt</v>
      </c>
      <c r="KR11" s="44" t="str">
        <f t="shared" si="11"/>
        <v>» Online-Datenblatt</v>
      </c>
      <c r="KS11" s="44" t="str">
        <f t="shared" si="11"/>
        <v>» Online-Datenblatt</v>
      </c>
      <c r="KT11" s="44" t="str">
        <f t="shared" si="11"/>
        <v>» Online-Datenblatt</v>
      </c>
      <c r="KU11" s="44" t="str">
        <f t="shared" si="11"/>
        <v>» Online-Datenblatt</v>
      </c>
      <c r="KV11" s="44" t="str">
        <f t="shared" si="11"/>
        <v>» Online-Datenblatt</v>
      </c>
      <c r="KW11" s="44" t="str">
        <f t="shared" si="11"/>
        <v>» Online-Datenblatt</v>
      </c>
      <c r="KX11" s="44" t="str">
        <f t="shared" si="11"/>
        <v>» Online-Datenblatt</v>
      </c>
      <c r="KY11" s="70" t="s">
        <v>233</v>
      </c>
      <c r="KZ11" s="30" t="str">
        <f>HYPERLINK("https://psref.lenovo.com/Detail/ThinkPad/ThinkPad_T15p_Gen_1?M="&amp;KZ8,"» Online-Datenblatt")</f>
        <v>» Online-Datenblatt</v>
      </c>
      <c r="LA11" s="30" t="str">
        <f>HYPERLINK("https://psref.lenovo.com/Detail/ThinkPad/ThinkPad_T15p_Gen_1?M="&amp;LA8,"» Online-Datenblatt")</f>
        <v>» Online-Datenblatt</v>
      </c>
      <c r="LB11" s="70" t="s">
        <v>233</v>
      </c>
      <c r="LC11" s="44" t="str">
        <f>HYPERLINK("https://psref.lenovo.com/Detail/ThinkPad/ThinkPad_X13_Gen_1_AMD?M="&amp;LC8,"» Online-Datenblatt")</f>
        <v>» Online-Datenblatt</v>
      </c>
      <c r="LD11" s="70" t="s">
        <v>233</v>
      </c>
      <c r="LE11" s="44" t="str">
        <f>HYPERLINK("https://psref.lenovo.com/Detail/ThinkPad/ThinkPad_X13_Gen_1_AMD?M="&amp;LE8,"» Online-Datenblatt")</f>
        <v>» Online-Datenblatt</v>
      </c>
      <c r="LF11" s="70" t="s">
        <v>233</v>
      </c>
      <c r="LG11" s="44" t="str">
        <f>HYPERLINK("https://psref.lenovo.com/Detail/ThinkPad/ThinkPad_X13_Gen_2_AMD?M="&amp;LG8,"» Online-Datenblatt")</f>
        <v>» Online-Datenblatt</v>
      </c>
      <c r="LH11" s="44" t="str">
        <f>HYPERLINK("https://psref.lenovo.com/Detail/ThinkPad/ThinkPad_X13_Gen_2_AMD?M="&amp;LH8,"» Online-Datenblatt")</f>
        <v>» Online-Datenblatt</v>
      </c>
      <c r="LI11" s="70" t="s">
        <v>233</v>
      </c>
      <c r="LJ11" s="59" t="str">
        <f>HYPERLINK("https://psref.lenovo.com/Detail/ThinkPad/ThinkPad_X13_Gen_1_Intel?M="&amp;LJ8,"» Online-Datenblatt")</f>
        <v>» Online-Datenblatt</v>
      </c>
      <c r="LK11" s="44" t="str">
        <f>HYPERLINK("https://psref.lenovo.com/Detail/ThinkPad/ThinkPad_X13_Gen_1_Intel?M="&amp;LK8,"» Online-Datenblatt")</f>
        <v>» Online-Datenblatt</v>
      </c>
      <c r="LL11" s="44" t="str">
        <f>HYPERLINK("https://psref.lenovo.com/Detail/ThinkPad/ThinkPad_X13_Gen_1_Intel?M="&amp;LL8,"» Online-Datenblatt")</f>
        <v>» Online-Datenblatt</v>
      </c>
      <c r="LN11" s="44" t="str">
        <f>HYPERLINK("https://psref.lenovo.com/Detail/ThinkPad/ThinkPad_X13_Gen_2_Intel?M="&amp;LN8,"» Online-Datenblatt")</f>
        <v>» Online-Datenblatt</v>
      </c>
      <c r="LO11" s="44" t="str">
        <f>HYPERLINK("https://psref.lenovo.com/Detail/ThinkPad/ThinkPad_X13_Gen_2_Intel?M="&amp;LO8,"» Online-Datenblatt")</f>
        <v>» Online-Datenblatt</v>
      </c>
      <c r="LQ11" s="44" t="str">
        <f>HYPERLINK("https://psref.lenovo.com/Detail/ThinkPad/ThinkPad_X13_Gen_2_Intel?M="&amp;LQ8,"» Online-Datenblatt")</f>
        <v>» Online-Datenblatt</v>
      </c>
      <c r="LR11" s="44" t="str">
        <f>HYPERLINK("https://psref.lenovo.com/Detail/ThinkPad/ThinkPad_X13_Gen_2_Intel?M="&amp;LR8,"» Online-Datenblatt")</f>
        <v>» Online-Datenblatt</v>
      </c>
      <c r="LS11" s="44" t="str">
        <f>HYPERLINK("https://psref.lenovo.com/Detail/ThinkPad/ThinkPad_X13_Gen_2_Intel?M="&amp;LS8,"» Online-Datenblatt")</f>
        <v>» Online-Datenblatt</v>
      </c>
      <c r="LT11" s="44" t="str">
        <f>HYPERLINK("https://psref.lenovo.com/Detail/ThinkPad/ThinkPad_X13_Gen_2_Intel?M="&amp;LT8,"» Online-Datenblatt")</f>
        <v>» Online-Datenblatt</v>
      </c>
      <c r="LV11" s="44" t="str">
        <f>HYPERLINK("https://psref.lenovo.com/Detail/ThinkPad/ThinkPad_X13_Gen_2_Intel?M="&amp;LV8,"» Online-Datenblatt")</f>
        <v>» Online-Datenblatt</v>
      </c>
      <c r="LW11" s="44" t="str">
        <f>HYPERLINK("https://psref.lenovo.com/Detail/ThinkPad/ThinkPad_X13_Gen_2_Intel?M="&amp;LW8,"» Online-Datenblatt")</f>
        <v>» Online-Datenblatt</v>
      </c>
      <c r="LY11" s="44" t="str">
        <f>HYPERLINK("https://psref.lenovo.com/Detail/ThinkPad/ThinkPad_X13_Gen_2_Intel?M="&amp;LY8,"» Online-Datenblatt")</f>
        <v>» Online-Datenblatt</v>
      </c>
      <c r="LZ11" s="44" t="str">
        <f>HYPERLINK("https://psref.lenovo.com/Detail/ThinkPad/ThinkPad_X13_Gen_2_Intel?M="&amp;LZ8,"» Online-Datenblatt")</f>
        <v>» Online-Datenblatt</v>
      </c>
      <c r="MA11" s="70" t="s">
        <v>233</v>
      </c>
      <c r="MB11" s="44" t="str">
        <f>HYPERLINK("https://psref.lenovo.com/Detail/ThinkPad/ThinkPad_X13_Yoga_Gen_1?M="&amp;MB8,"» Online-Datenblatt")</f>
        <v>» Online-Datenblatt</v>
      </c>
      <c r="MC11" s="44" t="str">
        <f>HYPERLINK("https://psref.lenovo.com/Detail/ThinkPad/ThinkPad_X13_Yoga_Gen_1?M="&amp;MC8,"» Online-Datenblatt")</f>
        <v>» Online-Datenblatt</v>
      </c>
      <c r="MD11" s="44" t="str">
        <f>HYPERLINK("https://psref.lenovo.com/Detail/ThinkPad/ThinkPad_X13_Yoga_Gen_1?M="&amp;MD8,"» Online-Datenblatt")</f>
        <v>» Online-Datenblatt</v>
      </c>
      <c r="ME11" s="44" t="str">
        <f>HYPERLINK("https://psref.lenovo.com/Detail/ThinkPad/ThinkPad_X13_Yoga_Gen_1?M="&amp;ME8,"» Online-Datenblatt")</f>
        <v>» Online-Datenblatt</v>
      </c>
      <c r="MG11" s="44" t="str">
        <f t="shared" ref="MG11:ML11" si="12">HYPERLINK("https://psref.lenovo.com/Detail/ThinkPad/ThinkPad_X13_Yoga_Gen_2_Intel?M="&amp;MG8,"» Online-Datenblatt")</f>
        <v>» Online-Datenblatt</v>
      </c>
      <c r="MH11" s="44" t="str">
        <f t="shared" si="12"/>
        <v>» Online-Datenblatt</v>
      </c>
      <c r="MI11" s="44" t="str">
        <f t="shared" si="12"/>
        <v>» Online-Datenblatt</v>
      </c>
      <c r="MJ11" s="44" t="str">
        <f t="shared" si="12"/>
        <v>» Online-Datenblatt</v>
      </c>
      <c r="MK11" s="44" t="str">
        <f t="shared" si="12"/>
        <v>» Online-Datenblatt</v>
      </c>
      <c r="ML11" s="44" t="str">
        <f t="shared" si="12"/>
        <v>» Online-Datenblatt</v>
      </c>
      <c r="MN11" s="44" t="str">
        <f>HYPERLINK("https://psref.lenovo.com/Detail/ThinkPad/ThinkPad_X1_Nano_Gen_1?M="&amp;MN8,"» Online-Datenblatt")</f>
        <v>» Online-Datenblatt</v>
      </c>
      <c r="MO11" s="44" t="str">
        <f>HYPERLINK("https://psref.lenovo.com/Detail/ThinkPad/ThinkPad_X1_Nano_Gen_1?M="&amp;MO8,"» Online-Datenblatt")</f>
        <v>» Online-Datenblatt</v>
      </c>
      <c r="MP11" s="44" t="str">
        <f>HYPERLINK("https://psref.lenovo.com/Detail/ThinkPad/ThinkPad_X1_Nano_Gen_1?M="&amp;MP8,"» Online-Datenblatt")</f>
        <v>» Online-Datenblatt</v>
      </c>
      <c r="MQ11" s="44" t="str">
        <f>HYPERLINK("https://psref.lenovo.com/Detail/ThinkPad/ThinkPad_X1_Nano_Gen_1?M="&amp;MQ8,"» Online-Datenblatt")</f>
        <v>» Online-Datenblatt</v>
      </c>
      <c r="MR11" s="44" t="str">
        <f>HYPERLINK("https://psref.lenovo.com/Detail/ThinkPad/ThinkPad_X1_Nano_Gen_1?M="&amp;MR8,"» Online-Datenblatt")</f>
        <v>» Online-Datenblatt</v>
      </c>
      <c r="MS11" s="70" t="s">
        <v>233</v>
      </c>
      <c r="MT11" s="44" t="str">
        <f>HYPERLINK("https://psref.lenovo.com/Detail/ThinkPad/ThinkPad_X1_Carbon_Gen_8?M="&amp;MT8,"» Online-Datenblatt")</f>
        <v>» Online-Datenblatt</v>
      </c>
      <c r="MU11" s="44" t="str">
        <f>HYPERLINK("https://psref.lenovo.com/Detail/ThinkPad/ThinkPad_X1_Carbon_Gen_8?M="&amp;MU8,"» Online-Datenblatt")</f>
        <v>» Online-Datenblatt</v>
      </c>
      <c r="MW11" s="44" t="str">
        <f t="shared" ref="MW11:NH11" si="13">HYPERLINK("https://psref.lenovo.com/Detail/ThinkPad/ThinkPad_X1_Carbon_Gen_9?M="&amp;MW8,"» Online-Datenblatt")</f>
        <v>» Online-Datenblatt</v>
      </c>
      <c r="MX11" s="44" t="str">
        <f t="shared" si="13"/>
        <v>» Online-Datenblatt</v>
      </c>
      <c r="MY11" s="44" t="str">
        <f t="shared" si="13"/>
        <v>» Online-Datenblatt</v>
      </c>
      <c r="MZ11" s="44" t="str">
        <f t="shared" si="13"/>
        <v>» Online-Datenblatt</v>
      </c>
      <c r="NA11" s="44" t="str">
        <f t="shared" si="13"/>
        <v>» Online-Datenblatt</v>
      </c>
      <c r="NB11" s="44" t="str">
        <f t="shared" si="13"/>
        <v>» Online-Datenblatt</v>
      </c>
      <c r="NC11" s="44" t="str">
        <f t="shared" si="13"/>
        <v>» Online-Datenblatt</v>
      </c>
      <c r="ND11" s="44" t="str">
        <f t="shared" si="13"/>
        <v>» Online-Datenblatt</v>
      </c>
      <c r="NE11" s="44" t="str">
        <f t="shared" si="13"/>
        <v>» Online-Datenblatt</v>
      </c>
      <c r="NF11" s="44" t="str">
        <f t="shared" si="13"/>
        <v>» Online-Datenblatt</v>
      </c>
      <c r="NG11" s="44" t="str">
        <f t="shared" si="13"/>
        <v>» Online-Datenblatt</v>
      </c>
      <c r="NH11" s="44" t="str">
        <f t="shared" si="13"/>
        <v>» Online-Datenblatt</v>
      </c>
      <c r="NI11" s="70" t="s">
        <v>233</v>
      </c>
      <c r="NJ11" s="44" t="str">
        <f t="shared" ref="NJ11:NO11" si="14">HYPERLINK("https://psref.lenovo.com/Detail/ThinkPad/ThinkPad_X1_Yoga_Gen_5?M="&amp;NJ8,"» Online-Datenblatt")</f>
        <v>» Online-Datenblatt</v>
      </c>
      <c r="NK11" s="44" t="str">
        <f t="shared" si="14"/>
        <v>» Online-Datenblatt</v>
      </c>
      <c r="NL11" s="59" t="str">
        <f t="shared" si="14"/>
        <v>» Online-Datenblatt</v>
      </c>
      <c r="NM11" s="44" t="str">
        <f t="shared" si="14"/>
        <v>» Online-Datenblatt</v>
      </c>
      <c r="NN11" s="44" t="str">
        <f t="shared" si="14"/>
        <v>» Online-Datenblatt</v>
      </c>
      <c r="NO11" s="59" t="str">
        <f t="shared" si="14"/>
        <v>» Online-Datenblatt</v>
      </c>
      <c r="NQ11" s="44" t="str">
        <f t="shared" ref="NQ11:NY11" si="15">HYPERLINK("https://psref.lenovo.com/Detail/ThinkPad/ThinkPad_X1_Yoga_Gen_6?M="&amp;NQ8,"» Online-Datenblatt")</f>
        <v>» Online-Datenblatt</v>
      </c>
      <c r="NR11" s="44" t="str">
        <f t="shared" si="15"/>
        <v>» Online-Datenblatt</v>
      </c>
      <c r="NS11" s="44" t="str">
        <f t="shared" si="15"/>
        <v>» Online-Datenblatt</v>
      </c>
      <c r="NT11" s="44" t="str">
        <f t="shared" si="15"/>
        <v>» Online-Datenblatt</v>
      </c>
      <c r="NU11" s="44" t="str">
        <f t="shared" si="15"/>
        <v>» Online-Datenblatt</v>
      </c>
      <c r="NV11" s="44" t="str">
        <f t="shared" si="15"/>
        <v>» Online-Datenblatt</v>
      </c>
      <c r="NW11" s="44" t="str">
        <f t="shared" si="15"/>
        <v>» Online-Datenblatt</v>
      </c>
      <c r="NX11" s="44" t="str">
        <f t="shared" si="15"/>
        <v>» Online-Datenblatt</v>
      </c>
      <c r="NY11" s="44" t="str">
        <f t="shared" si="15"/>
        <v>» Online-Datenblatt</v>
      </c>
      <c r="OA11" s="44" t="str">
        <f>HYPERLINK("https://psref.lenovo.com/Detail/ThinkPad/ThinkPad_X1_Titanium_Yoga_Gen_1?M="&amp;OA8,"» Online-Datenblatt")</f>
        <v>» Online-Datenblatt</v>
      </c>
      <c r="OB11" s="44" t="str">
        <f>HYPERLINK("https://psref.lenovo.com/Detail/ThinkPad/ThinkPad_X1_Titanium_Yoga_Gen_1?M="&amp;OB8,"» Online-Datenblatt")</f>
        <v>» Online-Datenblatt</v>
      </c>
      <c r="OC11" s="44" t="str">
        <f>HYPERLINK("https://psref.lenovo.com/Detail/ThinkPad/ThinkPad_X1_Titanium_Yoga_Gen_1?M="&amp;OC8,"» Online-Datenblatt")</f>
        <v>» Online-Datenblatt</v>
      </c>
      <c r="OE11" s="44" t="str">
        <f>HYPERLINK("https://psref.lenovo.com/Detail/ThinkPad/ThinkPad_X1_Extreme_Gen_3?M="&amp;OE8,"» Online-Datenblatt")</f>
        <v>» Online-Datenblatt</v>
      </c>
      <c r="OF11" s="44" t="str">
        <f>HYPERLINK("https://psref.lenovo.com/Detail/ThinkPad/ThinkPad_X1_Extreme_Gen_3?M="&amp;OF8,"» Online-Datenblatt")</f>
        <v>» Online-Datenblatt</v>
      </c>
      <c r="OG11" s="44" t="str">
        <f>HYPERLINK("https://psref.lenovo.com/Detail/ThinkPad/ThinkPad_X1_Extreme_Gen_3?M="&amp;OG8,"» Online-Datenblatt")</f>
        <v>» Online-Datenblatt</v>
      </c>
      <c r="OH11" s="70"/>
      <c r="OI11" s="44" t="str">
        <f>HYPERLINK("https://psref.lenovo.com/Detail/ThinkPad/ThinkPad_X1_Extreme_Gen_4?M="&amp;OI8,"» Online-Datenblatt")</f>
        <v>» Online-Datenblatt</v>
      </c>
      <c r="OJ11" s="44" t="str">
        <f>HYPERLINK("https://psref.lenovo.com/Detail/ThinkPad/ThinkPad_X1_Extreme_Gen_4?M="&amp;OJ8,"» Online-Datenblatt")</f>
        <v>» Online-Datenblatt</v>
      </c>
      <c r="OK11" s="44" t="str">
        <f>HYPERLINK("https://psref.lenovo.com/Detail/ThinkPad/ThinkPad_X1_Extreme_Gen_4?M="&amp;OK8,"» Online-Datenblatt")</f>
        <v>» Online-Datenblatt</v>
      </c>
      <c r="OL11" s="44" t="str">
        <f>HYPERLINK("https://psref.lenovo.com/Detail/ThinkPad/ThinkPad_X1_Extreme_Gen_4?M="&amp;OL8,"» Online-Datenblatt")</f>
        <v>» Online-Datenblatt</v>
      </c>
      <c r="OM11" s="44" t="str">
        <f>HYPERLINK("https://psref.lenovo.com/Detail/ThinkPad/ThinkPad_X1_Extreme_Gen_4?M="&amp;OM8,"» Online-Datenblatt")</f>
        <v>» Online-Datenblatt</v>
      </c>
    </row>
    <row r="12" spans="1:1365" ht="22.5" customHeight="1" x14ac:dyDescent="0.25">
      <c r="A12" s="13" t="s">
        <v>70</v>
      </c>
      <c r="B12" s="25">
        <v>446</v>
      </c>
      <c r="C12" s="25">
        <v>469</v>
      </c>
      <c r="D12" s="70"/>
      <c r="E12" s="25">
        <v>505</v>
      </c>
      <c r="F12" s="25">
        <v>540</v>
      </c>
      <c r="G12" s="70"/>
      <c r="H12" s="25">
        <v>528</v>
      </c>
      <c r="I12" s="25">
        <v>575</v>
      </c>
      <c r="J12" s="25">
        <v>611</v>
      </c>
      <c r="K12" s="70"/>
      <c r="L12" s="25">
        <v>469</v>
      </c>
      <c r="M12" s="25">
        <v>587</v>
      </c>
      <c r="N12" s="70"/>
      <c r="O12" s="25">
        <v>505</v>
      </c>
      <c r="P12" s="25">
        <v>587</v>
      </c>
      <c r="Q12" s="25">
        <v>622</v>
      </c>
      <c r="R12" s="67" t="s">
        <v>233</v>
      </c>
      <c r="S12" s="25">
        <v>564</v>
      </c>
      <c r="T12" s="25">
        <v>599</v>
      </c>
      <c r="U12" s="25">
        <v>646</v>
      </c>
      <c r="V12" s="25">
        <v>681</v>
      </c>
      <c r="W12" s="78"/>
      <c r="X12" s="25">
        <v>611</v>
      </c>
      <c r="Y12" s="25">
        <v>658</v>
      </c>
      <c r="Z12" s="25">
        <v>705</v>
      </c>
      <c r="AA12" s="25">
        <v>764</v>
      </c>
      <c r="AB12" s="25">
        <v>916</v>
      </c>
      <c r="AC12" s="25">
        <v>940</v>
      </c>
      <c r="AD12" s="67" t="s">
        <v>233</v>
      </c>
      <c r="AE12" s="25">
        <v>669</v>
      </c>
      <c r="AF12" s="25">
        <v>740</v>
      </c>
      <c r="AG12" s="25">
        <v>752</v>
      </c>
      <c r="AH12" s="25">
        <v>822</v>
      </c>
      <c r="AI12" s="25">
        <v>1011</v>
      </c>
      <c r="AJ12" s="67" t="s">
        <v>233</v>
      </c>
      <c r="AK12" s="25">
        <v>646</v>
      </c>
      <c r="AL12" s="25">
        <v>705</v>
      </c>
      <c r="AM12" s="25">
        <v>799</v>
      </c>
      <c r="AN12" s="78"/>
      <c r="AO12" s="25">
        <v>705</v>
      </c>
      <c r="AP12" s="25">
        <v>775</v>
      </c>
      <c r="AQ12" s="25">
        <v>822</v>
      </c>
      <c r="AR12" s="67" t="s">
        <v>233</v>
      </c>
      <c r="AS12" s="25">
        <v>728</v>
      </c>
      <c r="AT12" s="25">
        <v>787</v>
      </c>
      <c r="AU12" s="67" t="s">
        <v>233</v>
      </c>
      <c r="AV12" s="25">
        <v>787</v>
      </c>
      <c r="AW12" s="25">
        <v>858</v>
      </c>
      <c r="AX12" s="67" t="s">
        <v>233</v>
      </c>
      <c r="AY12" s="25">
        <v>646</v>
      </c>
      <c r="AZ12" s="25">
        <v>705</v>
      </c>
      <c r="BA12" s="25">
        <v>799</v>
      </c>
      <c r="BB12" s="67" t="s">
        <v>233</v>
      </c>
      <c r="BC12" s="25">
        <v>705</v>
      </c>
      <c r="BD12" s="25">
        <v>775</v>
      </c>
      <c r="BE12" s="67" t="s">
        <v>233</v>
      </c>
      <c r="BF12" s="25">
        <v>705</v>
      </c>
      <c r="BG12" s="25">
        <v>775</v>
      </c>
      <c r="BH12" s="25">
        <v>846</v>
      </c>
      <c r="BI12" s="78"/>
      <c r="BJ12" s="25">
        <v>552</v>
      </c>
      <c r="BK12" s="67" t="s">
        <v>233</v>
      </c>
      <c r="BL12" s="25">
        <v>705</v>
      </c>
      <c r="BM12" s="25">
        <v>787</v>
      </c>
      <c r="BN12" s="25">
        <v>916</v>
      </c>
      <c r="BO12" s="67" t="s">
        <v>233</v>
      </c>
      <c r="BP12" s="25">
        <v>787</v>
      </c>
      <c r="BQ12" s="25">
        <v>858</v>
      </c>
      <c r="BR12" s="25">
        <v>975</v>
      </c>
      <c r="BS12" s="67" t="s">
        <v>233</v>
      </c>
      <c r="BT12" s="25">
        <v>1058</v>
      </c>
      <c r="BU12" s="25">
        <v>1234</v>
      </c>
      <c r="BV12" s="25">
        <v>1469</v>
      </c>
      <c r="BW12" s="67" t="s">
        <v>233</v>
      </c>
      <c r="BX12" s="25">
        <v>1469</v>
      </c>
      <c r="BY12" s="25">
        <v>1564</v>
      </c>
      <c r="BZ12" s="25">
        <v>1764</v>
      </c>
      <c r="CA12" s="78"/>
      <c r="CB12" s="25">
        <v>858</v>
      </c>
      <c r="CC12" s="25">
        <v>916</v>
      </c>
      <c r="CD12" s="67" t="s">
        <v>233</v>
      </c>
      <c r="CE12" s="25">
        <v>822</v>
      </c>
      <c r="CF12" s="25">
        <v>846</v>
      </c>
      <c r="CG12" s="25">
        <v>1034</v>
      </c>
      <c r="CH12" s="67" t="s">
        <v>233</v>
      </c>
      <c r="CI12" s="25">
        <v>1293</v>
      </c>
      <c r="CJ12" s="25">
        <v>1411</v>
      </c>
      <c r="CK12" s="25">
        <v>1493</v>
      </c>
      <c r="CL12" s="78"/>
      <c r="CM12" s="25">
        <v>1411</v>
      </c>
      <c r="CN12" s="67" t="s">
        <v>233</v>
      </c>
      <c r="CO12" s="25">
        <v>881</v>
      </c>
      <c r="CP12" s="25">
        <v>1011</v>
      </c>
      <c r="CQ12" s="25">
        <v>1140</v>
      </c>
      <c r="CR12" s="67" t="s">
        <v>233</v>
      </c>
      <c r="CS12" s="25">
        <v>881</v>
      </c>
      <c r="CT12" s="25">
        <v>975</v>
      </c>
      <c r="CU12" s="25">
        <v>1081</v>
      </c>
      <c r="CV12" s="67" t="s">
        <v>233</v>
      </c>
      <c r="CW12" s="25">
        <v>728</v>
      </c>
      <c r="CX12" s="25">
        <v>799</v>
      </c>
      <c r="CY12" s="25">
        <v>881</v>
      </c>
      <c r="CZ12" s="78"/>
      <c r="DA12" s="25">
        <v>728</v>
      </c>
      <c r="DB12" s="25">
        <v>775</v>
      </c>
      <c r="DC12" s="25">
        <v>881</v>
      </c>
      <c r="DD12" s="78"/>
      <c r="DE12" s="25">
        <v>740</v>
      </c>
      <c r="DF12" s="25">
        <v>846</v>
      </c>
      <c r="DG12" s="25">
        <v>916</v>
      </c>
      <c r="DH12" s="78"/>
      <c r="DI12" s="25">
        <v>740</v>
      </c>
      <c r="DJ12" s="25">
        <v>846</v>
      </c>
      <c r="DK12" s="25">
        <v>916</v>
      </c>
      <c r="DL12" s="78"/>
      <c r="DM12" s="25">
        <v>611</v>
      </c>
      <c r="DN12" s="25">
        <v>728</v>
      </c>
      <c r="DO12" s="78"/>
      <c r="DP12" s="25">
        <v>846</v>
      </c>
      <c r="DQ12" s="25">
        <v>928</v>
      </c>
      <c r="DR12" s="25">
        <v>1046</v>
      </c>
      <c r="DS12" s="70"/>
      <c r="DT12" s="25">
        <v>716</v>
      </c>
      <c r="DU12" s="25">
        <v>799</v>
      </c>
      <c r="DV12" s="25">
        <v>869</v>
      </c>
      <c r="DW12" s="78"/>
      <c r="DX12" s="25">
        <v>693</v>
      </c>
      <c r="DY12" s="25">
        <v>799</v>
      </c>
      <c r="DZ12" s="25">
        <v>869</v>
      </c>
      <c r="EA12" s="78"/>
      <c r="EB12" s="25">
        <v>764</v>
      </c>
      <c r="EC12" s="25">
        <v>846</v>
      </c>
      <c r="ED12" s="25">
        <v>916</v>
      </c>
      <c r="EE12" s="25">
        <v>975</v>
      </c>
      <c r="EF12" s="78"/>
      <c r="EG12" s="25">
        <v>764</v>
      </c>
      <c r="EH12" s="25">
        <v>846</v>
      </c>
      <c r="EI12" s="25">
        <v>916</v>
      </c>
      <c r="EJ12" s="25">
        <v>975</v>
      </c>
      <c r="EK12" s="78"/>
      <c r="EL12" s="25">
        <v>622</v>
      </c>
      <c r="EM12" s="67" t="s">
        <v>233</v>
      </c>
      <c r="EN12" s="25">
        <v>846</v>
      </c>
      <c r="EO12" s="25">
        <v>928</v>
      </c>
      <c r="EP12" s="25">
        <v>1058</v>
      </c>
      <c r="EQ12" s="25">
        <v>1140</v>
      </c>
      <c r="ER12" s="25">
        <v>1128</v>
      </c>
      <c r="ES12" s="70"/>
      <c r="ET12" s="25">
        <v>964</v>
      </c>
      <c r="EU12" s="25">
        <v>1046</v>
      </c>
      <c r="EV12" s="70"/>
      <c r="EW12" s="25">
        <v>916</v>
      </c>
      <c r="EX12" s="25">
        <v>999</v>
      </c>
      <c r="EY12" s="25">
        <v>1093</v>
      </c>
      <c r="EZ12" s="25">
        <v>1164</v>
      </c>
      <c r="FA12" s="78"/>
      <c r="FB12" s="25">
        <v>1081</v>
      </c>
      <c r="FC12" s="25">
        <v>1164</v>
      </c>
      <c r="FD12" s="70"/>
      <c r="FE12" s="25">
        <v>1058</v>
      </c>
      <c r="FF12" s="25">
        <v>1058</v>
      </c>
      <c r="FG12" s="25">
        <v>1140</v>
      </c>
      <c r="FH12" s="25">
        <v>1234</v>
      </c>
      <c r="FI12" s="78"/>
      <c r="FJ12" s="25">
        <v>822</v>
      </c>
      <c r="FK12" s="25">
        <v>905</v>
      </c>
      <c r="FL12" s="25">
        <v>952</v>
      </c>
      <c r="FM12" s="25">
        <v>1058</v>
      </c>
      <c r="FN12" s="78"/>
      <c r="FO12" s="25">
        <v>858</v>
      </c>
      <c r="FP12" s="25">
        <v>999</v>
      </c>
      <c r="FQ12" s="78"/>
      <c r="FR12" s="25">
        <v>881</v>
      </c>
      <c r="FS12" s="25">
        <v>964</v>
      </c>
      <c r="FT12" s="25">
        <v>1046</v>
      </c>
      <c r="FU12" s="25">
        <v>1116</v>
      </c>
      <c r="FV12" s="78"/>
      <c r="FW12" s="25">
        <v>928</v>
      </c>
      <c r="FX12" s="25">
        <v>1011</v>
      </c>
      <c r="FY12" s="25">
        <v>999</v>
      </c>
      <c r="FZ12" s="25">
        <v>1069</v>
      </c>
      <c r="GA12" s="25">
        <v>1175</v>
      </c>
      <c r="GB12" s="25">
        <v>1258</v>
      </c>
      <c r="GC12" s="78"/>
      <c r="GD12" s="25">
        <v>964</v>
      </c>
      <c r="GE12" s="25">
        <v>1046</v>
      </c>
      <c r="GF12" s="25">
        <v>1046</v>
      </c>
      <c r="GG12" s="25">
        <v>1128</v>
      </c>
      <c r="GH12" s="25">
        <v>1234</v>
      </c>
      <c r="GI12" s="25">
        <v>1316</v>
      </c>
      <c r="GJ12" s="78"/>
      <c r="GK12" s="25">
        <v>799</v>
      </c>
      <c r="GL12" s="25">
        <v>881</v>
      </c>
      <c r="GM12" s="25">
        <v>869</v>
      </c>
      <c r="GN12" s="25">
        <v>1058</v>
      </c>
      <c r="GO12" s="78"/>
      <c r="GP12" s="25">
        <v>846</v>
      </c>
      <c r="GQ12" s="25">
        <v>928</v>
      </c>
      <c r="GR12" s="25">
        <v>916</v>
      </c>
      <c r="GS12" s="25">
        <v>1081</v>
      </c>
      <c r="GT12" s="78"/>
      <c r="GU12" s="25">
        <v>869</v>
      </c>
      <c r="GV12" s="25">
        <v>952</v>
      </c>
      <c r="GW12" s="25">
        <v>964</v>
      </c>
      <c r="GX12" s="25">
        <v>1105</v>
      </c>
      <c r="GY12" s="78"/>
      <c r="GZ12" s="25">
        <v>905</v>
      </c>
      <c r="HA12" s="25">
        <v>987</v>
      </c>
      <c r="HB12" s="25">
        <v>999</v>
      </c>
      <c r="HC12" s="25">
        <v>1069</v>
      </c>
      <c r="HD12" s="25">
        <v>1175</v>
      </c>
      <c r="HE12" s="25">
        <v>1258</v>
      </c>
      <c r="HF12" s="78"/>
      <c r="HG12" s="25">
        <v>964</v>
      </c>
      <c r="HH12" s="25">
        <v>1046</v>
      </c>
      <c r="HI12" s="25">
        <v>1046</v>
      </c>
      <c r="HJ12" s="25">
        <v>1128</v>
      </c>
      <c r="HK12" s="25">
        <v>1234</v>
      </c>
      <c r="HL12" s="25">
        <v>1316</v>
      </c>
      <c r="HM12" s="78"/>
      <c r="HN12" s="25">
        <v>1293</v>
      </c>
      <c r="HO12" s="25">
        <v>1434</v>
      </c>
      <c r="HP12" s="78"/>
      <c r="HQ12" s="25">
        <v>1293</v>
      </c>
      <c r="HR12" s="25">
        <v>1434</v>
      </c>
      <c r="HS12" s="78"/>
      <c r="HT12" s="25">
        <v>1293</v>
      </c>
      <c r="HU12" s="25">
        <v>1528</v>
      </c>
      <c r="HV12" s="25">
        <v>1611</v>
      </c>
      <c r="HW12" s="25">
        <v>1881</v>
      </c>
      <c r="HX12" s="78"/>
      <c r="HY12" s="25">
        <v>1434</v>
      </c>
      <c r="HZ12" s="25">
        <v>1528</v>
      </c>
      <c r="IA12" s="25">
        <v>1646</v>
      </c>
      <c r="IB12" s="25">
        <v>1646</v>
      </c>
      <c r="IC12" s="25">
        <v>1764</v>
      </c>
      <c r="ID12" s="25">
        <v>1858</v>
      </c>
      <c r="IE12" s="67" t="s">
        <v>233</v>
      </c>
      <c r="IF12" s="25">
        <v>1434</v>
      </c>
      <c r="IG12" s="25">
        <v>1528</v>
      </c>
      <c r="IH12" s="25">
        <v>1646</v>
      </c>
      <c r="II12" s="25">
        <v>1764</v>
      </c>
      <c r="IJ12" s="67" t="s">
        <v>233</v>
      </c>
      <c r="IK12" s="25">
        <v>1434</v>
      </c>
      <c r="IL12" s="25">
        <v>1528</v>
      </c>
      <c r="IM12" s="25">
        <v>1646</v>
      </c>
      <c r="IN12" s="25">
        <v>1764</v>
      </c>
      <c r="IO12" s="25">
        <v>1764</v>
      </c>
      <c r="IP12" s="25">
        <v>1858</v>
      </c>
      <c r="IQ12" s="25">
        <v>1940</v>
      </c>
      <c r="IR12" s="25">
        <v>1999</v>
      </c>
      <c r="IS12" s="25">
        <v>2116</v>
      </c>
      <c r="IT12" s="78"/>
      <c r="IU12" s="25">
        <v>1469</v>
      </c>
      <c r="IV12" s="25">
        <v>1587</v>
      </c>
      <c r="IW12" s="25">
        <v>1764</v>
      </c>
      <c r="IX12" s="78"/>
      <c r="IY12" s="25">
        <v>1469</v>
      </c>
      <c r="IZ12" s="25">
        <v>1587</v>
      </c>
      <c r="JA12" s="25">
        <v>1764</v>
      </c>
      <c r="JB12" s="78"/>
      <c r="JC12" s="25">
        <v>1552</v>
      </c>
      <c r="JD12" s="25">
        <v>1764</v>
      </c>
      <c r="JE12" s="25">
        <v>1764</v>
      </c>
      <c r="JF12" s="25">
        <v>1975</v>
      </c>
      <c r="JG12" s="25">
        <v>2116</v>
      </c>
      <c r="JH12" s="67" t="s">
        <v>233</v>
      </c>
      <c r="JI12" s="25">
        <v>1552</v>
      </c>
      <c r="JJ12" s="25">
        <v>1646</v>
      </c>
      <c r="JK12" s="25">
        <v>1940</v>
      </c>
      <c r="JL12" s="25">
        <v>2058</v>
      </c>
      <c r="JM12" s="25">
        <v>1999</v>
      </c>
      <c r="JN12" s="25">
        <v>2116</v>
      </c>
      <c r="JO12" s="67" t="s">
        <v>233</v>
      </c>
      <c r="JP12" s="25">
        <v>1552</v>
      </c>
      <c r="JQ12" s="25">
        <v>1646</v>
      </c>
      <c r="JR12" s="25">
        <v>1764</v>
      </c>
      <c r="JS12" s="25" t="s">
        <v>59</v>
      </c>
      <c r="JT12" s="25">
        <v>1881</v>
      </c>
      <c r="JU12" s="25" t="s">
        <v>59</v>
      </c>
      <c r="JV12" s="25" t="s">
        <v>59</v>
      </c>
      <c r="JW12" s="25">
        <v>1999</v>
      </c>
      <c r="JX12" s="25">
        <v>2116</v>
      </c>
      <c r="JY12" s="25" t="s">
        <v>59</v>
      </c>
      <c r="JZ12" s="78"/>
      <c r="KA12" s="25">
        <v>1352</v>
      </c>
      <c r="KB12" s="25">
        <v>1434</v>
      </c>
      <c r="KC12" s="25">
        <v>1587</v>
      </c>
      <c r="KD12" s="25">
        <v>1587</v>
      </c>
      <c r="KE12" s="25">
        <v>1764</v>
      </c>
      <c r="KF12" s="25">
        <v>1881</v>
      </c>
      <c r="KG12" s="25">
        <v>2034</v>
      </c>
      <c r="KH12" s="67" t="s">
        <v>233</v>
      </c>
      <c r="KI12" s="25">
        <v>1375</v>
      </c>
      <c r="KJ12" s="25">
        <v>1446</v>
      </c>
      <c r="KK12" s="25">
        <v>1587</v>
      </c>
      <c r="KL12" s="25">
        <v>1799</v>
      </c>
      <c r="KM12" s="25">
        <v>1881</v>
      </c>
      <c r="KN12" s="25">
        <v>2034</v>
      </c>
      <c r="KO12" s="25">
        <v>2175</v>
      </c>
      <c r="KP12" s="67" t="s">
        <v>233</v>
      </c>
      <c r="KQ12" s="25">
        <v>1375</v>
      </c>
      <c r="KR12" s="25">
        <v>1446</v>
      </c>
      <c r="KS12" s="25">
        <v>1587</v>
      </c>
      <c r="KT12" s="25">
        <v>1622</v>
      </c>
      <c r="KU12" s="25">
        <v>1799</v>
      </c>
      <c r="KV12" s="25">
        <v>1881</v>
      </c>
      <c r="KW12" s="25">
        <v>2034</v>
      </c>
      <c r="KX12" s="25">
        <v>2175</v>
      </c>
      <c r="KY12" s="78"/>
      <c r="KZ12" s="25">
        <v>2175</v>
      </c>
      <c r="LA12" s="25">
        <v>2411</v>
      </c>
      <c r="LB12" s="78"/>
      <c r="LC12" s="25">
        <v>1175</v>
      </c>
      <c r="LD12" s="78"/>
      <c r="LE12" s="25">
        <v>1175</v>
      </c>
      <c r="LF12" s="78"/>
      <c r="LG12" s="25">
        <v>1411</v>
      </c>
      <c r="LH12" s="25">
        <v>1705</v>
      </c>
      <c r="LI12" s="78"/>
      <c r="LJ12" s="25">
        <v>1281</v>
      </c>
      <c r="LK12" s="25">
        <v>1493</v>
      </c>
      <c r="LL12" s="25">
        <v>1611</v>
      </c>
      <c r="LM12" s="67" t="s">
        <v>233</v>
      </c>
      <c r="LN12" s="25">
        <v>1293</v>
      </c>
      <c r="LO12" s="25">
        <v>1822</v>
      </c>
      <c r="LP12" s="67" t="s">
        <v>233</v>
      </c>
      <c r="LQ12" s="25">
        <v>1293</v>
      </c>
      <c r="LR12" s="25">
        <v>1528</v>
      </c>
      <c r="LS12" s="25">
        <v>1646</v>
      </c>
      <c r="LT12" s="25" t="s">
        <v>59</v>
      </c>
      <c r="LU12" s="67" t="s">
        <v>233</v>
      </c>
      <c r="LV12" s="25">
        <v>1564</v>
      </c>
      <c r="LW12" s="25">
        <v>1681</v>
      </c>
      <c r="LX12" s="67" t="s">
        <v>233</v>
      </c>
      <c r="LY12" s="25">
        <v>1564</v>
      </c>
      <c r="LZ12" s="25">
        <v>1681</v>
      </c>
      <c r="MA12" s="78"/>
      <c r="MB12" s="25">
        <v>1293</v>
      </c>
      <c r="MC12" s="25">
        <v>1469</v>
      </c>
      <c r="MD12" s="25">
        <v>1693</v>
      </c>
      <c r="ME12" s="25">
        <v>1646</v>
      </c>
      <c r="MF12" s="67" t="s">
        <v>233</v>
      </c>
      <c r="MG12" s="25">
        <v>1387</v>
      </c>
      <c r="MH12" s="25">
        <v>1505</v>
      </c>
      <c r="MI12" s="25">
        <v>1516</v>
      </c>
      <c r="MJ12" s="25">
        <v>1622</v>
      </c>
      <c r="MK12" s="25">
        <v>1740</v>
      </c>
      <c r="ML12" s="25">
        <v>1881</v>
      </c>
      <c r="MM12" s="67" t="s">
        <v>233</v>
      </c>
      <c r="MN12" s="25">
        <v>1705</v>
      </c>
      <c r="MO12" s="25">
        <v>1822</v>
      </c>
      <c r="MP12" s="25">
        <v>1999</v>
      </c>
      <c r="MQ12" s="25">
        <v>2093</v>
      </c>
      <c r="MR12" s="25">
        <v>2234</v>
      </c>
      <c r="MS12" s="78"/>
      <c r="MT12" s="25">
        <v>1999</v>
      </c>
      <c r="MU12" s="25">
        <v>2352</v>
      </c>
      <c r="MV12" s="67" t="s">
        <v>233</v>
      </c>
      <c r="MW12" s="25">
        <v>1681</v>
      </c>
      <c r="MX12" s="25">
        <v>1799</v>
      </c>
      <c r="MY12" s="25">
        <v>1916</v>
      </c>
      <c r="MZ12" s="25">
        <v>2093</v>
      </c>
      <c r="NA12" s="25">
        <v>2022</v>
      </c>
      <c r="NB12" s="25">
        <v>1940</v>
      </c>
      <c r="NC12" s="25">
        <v>2081</v>
      </c>
      <c r="ND12" s="25">
        <v>2269</v>
      </c>
      <c r="NE12" s="25">
        <v>2187</v>
      </c>
      <c r="NF12" s="25">
        <v>2269</v>
      </c>
      <c r="NG12" s="25">
        <v>2352</v>
      </c>
      <c r="NH12" s="25">
        <v>2469</v>
      </c>
      <c r="NI12" s="78"/>
      <c r="NJ12" s="25">
        <v>1916</v>
      </c>
      <c r="NK12" s="25">
        <v>2175</v>
      </c>
      <c r="NL12" s="25">
        <v>2116</v>
      </c>
      <c r="NM12" s="25">
        <v>2211</v>
      </c>
      <c r="NN12" s="25">
        <v>2411</v>
      </c>
      <c r="NO12" s="25">
        <v>2764</v>
      </c>
      <c r="NP12" s="67" t="s">
        <v>233</v>
      </c>
      <c r="NQ12" s="25">
        <v>2034</v>
      </c>
      <c r="NR12" s="25">
        <v>2234</v>
      </c>
      <c r="NS12" s="25">
        <v>2211</v>
      </c>
      <c r="NT12" s="25">
        <v>2434</v>
      </c>
      <c r="NU12" s="25">
        <v>2328</v>
      </c>
      <c r="NV12" s="25">
        <v>2434</v>
      </c>
      <c r="NW12" s="25">
        <v>2528</v>
      </c>
      <c r="NX12" s="25">
        <v>2822</v>
      </c>
      <c r="NY12" s="25">
        <v>2822</v>
      </c>
      <c r="NZ12" s="67" t="s">
        <v>233</v>
      </c>
      <c r="OA12" s="25">
        <v>2352</v>
      </c>
      <c r="OB12" s="25">
        <v>2705</v>
      </c>
      <c r="OC12" s="25">
        <v>2940</v>
      </c>
      <c r="OD12" s="67" t="s">
        <v>233</v>
      </c>
      <c r="OE12" s="25">
        <v>2728</v>
      </c>
      <c r="OF12" s="25">
        <v>3022</v>
      </c>
      <c r="OG12" s="25">
        <v>3764</v>
      </c>
      <c r="OH12" s="70"/>
      <c r="OI12" s="25">
        <v>2764</v>
      </c>
      <c r="OJ12" s="25">
        <v>3058</v>
      </c>
      <c r="OK12" s="25">
        <v>3352</v>
      </c>
      <c r="OL12" s="25">
        <v>3234</v>
      </c>
      <c r="OM12" s="25">
        <v>4234</v>
      </c>
    </row>
    <row r="13" spans="1:1365" ht="22.5" customHeight="1" x14ac:dyDescent="0.25">
      <c r="A13" s="39" t="s">
        <v>155</v>
      </c>
      <c r="B13" s="30" t="str">
        <f>HYPERLINK("https://accessorysmartfind.lenovo.com/#/search?keyword=&amp;pageIndex=1&amp;pageSize=40&amp;query="&amp;(SUBSTITUTE(B8," ",""))&amp;"&amp;queryIsMT=0&amp;systemId=","» Zubehör")</f>
        <v>» Zubehör</v>
      </c>
      <c r="C13" s="30" t="str">
        <f>HYPERLINK("https://accessorysmartfind.lenovo.com/#/search?keyword=&amp;pageIndex=1&amp;pageSize=40&amp;query="&amp;(SUBSTITUTE(C8," ",""))&amp;"&amp;queryIsMT=0&amp;systemId=","» Zubehör")</f>
        <v>» Zubehör</v>
      </c>
      <c r="D13" s="70"/>
      <c r="E13" s="30" t="str">
        <f>HYPERLINK("https://accessorysmartfind.lenovo.com/#/search?keyword=&amp;pageIndex=1&amp;pageSize=40&amp;query="&amp;(SUBSTITUTE(E8," ",""))&amp;"&amp;queryIsMT=0&amp;systemId=","» Zubehör")</f>
        <v>» Zubehör</v>
      </c>
      <c r="F13" s="30" t="str">
        <f>HYPERLINK("https://accessorysmartfind.lenovo.com/#/search?keyword=&amp;pageIndex=1&amp;pageSize=40&amp;query="&amp;(SUBSTITUTE(F8," ",""))&amp;"&amp;queryIsMT=0&amp;systemId=","» Zubehör")</f>
        <v>» Zubehör</v>
      </c>
      <c r="G13" s="70"/>
      <c r="H13" s="30" t="str">
        <f>HYPERLINK("https://accessorysmartfind.lenovo.com/#/search?keyword=&amp;pageIndex=1&amp;pageSize=40&amp;query="&amp;(SUBSTITUTE(H8," ",""))&amp;"&amp;queryIsMT=0&amp;systemId=","» Zubehör")</f>
        <v>» Zubehör</v>
      </c>
      <c r="I13" s="30" t="str">
        <f>HYPERLINK("https://accessorysmartfind.lenovo.com/#/search?keyword=&amp;pageIndex=1&amp;pageSize=40&amp;query="&amp;(SUBSTITUTE(I8," ",""))&amp;"&amp;queryIsMT=0&amp;systemId=","» Zubehör")</f>
        <v>» Zubehör</v>
      </c>
      <c r="J13" s="30" t="str">
        <f>HYPERLINK("https://accessorysmartfind.lenovo.com/#/search?keyword=&amp;pageIndex=1&amp;pageSize=40&amp;query="&amp;(SUBSTITUTE(J8," ",""))&amp;"&amp;queryIsMT=0&amp;systemId=","» Zubehör")</f>
        <v>» Zubehör</v>
      </c>
      <c r="K13" s="70"/>
      <c r="L13" s="30" t="str">
        <f>HYPERLINK("https://accessorysmartfind.lenovo.com/#/search?keyword=&amp;pageIndex=1&amp;pageSize=40&amp;query="&amp;(SUBSTITUTE(L8," ",""))&amp;"&amp;queryIsMT=0&amp;systemId=","» Zubehör")</f>
        <v>» Zubehör</v>
      </c>
      <c r="M13" s="30" t="str">
        <f>HYPERLINK("https://accessorysmartfind.lenovo.com/#/search?keyword=&amp;pageIndex=1&amp;pageSize=40&amp;query="&amp;(SUBSTITUTE(M8," ",""))&amp;"&amp;queryIsMT=0&amp;systemId=","» Zubehör")</f>
        <v>» Zubehör</v>
      </c>
      <c r="N13" s="70"/>
      <c r="O13" s="30" t="str">
        <f>HYPERLINK("https://accessorysmartfind.lenovo.com/#/search?keyword=&amp;pageIndex=1&amp;pageSize=40&amp;query="&amp;(SUBSTITUTE(O8," ",""))&amp;"&amp;queryIsMT=0&amp;systemId=","» Zubehör")</f>
        <v>» Zubehör</v>
      </c>
      <c r="P13" s="30" t="str">
        <f>HYPERLINK("https://accessorysmartfind.lenovo.com/#/search?keyword=&amp;pageIndex=1&amp;pageSize=40&amp;query="&amp;(SUBSTITUTE(P8," ",""))&amp;"&amp;queryIsMT=0&amp;systemId=","» Zubehör")</f>
        <v>» Zubehör</v>
      </c>
      <c r="Q13" s="30" t="str">
        <f>HYPERLINK("https://accessorysmartfind.lenovo.com/#/search?keyword=&amp;pageIndex=1&amp;pageSize=40&amp;query="&amp;(SUBSTITUTE(Q8," ",""))&amp;"&amp;queryIsMT=0&amp;systemId=","» Zubehör")</f>
        <v>» Zubehör</v>
      </c>
      <c r="R13" s="70"/>
      <c r="S13" s="30" t="str">
        <f>HYPERLINK("https://accessorysmartfind.lenovo.com/#/search?keyword=&amp;pageIndex=1&amp;pageSize=40&amp;query="&amp;(SUBSTITUTE(S8," ",""))&amp;"&amp;queryIsMT=0&amp;systemId=","» Zubehör")</f>
        <v>» Zubehör</v>
      </c>
      <c r="T13" s="30" t="str">
        <f>HYPERLINK("https://accessorysmartfind.lenovo.com/#/search?keyword=&amp;pageIndex=1&amp;pageSize=40&amp;query="&amp;(SUBSTITUTE(T8," ",""))&amp;"&amp;queryIsMT=0&amp;systemId=","» Zubehör")</f>
        <v>» Zubehör</v>
      </c>
      <c r="U13" s="30" t="str">
        <f>HYPERLINK("https://accessorysmartfind.lenovo.com/#/search?keyword=&amp;pageIndex=1&amp;pageSize=40&amp;query="&amp;(SUBSTITUTE(U8," ",""))&amp;"&amp;queryIsMT=0&amp;systemId=","» Zubehör")</f>
        <v>» Zubehör</v>
      </c>
      <c r="V13" s="30" t="str">
        <f>HYPERLINK("https://accessorysmartfind.lenovo.com/#/search?keyword=&amp;pageIndex=1&amp;pageSize=40&amp;query="&amp;(SUBSTITUTE(V8," ",""))&amp;"&amp;queryIsMT=0&amp;systemId=","» Zubehör")</f>
        <v>» Zubehör</v>
      </c>
      <c r="W13" s="70"/>
      <c r="X13" s="30" t="str">
        <f>HYPERLINK("https://accessorysmartfind.lenovo.com/#/search?keyword=&amp;pageIndex=1&amp;pageSize=40&amp;query="&amp;(SUBSTITUTE(X8," ",""))&amp;"&amp;queryIsMT=0&amp;systemId=","» Zubehör")</f>
        <v>» Zubehör</v>
      </c>
      <c r="Y13" s="30" t="str">
        <f>HYPERLINK("https://accessorysmartfind.lenovo.com/#/search?keyword=&amp;pageIndex=1&amp;pageSize=40&amp;query="&amp;(SUBSTITUTE(Y8," ",""))&amp;"&amp;queryIsMT=0&amp;systemId=","» Zubehör")</f>
        <v>» Zubehör</v>
      </c>
      <c r="Z13" s="30" t="str">
        <f>HYPERLINK("https://accessorysmartfind.lenovo.com/#/search?keyword=&amp;pageIndex=1&amp;pageSize=40&amp;query="&amp;(SUBSTITUTE(Z8," ",""))&amp;"&amp;queryIsMT=0&amp;systemId=","» Zubehör")</f>
        <v>» Zubehör</v>
      </c>
      <c r="AA13" s="30" t="str">
        <f>HYPERLINK("https://accessorysmartfind.lenovo.com/#/search?keyword=&amp;pageIndex=1&amp;pageSize=40&amp;query="&amp;(SUBSTITUTE(AA8," ",""))&amp;"&amp;queryIsMT=0&amp;systemId=","» Zubehör")</f>
        <v>» Zubehör</v>
      </c>
      <c r="AB13" s="30" t="str">
        <f>HYPERLINK("https://accessorysmartfind.lenovo.com/#/search?keyword=&amp;pageIndex=1&amp;pageSize=40&amp;query="&amp;(SUBSTITUTE(AB8," ",""))&amp;"&amp;queryIsMT=0&amp;systemId=","» Zubehör")</f>
        <v>» Zubehör</v>
      </c>
      <c r="AC13" s="30" t="str">
        <f>HYPERLINK("https://accessorysmartfind.lenovo.com/#/search?keyword=&amp;pageIndex=1&amp;pageSize=40&amp;query="&amp;(SUBSTITUTE(AC8," ",""))&amp;"&amp;queryIsMT=0&amp;systemId=","» Zubehör")</f>
        <v>» Zubehör</v>
      </c>
      <c r="AD13" s="70"/>
      <c r="AE13" s="30" t="str">
        <f>HYPERLINK("https://accessorysmartfind.lenovo.com/#/search?keyword=&amp;pageIndex=1&amp;pageSize=40&amp;query="&amp;(SUBSTITUTE(AE8," ",""))&amp;"&amp;queryIsMT=0&amp;systemId=","» Zubehör")</f>
        <v>» Zubehör</v>
      </c>
      <c r="AF13" s="30" t="str">
        <f>HYPERLINK("https://accessorysmartfind.lenovo.com/#/search?keyword=&amp;pageIndex=1&amp;pageSize=40&amp;query="&amp;(SUBSTITUTE(AF8," ",""))&amp;"&amp;queryIsMT=0&amp;systemId=","» Zubehör")</f>
        <v>» Zubehör</v>
      </c>
      <c r="AG13" s="30" t="str">
        <f>HYPERLINK("https://accessorysmartfind.lenovo.com/#/search?keyword=&amp;pageIndex=1&amp;pageSize=40&amp;query="&amp;(SUBSTITUTE(AG8," ",""))&amp;"&amp;queryIsMT=0&amp;systemId=","» Zubehör")</f>
        <v>» Zubehör</v>
      </c>
      <c r="AH13" s="30" t="str">
        <f>HYPERLINK("https://accessorysmartfind.lenovo.com/#/search?keyword=&amp;pageIndex=1&amp;pageSize=40&amp;query="&amp;(SUBSTITUTE(AH8," ",""))&amp;"&amp;queryIsMT=0&amp;systemId=","» Zubehör")</f>
        <v>» Zubehör</v>
      </c>
      <c r="AI13" s="30" t="str">
        <f>HYPERLINK("https://accessorysmartfind.lenovo.com/#/search?keyword=&amp;pageIndex=1&amp;pageSize=40&amp;query="&amp;(SUBSTITUTE(AI8," ",""))&amp;"&amp;queryIsMT=0&amp;systemId=","» Zubehör")</f>
        <v>» Zubehör</v>
      </c>
      <c r="AJ13" s="70"/>
      <c r="AK13" s="30" t="str">
        <f>HYPERLINK("https://accessorysmartfind.lenovo.com/#/search?keyword=&amp;pageIndex=1&amp;pageSize=40&amp;query="&amp;(SUBSTITUTE(AK8," ",""))&amp;"&amp;queryIsMT=0&amp;systemId=","» Zubehör")</f>
        <v>» Zubehör</v>
      </c>
      <c r="AL13" s="30" t="str">
        <f>HYPERLINK("https://accessorysmartfind.lenovo.com/#/search?keyword=&amp;pageIndex=1&amp;pageSize=40&amp;query="&amp;(SUBSTITUTE(AL8," ",""))&amp;"&amp;queryIsMT=0&amp;systemId=","» Zubehör")</f>
        <v>» Zubehör</v>
      </c>
      <c r="AM13" s="30" t="str">
        <f>HYPERLINK("https://accessorysmartfind.lenovo.com/#/search?keyword=&amp;pageIndex=1&amp;pageSize=40&amp;query="&amp;(SUBSTITUTE(AM8," ",""))&amp;"&amp;queryIsMT=0&amp;systemId=","» Zubehör")</f>
        <v>» Zubehör</v>
      </c>
      <c r="AN13" s="70"/>
      <c r="AO13" s="30" t="str">
        <f>HYPERLINK("https://accessorysmartfind.lenovo.com/#/search?keyword=&amp;pageIndex=1&amp;pageSize=40&amp;query="&amp;(SUBSTITUTE(AO8," ",""))&amp;"&amp;queryIsMT=0&amp;systemId=","» Zubehör")</f>
        <v>» Zubehör</v>
      </c>
      <c r="AP13" s="30" t="str">
        <f>HYPERLINK("https://accessorysmartfind.lenovo.com/#/search?keyword=&amp;pageIndex=1&amp;pageSize=40&amp;query="&amp;(SUBSTITUTE(AP8," ",""))&amp;"&amp;queryIsMT=0&amp;systemId=","» Zubehör")</f>
        <v>» Zubehör</v>
      </c>
      <c r="AQ13" s="30" t="str">
        <f>HYPERLINK("https://accessorysmartfind.lenovo.com/#/search?keyword=&amp;pageIndex=1&amp;pageSize=40&amp;query="&amp;(SUBSTITUTE(AQ8," ",""))&amp;"&amp;queryIsMT=0&amp;systemId=","» Zubehör")</f>
        <v>» Zubehör</v>
      </c>
      <c r="AR13" s="70"/>
      <c r="AS13" s="30" t="str">
        <f>HYPERLINK("https://accessorysmartfind.lenovo.com/#/search?keyword=&amp;pageIndex=1&amp;pageSize=40&amp;query="&amp;(SUBSTITUTE(AS8," ",""))&amp;"&amp;queryIsMT=0&amp;systemId=","» Zubehör")</f>
        <v>» Zubehör</v>
      </c>
      <c r="AT13" s="30" t="str">
        <f>HYPERLINK("https://accessorysmartfind.lenovo.com/#/search?keyword=&amp;pageIndex=1&amp;pageSize=40&amp;query="&amp;(SUBSTITUTE(AT8," ",""))&amp;"&amp;queryIsMT=0&amp;systemId=","» Zubehör")</f>
        <v>» Zubehör</v>
      </c>
      <c r="AU13" s="70"/>
      <c r="AV13" s="30" t="str">
        <f>HYPERLINK("https://accessorysmartfind.lenovo.com/#/search?keyword=&amp;pageIndex=1&amp;pageSize=40&amp;query="&amp;(SUBSTITUTE(AV8," ",""))&amp;"&amp;queryIsMT=0&amp;systemId=","» Zubehör")</f>
        <v>» Zubehör</v>
      </c>
      <c r="AW13" s="30" t="str">
        <f>HYPERLINK("https://accessorysmartfind.lenovo.com/#/search?keyword=&amp;pageIndex=1&amp;pageSize=40&amp;query="&amp;(SUBSTITUTE(AW8," ",""))&amp;"&amp;queryIsMT=0&amp;systemId=","» Zubehör")</f>
        <v>» Zubehör</v>
      </c>
      <c r="AX13" s="70"/>
      <c r="AY13" s="30" t="str">
        <f>HYPERLINK("https://accessorysmartfind.lenovo.com/#/search?keyword=&amp;pageIndex=1&amp;pageSize=40&amp;query="&amp;(SUBSTITUTE(AY8," ",""))&amp;"&amp;queryIsMT=0&amp;systemId=","» Zubehör")</f>
        <v>» Zubehör</v>
      </c>
      <c r="AZ13" s="30" t="str">
        <f>HYPERLINK("https://accessorysmartfind.lenovo.com/#/search?keyword=&amp;pageIndex=1&amp;pageSize=40&amp;query="&amp;(SUBSTITUTE(AZ8," ",""))&amp;"&amp;queryIsMT=0&amp;systemId=","» Zubehör")</f>
        <v>» Zubehör</v>
      </c>
      <c r="BA13" s="30" t="str">
        <f>HYPERLINK("https://accessorysmartfind.lenovo.com/#/search?keyword=&amp;pageIndex=1&amp;pageSize=40&amp;query="&amp;(SUBSTITUTE(BA8," ",""))&amp;"&amp;queryIsMT=0&amp;systemId=","» Zubehör")</f>
        <v>» Zubehör</v>
      </c>
      <c r="BB13" s="70"/>
      <c r="BC13" s="30" t="str">
        <f>HYPERLINK("https://accessorysmartfind.lenovo.com/#/search?keyword=&amp;pageIndex=1&amp;pageSize=40&amp;query="&amp;(SUBSTITUTE(BC8," ",""))&amp;"&amp;queryIsMT=0&amp;systemId=","» Zubehör")</f>
        <v>» Zubehör</v>
      </c>
      <c r="BD13" s="30" t="str">
        <f>HYPERLINK("https://accessorysmartfind.lenovo.com/#/search?keyword=&amp;pageIndex=1&amp;pageSize=40&amp;query="&amp;(SUBSTITUTE(BD8," ",""))&amp;"&amp;queryIsMT=0&amp;systemId=","» Zubehör")</f>
        <v>» Zubehör</v>
      </c>
      <c r="BE13" s="70"/>
      <c r="BF13" s="30" t="str">
        <f>HYPERLINK("https://accessorysmartfind.lenovo.com/#/search?keyword=&amp;pageIndex=1&amp;pageSize=40&amp;query="&amp;(SUBSTITUTE(BF8," ",""))&amp;"&amp;queryIsMT=0&amp;systemId=","» Zubehör")</f>
        <v>» Zubehör</v>
      </c>
      <c r="BG13" s="30" t="str">
        <f>HYPERLINK("https://accessorysmartfind.lenovo.com/#/search?keyword=&amp;pageIndex=1&amp;pageSize=40&amp;query="&amp;(SUBSTITUTE(BG8," ",""))&amp;"&amp;queryIsMT=0&amp;systemId=","» Zubehör")</f>
        <v>» Zubehör</v>
      </c>
      <c r="BH13" s="30" t="str">
        <f>HYPERLINK("https://accessorysmartfind.lenovo.com/#/search?keyword=&amp;pageIndex=1&amp;pageSize=40&amp;query="&amp;(SUBSTITUTE(BH8," ",""))&amp;"&amp;queryIsMT=0&amp;systemId=","» Zubehör")</f>
        <v>» Zubehör</v>
      </c>
      <c r="BI13" s="70"/>
      <c r="BJ13" s="30" t="str">
        <f>HYPERLINK("https://accessorysmartfind.lenovo.com/#/search?keyword=&amp;pageIndex=1&amp;pageSize=40&amp;query="&amp;(SUBSTITUTE(BJ8," ",""))&amp;"&amp;queryIsMT=0&amp;systemId=","» Zubehör")</f>
        <v>» Zubehör</v>
      </c>
      <c r="BK13" s="70"/>
      <c r="BL13" s="30" t="str">
        <f>HYPERLINK("https://accessorysmartfind.lenovo.com/#/search?keyword=&amp;pageIndex=1&amp;pageSize=40&amp;query="&amp;(SUBSTITUTE(BL8," ",""))&amp;"&amp;queryIsMT=0&amp;systemId=","» Zubehör")</f>
        <v>» Zubehör</v>
      </c>
      <c r="BM13" s="30" t="str">
        <f>HYPERLINK("https://accessorysmartfind.lenovo.com/#/search?keyword=&amp;pageIndex=1&amp;pageSize=40&amp;query="&amp;(SUBSTITUTE(BM8," ",""))&amp;"&amp;queryIsMT=0&amp;systemId=","» Zubehör")</f>
        <v>» Zubehör</v>
      </c>
      <c r="BN13" s="30" t="str">
        <f>HYPERLINK("https://accessorysmartfind.lenovo.com/#/search?keyword=&amp;pageIndex=1&amp;pageSize=40&amp;query="&amp;(SUBSTITUTE(BN8," ",""))&amp;"&amp;queryIsMT=0&amp;systemId=","» Zubehör")</f>
        <v>» Zubehör</v>
      </c>
      <c r="BO13" s="70"/>
      <c r="BP13" s="30" t="str">
        <f>HYPERLINK("https://accessorysmartfind.lenovo.com/#/search?keyword=&amp;pageIndex=1&amp;pageSize=40&amp;query="&amp;(SUBSTITUTE(BP8," ",""))&amp;"&amp;queryIsMT=0&amp;systemId=","» Zubehör")</f>
        <v>» Zubehör</v>
      </c>
      <c r="BQ13" s="30" t="str">
        <f>HYPERLINK("https://accessorysmartfind.lenovo.com/#/search?keyword=&amp;pageIndex=1&amp;pageSize=40&amp;query="&amp;(SUBSTITUTE(BQ8," ",""))&amp;"&amp;queryIsMT=0&amp;systemId=","» Zubehör")</f>
        <v>» Zubehör</v>
      </c>
      <c r="BR13" s="30" t="str">
        <f>HYPERLINK("https://accessorysmartfind.lenovo.com/#/search?keyword=&amp;pageIndex=1&amp;pageSize=40&amp;query="&amp;(SUBSTITUTE(BR8," ",""))&amp;"&amp;queryIsMT=0&amp;systemId=","» Zubehör")</f>
        <v>» Zubehör</v>
      </c>
      <c r="BT13" s="30" t="str">
        <f>HYPERLINK("https://accessorysmartfind.lenovo.com/#/search?keyword=&amp;pageIndex=1&amp;pageSize=40&amp;query="&amp;(SUBSTITUTE(BT8," ",""))&amp;"&amp;queryIsMT=0&amp;systemId=","» Zubehör")</f>
        <v>» Zubehör</v>
      </c>
      <c r="BU13" s="30" t="str">
        <f>HYPERLINK("https://accessorysmartfind.lenovo.com/#/search?keyword=&amp;pageIndex=1&amp;pageSize=40&amp;query="&amp;(SUBSTITUTE(BU8," ",""))&amp;"&amp;queryIsMT=0&amp;systemId=","» Zubehör")</f>
        <v>» Zubehör</v>
      </c>
      <c r="BV13" s="30" t="str">
        <f>HYPERLINK("https://accessorysmartfind.lenovo.com/#/search?keyword=&amp;pageIndex=1&amp;pageSize=40&amp;query="&amp;(SUBSTITUTE(BV8," ",""))&amp;"&amp;queryIsMT=0&amp;systemId=","» Zubehör")</f>
        <v>» Zubehör</v>
      </c>
      <c r="BX13" s="30" t="str">
        <f>HYPERLINK("https://accessorysmartfind.lenovo.com/#/search?keyword=&amp;pageIndex=1&amp;pageSize=40&amp;query="&amp;(SUBSTITUTE(BX8," ",""))&amp;"&amp;queryIsMT=0&amp;systemId=","» Zubehör")</f>
        <v>» Zubehör</v>
      </c>
      <c r="BY13" s="30" t="str">
        <f>HYPERLINK("https://accessorysmartfind.lenovo.com/#/search?keyword=&amp;pageIndex=1&amp;pageSize=40&amp;query="&amp;(SUBSTITUTE(BY8," ",""))&amp;"&amp;queryIsMT=0&amp;systemId=","» Zubehör")</f>
        <v>» Zubehör</v>
      </c>
      <c r="BZ13" s="30" t="str">
        <f>HYPERLINK("https://accessorysmartfind.lenovo.com/#/search?keyword=&amp;pageIndex=1&amp;pageSize=40&amp;query="&amp;(SUBSTITUTE(BZ8," ",""))&amp;"&amp;queryIsMT=0&amp;systemId=","» Zubehör")</f>
        <v>» Zubehör</v>
      </c>
      <c r="CA13" s="70"/>
      <c r="CB13" s="30" t="str">
        <f>HYPERLINK("https://accessorysmartfind.lenovo.com/#/search?keyword=&amp;pageIndex=1&amp;pageSize=40&amp;query="&amp;(SUBSTITUTE(CB8," ",""))&amp;"&amp;queryIsMT=0&amp;systemId=","» Zubehör")</f>
        <v>» Zubehör</v>
      </c>
      <c r="CC13" s="30" t="str">
        <f>HYPERLINK("https://accessorysmartfind.lenovo.com/#/search?keyword=&amp;pageIndex=1&amp;pageSize=40&amp;query="&amp;(SUBSTITUTE(CC8," ",""))&amp;"&amp;queryIsMT=0&amp;systemId=","» Zubehör")</f>
        <v>» Zubehör</v>
      </c>
      <c r="CE13" s="30" t="str">
        <f>HYPERLINK("https://accessorysmartfind.lenovo.com/#/search?keyword=&amp;pageIndex=1&amp;pageSize=40&amp;query="&amp;(SUBSTITUTE(CE8," ",""))&amp;"&amp;queryIsMT=0&amp;systemId=","» Zubehör")</f>
        <v>» Zubehör</v>
      </c>
      <c r="CF13" s="30" t="str">
        <f>HYPERLINK("https://accessorysmartfind.lenovo.com/#/search?keyword=&amp;pageIndex=1&amp;pageSize=40&amp;query="&amp;(SUBSTITUTE(CF8," ",""))&amp;"&amp;queryIsMT=0&amp;systemId=","» Zubehör")</f>
        <v>» Zubehör</v>
      </c>
      <c r="CG13" s="30" t="str">
        <f>HYPERLINK("https://accessorysmartfind.lenovo.com/#/search?keyword=&amp;pageIndex=1&amp;pageSize=40&amp;query="&amp;(SUBSTITUTE(CG8," ",""))&amp;"&amp;queryIsMT=0&amp;systemId=","» Zubehör")</f>
        <v>» Zubehör</v>
      </c>
      <c r="CI13" s="30" t="str">
        <f>HYPERLINK("https://accessorysmartfind.lenovo.com/#/search?keyword=&amp;pageIndex=1&amp;pageSize=40&amp;query="&amp;(SUBSTITUTE(CI8," ",""))&amp;"&amp;queryIsMT=0&amp;systemId=","» Zubehör")</f>
        <v>» Zubehör</v>
      </c>
      <c r="CJ13" s="30" t="str">
        <f>HYPERLINK("https://accessorysmartfind.lenovo.com/#/search?keyword=&amp;pageIndex=1&amp;pageSize=40&amp;query="&amp;(SUBSTITUTE(CJ8," ",""))&amp;"&amp;queryIsMT=0&amp;systemId=","» Zubehör")</f>
        <v>» Zubehör</v>
      </c>
      <c r="CK13" s="30" t="str">
        <f>HYPERLINK("https://accessorysmartfind.lenovo.com/#/search?keyword=&amp;pageIndex=1&amp;pageSize=40&amp;query="&amp;(SUBSTITUTE(CK8," ",""))&amp;"&amp;queryIsMT=0&amp;systemId=","» Zubehör")</f>
        <v>» Zubehör</v>
      </c>
      <c r="CL13" s="70"/>
      <c r="CM13" s="30" t="str">
        <f>HYPERLINK("https://accessorysmartfind.lenovo.com/#/search?keyword=&amp;pageIndex=1&amp;pageSize=40&amp;query="&amp;(SUBSTITUTE(CM8," ",""))&amp;"&amp;queryIsMT=0&amp;systemId=","» Zubehör")</f>
        <v>» Zubehör</v>
      </c>
      <c r="CN13" s="70"/>
      <c r="CO13" s="30" t="str">
        <f>HYPERLINK("https://accessorysmartfind.lenovo.com/#/search?keyword=&amp;pageIndex=1&amp;pageSize=40&amp;query="&amp;(SUBSTITUTE(CO8," ",""))&amp;"&amp;queryIsMT=0&amp;systemId=","» Zubehör")</f>
        <v>» Zubehör</v>
      </c>
      <c r="CP13" s="30" t="str">
        <f>HYPERLINK("https://accessorysmartfind.lenovo.com/#/search?keyword=&amp;pageIndex=1&amp;pageSize=40&amp;query="&amp;(SUBSTITUTE(CP8," ",""))&amp;"&amp;queryIsMT=0&amp;systemId=","» Zubehör")</f>
        <v>» Zubehör</v>
      </c>
      <c r="CQ13" s="30" t="str">
        <f>HYPERLINK("https://accessorysmartfind.lenovo.com/#/search?keyword=&amp;pageIndex=1&amp;pageSize=40&amp;query="&amp;(SUBSTITUTE(CQ8," ",""))&amp;"&amp;queryIsMT=0&amp;systemId=","» Zubehör")</f>
        <v>» Zubehör</v>
      </c>
      <c r="CR13" s="70"/>
      <c r="CS13" s="30" t="str">
        <f>HYPERLINK("https://accessorysmartfind.lenovo.com/#/search?keyword=&amp;pageIndex=1&amp;pageSize=40&amp;query="&amp;(SUBSTITUTE(CS8," ",""))&amp;"&amp;queryIsMT=0&amp;systemId=","» Zubehör")</f>
        <v>» Zubehör</v>
      </c>
      <c r="CT13" s="30" t="str">
        <f>HYPERLINK("https://accessorysmartfind.lenovo.com/#/search?keyword=&amp;pageIndex=1&amp;pageSize=40&amp;query="&amp;(SUBSTITUTE(CT8," ",""))&amp;"&amp;queryIsMT=0&amp;systemId=","» Zubehör")</f>
        <v>» Zubehör</v>
      </c>
      <c r="CU13" s="30" t="str">
        <f>HYPERLINK("https://accessorysmartfind.lenovo.com/#/search?keyword=&amp;pageIndex=1&amp;pageSize=40&amp;query="&amp;(SUBSTITUTE(CU8," ",""))&amp;"&amp;queryIsMT=0&amp;systemId=","» Zubehör")</f>
        <v>» Zubehör</v>
      </c>
      <c r="CV13" s="70"/>
      <c r="CW13" s="30" t="str">
        <f>HYPERLINK("https://accessorysmartfind.lenovo.com/#/search?keyword=&amp;pageIndex=1&amp;pageSize=40&amp;query="&amp;(SUBSTITUTE(CW8," ",""))&amp;"&amp;queryIsMT=0&amp;systemId=","» Zubehör")</f>
        <v>» Zubehör</v>
      </c>
      <c r="CX13" s="30" t="str">
        <f>HYPERLINK("https://accessorysmartfind.lenovo.com/#/search?keyword=&amp;pageIndex=1&amp;pageSize=40&amp;query="&amp;(SUBSTITUTE(CX8," ",""))&amp;"&amp;queryIsMT=0&amp;systemId=","» Zubehör")</f>
        <v>» Zubehör</v>
      </c>
      <c r="CY13" s="30" t="str">
        <f>HYPERLINK("https://accessorysmartfind.lenovo.com/#/search?keyword=&amp;pageIndex=1&amp;pageSize=40&amp;query="&amp;(SUBSTITUTE(CY8," ",""))&amp;"&amp;queryIsMT=0&amp;systemId=","» Zubehör")</f>
        <v>» Zubehör</v>
      </c>
      <c r="CZ13" s="70"/>
      <c r="DA13" s="30" t="str">
        <f>HYPERLINK("https://accessorysmartfind.lenovo.com/#/search?keyword=&amp;pageIndex=1&amp;pageSize=40&amp;query="&amp;(SUBSTITUTE(DA8," ",""))&amp;"&amp;queryIsMT=0&amp;systemId=","» Zubehör")</f>
        <v>» Zubehör</v>
      </c>
      <c r="DB13" s="30" t="str">
        <f>HYPERLINK("https://accessorysmartfind.lenovo.com/#/search?keyword=&amp;pageIndex=1&amp;pageSize=40&amp;query="&amp;(SUBSTITUTE(DB8," ",""))&amp;"&amp;queryIsMT=0&amp;systemId=","» Zubehör")</f>
        <v>» Zubehör</v>
      </c>
      <c r="DC13" s="30" t="str">
        <f>HYPERLINK("https://accessorysmartfind.lenovo.com/#/search?keyword=&amp;pageIndex=1&amp;pageSize=40&amp;query="&amp;(SUBSTITUTE(DC8," ",""))&amp;"&amp;queryIsMT=0&amp;systemId=","» Zubehör")</f>
        <v>» Zubehör</v>
      </c>
      <c r="DD13" s="70"/>
      <c r="DE13" s="30" t="str">
        <f>HYPERLINK("https://accessorysmartfind.lenovo.com/#/search?keyword=&amp;pageIndex=1&amp;pageSize=40&amp;query="&amp;(SUBSTITUTE(DE8," ",""))&amp;"&amp;queryIsMT=0&amp;systemId=","» Zubehör")</f>
        <v>» Zubehör</v>
      </c>
      <c r="DF13" s="30" t="str">
        <f>HYPERLINK("https://accessorysmartfind.lenovo.com/#/search?keyword=&amp;pageIndex=1&amp;pageSize=40&amp;query="&amp;(SUBSTITUTE(DF8," ",""))&amp;"&amp;queryIsMT=0&amp;systemId=","» Zubehör")</f>
        <v>» Zubehör</v>
      </c>
      <c r="DG13" s="30" t="str">
        <f>HYPERLINK("https://accessorysmartfind.lenovo.com/#/search?keyword=&amp;pageIndex=1&amp;pageSize=40&amp;query="&amp;(SUBSTITUTE(DG8," ",""))&amp;"&amp;queryIsMT=0&amp;systemId=","» Zubehör")</f>
        <v>» Zubehör</v>
      </c>
      <c r="DH13" s="70"/>
      <c r="DI13" s="30" t="str">
        <f>HYPERLINK("https://accessorysmartfind.lenovo.com/#/search?keyword=&amp;pageIndex=1&amp;pageSize=40&amp;query="&amp;(SUBSTITUTE(DI8," ",""))&amp;"&amp;queryIsMT=0&amp;systemId=","» Zubehör")</f>
        <v>» Zubehör</v>
      </c>
      <c r="DJ13" s="30" t="str">
        <f>HYPERLINK("https://accessorysmartfind.lenovo.com/#/search?keyword=&amp;pageIndex=1&amp;pageSize=40&amp;query="&amp;(SUBSTITUTE(DJ8," ",""))&amp;"&amp;queryIsMT=0&amp;systemId=","» Zubehör")</f>
        <v>» Zubehör</v>
      </c>
      <c r="DK13" s="30" t="str">
        <f>HYPERLINK("https://accessorysmartfind.lenovo.com/#/search?keyword=&amp;pageIndex=1&amp;pageSize=40&amp;query="&amp;(SUBSTITUTE(DK8," ",""))&amp;"&amp;queryIsMT=0&amp;systemId=","» Zubehör")</f>
        <v>» Zubehör</v>
      </c>
      <c r="DL13" s="70"/>
      <c r="DM13" s="30" t="str">
        <f>HYPERLINK("https://accessorysmartfind.lenovo.com/#/search?keyword=&amp;pageIndex=1&amp;pageSize=40&amp;query="&amp;(SUBSTITUTE(DM8," ",""))&amp;"&amp;queryIsMT=0&amp;systemId=","» Zubehör")</f>
        <v>» Zubehör</v>
      </c>
      <c r="DN13" s="30" t="str">
        <f>HYPERLINK("https://accessorysmartfind.lenovo.com/#/search?keyword=&amp;pageIndex=1&amp;pageSize=40&amp;query="&amp;(SUBSTITUTE(DN8," ",""))&amp;"&amp;queryIsMT=0&amp;systemId=","» Zubehör")</f>
        <v>» Zubehör</v>
      </c>
      <c r="DO13" s="70"/>
      <c r="DP13" s="30" t="str">
        <f>HYPERLINK("https://accessorysmartfind.lenovo.com/#/search?keyword=&amp;pageIndex=1&amp;pageSize=40&amp;query="&amp;(SUBSTITUTE(DP8," ",""))&amp;"&amp;queryIsMT=0&amp;systemId=","» Zubehör")</f>
        <v>» Zubehör</v>
      </c>
      <c r="DQ13" s="30" t="str">
        <f>HYPERLINK("https://accessorysmartfind.lenovo.com/#/search?keyword=&amp;pageIndex=1&amp;pageSize=40&amp;query="&amp;(SUBSTITUTE(DQ8," ",""))&amp;"&amp;queryIsMT=0&amp;systemId=","» Zubehör")</f>
        <v>» Zubehör</v>
      </c>
      <c r="DR13" s="30" t="str">
        <f>HYPERLINK("https://accessorysmartfind.lenovo.com/#/search?keyword=&amp;pageIndex=1&amp;pageSize=40&amp;query="&amp;(SUBSTITUTE(DR8," ",""))&amp;"&amp;queryIsMT=0&amp;systemId=","» Zubehör")</f>
        <v>» Zubehör</v>
      </c>
      <c r="DS13" s="70"/>
      <c r="DT13" s="30" t="str">
        <f>HYPERLINK("https://accessorysmartfind.lenovo.com/#/search?keyword=&amp;pageIndex=1&amp;pageSize=40&amp;query="&amp;(SUBSTITUTE(DT8," ",""))&amp;"&amp;queryIsMT=0&amp;systemId=","» Zubehör")</f>
        <v>» Zubehör</v>
      </c>
      <c r="DU13" s="30" t="str">
        <f>HYPERLINK("https://accessorysmartfind.lenovo.com/#/search?keyword=&amp;pageIndex=1&amp;pageSize=40&amp;query="&amp;(SUBSTITUTE(DU8," ",""))&amp;"&amp;queryIsMT=0&amp;systemId=","» Zubehör")</f>
        <v>» Zubehör</v>
      </c>
      <c r="DV13" s="30" t="str">
        <f>HYPERLINK("https://accessorysmartfind.lenovo.com/#/search?keyword=&amp;pageIndex=1&amp;pageSize=40&amp;query="&amp;(SUBSTITUTE(DV8," ",""))&amp;"&amp;queryIsMT=0&amp;systemId=","» Zubehör")</f>
        <v>» Zubehör</v>
      </c>
      <c r="DW13" s="70"/>
      <c r="DX13" s="30" t="str">
        <f>HYPERLINK("https://accessorysmartfind.lenovo.com/#/search?keyword=&amp;pageIndex=1&amp;pageSize=40&amp;query="&amp;(SUBSTITUTE(DX8," ",""))&amp;"&amp;queryIsMT=0&amp;systemId=","» Zubehör")</f>
        <v>» Zubehör</v>
      </c>
      <c r="DY13" s="30" t="str">
        <f>HYPERLINK("https://accessorysmartfind.lenovo.com/#/search?keyword=&amp;pageIndex=1&amp;pageSize=40&amp;query="&amp;(SUBSTITUTE(DY8," ",""))&amp;"&amp;queryIsMT=0&amp;systemId=","» Zubehör")</f>
        <v>» Zubehör</v>
      </c>
      <c r="DZ13" s="30" t="str">
        <f>HYPERLINK("https://accessorysmartfind.lenovo.com/#/search?keyword=&amp;pageIndex=1&amp;pageSize=40&amp;query="&amp;(SUBSTITUTE(DZ8," ",""))&amp;"&amp;queryIsMT=0&amp;systemId=","» Zubehör")</f>
        <v>» Zubehör</v>
      </c>
      <c r="EA13" s="70"/>
      <c r="EB13" s="30" t="str">
        <f>HYPERLINK("https://accessorysmartfind.lenovo.com/#/search?keyword=&amp;pageIndex=1&amp;pageSize=40&amp;query="&amp;(SUBSTITUTE(EB8," ",""))&amp;"&amp;queryIsMT=0&amp;systemId=","» Zubehör")</f>
        <v>» Zubehör</v>
      </c>
      <c r="EC13" s="30" t="str">
        <f>HYPERLINK("https://accessorysmartfind.lenovo.com/#/search?keyword=&amp;pageIndex=1&amp;pageSize=40&amp;query="&amp;(SUBSTITUTE(EC8," ",""))&amp;"&amp;queryIsMT=0&amp;systemId=","» Zubehör")</f>
        <v>» Zubehör</v>
      </c>
      <c r="ED13" s="30" t="str">
        <f>HYPERLINK("https://accessorysmartfind.lenovo.com/#/search?keyword=&amp;pageIndex=1&amp;pageSize=40&amp;query="&amp;(SUBSTITUTE(ED8," ",""))&amp;"&amp;queryIsMT=0&amp;systemId=","» Zubehör")</f>
        <v>» Zubehör</v>
      </c>
      <c r="EE13" s="30" t="str">
        <f>HYPERLINK("https://accessorysmartfind.lenovo.com/#/search?keyword=&amp;pageIndex=1&amp;pageSize=40&amp;query="&amp;(SUBSTITUTE(EE8," ",""))&amp;"&amp;queryIsMT=0&amp;systemId=","» Zubehör")</f>
        <v>» Zubehör</v>
      </c>
      <c r="EF13" s="70"/>
      <c r="EG13" s="30" t="str">
        <f>HYPERLINK("https://accessorysmartfind.lenovo.com/#/search?keyword=&amp;pageIndex=1&amp;pageSize=40&amp;query="&amp;(SUBSTITUTE(EG8," ",""))&amp;"&amp;queryIsMT=0&amp;systemId=","» Zubehör")</f>
        <v>» Zubehör</v>
      </c>
      <c r="EH13" s="30" t="str">
        <f>HYPERLINK("https://accessorysmartfind.lenovo.com/#/search?keyword=&amp;pageIndex=1&amp;pageSize=40&amp;query="&amp;(SUBSTITUTE(EH8," ",""))&amp;"&amp;queryIsMT=0&amp;systemId=","» Zubehör")</f>
        <v>» Zubehör</v>
      </c>
      <c r="EI13" s="30" t="str">
        <f>HYPERLINK("https://accessorysmartfind.lenovo.com/#/search?keyword=&amp;pageIndex=1&amp;pageSize=40&amp;query="&amp;(SUBSTITUTE(EI8," ",""))&amp;"&amp;queryIsMT=0&amp;systemId=","» Zubehör")</f>
        <v>» Zubehör</v>
      </c>
      <c r="EJ13" s="30" t="str">
        <f>HYPERLINK("https://accessorysmartfind.lenovo.com/#/search?keyword=&amp;pageIndex=1&amp;pageSize=40&amp;query="&amp;(SUBSTITUTE(EJ8," ",""))&amp;"&amp;queryIsMT=0&amp;systemId=","» Zubehör")</f>
        <v>» Zubehör</v>
      </c>
      <c r="EK13" s="70"/>
      <c r="EL13" s="30" t="str">
        <f>HYPERLINK("https://accessorysmartfind.lenovo.com/#/search?keyword=&amp;pageIndex=1&amp;pageSize=40&amp;query="&amp;(SUBSTITUTE(EL8," ",""))&amp;"&amp;queryIsMT=0&amp;systemId=","» Zubehör")</f>
        <v>» Zubehör</v>
      </c>
      <c r="EM13" s="70"/>
      <c r="EN13" s="30" t="str">
        <f>HYPERLINK("https://accessorysmartfind.lenovo.com/#/search?keyword=&amp;pageIndex=1&amp;pageSize=40&amp;query="&amp;(SUBSTITUTE(EN8," ",""))&amp;"&amp;queryIsMT=0&amp;systemId=","» Zubehör")</f>
        <v>» Zubehör</v>
      </c>
      <c r="EO13" s="30" t="str">
        <f>HYPERLINK("https://accessorysmartfind.lenovo.com/#/search?keyword=&amp;pageIndex=1&amp;pageSize=40&amp;query="&amp;(SUBSTITUTE(EO8," ",""))&amp;"&amp;queryIsMT=0&amp;systemId=","» Zubehör")</f>
        <v>» Zubehör</v>
      </c>
      <c r="EP13" s="30" t="str">
        <f>HYPERLINK("https://accessorysmartfind.lenovo.com/#/search?keyword=&amp;pageIndex=1&amp;pageSize=40&amp;query="&amp;(SUBSTITUTE(EP8," ",""))&amp;"&amp;queryIsMT=0&amp;systemId=","» Zubehör")</f>
        <v>» Zubehör</v>
      </c>
      <c r="EQ13" s="30" t="str">
        <f>HYPERLINK("https://accessorysmartfind.lenovo.com/#/search?keyword=&amp;pageIndex=1&amp;pageSize=40&amp;query="&amp;(SUBSTITUTE(EQ8," ",""))&amp;"&amp;queryIsMT=0&amp;systemId=","» Zubehör")</f>
        <v>» Zubehör</v>
      </c>
      <c r="ER13" s="30" t="str">
        <f>HYPERLINK("https://accessorysmartfind.lenovo.com/#/search?keyword=&amp;pageIndex=1&amp;pageSize=40&amp;query="&amp;(SUBSTITUTE(ER8," ",""))&amp;"&amp;queryIsMT=0&amp;systemId=","» Zubehör")</f>
        <v>» Zubehör</v>
      </c>
      <c r="ES13" s="70"/>
      <c r="ET13" s="30" t="str">
        <f>HYPERLINK("https://accessorysmartfind.lenovo.com/#/search?keyword=&amp;pageIndex=1&amp;pageSize=40&amp;query="&amp;(SUBSTITUTE(ET8," ",""))&amp;"&amp;queryIsMT=0&amp;systemId=","» Zubehör")</f>
        <v>» Zubehör</v>
      </c>
      <c r="EU13" s="30" t="str">
        <f>HYPERLINK("https://accessorysmartfind.lenovo.com/#/search?keyword=&amp;pageIndex=1&amp;pageSize=40&amp;query="&amp;(SUBSTITUTE(EU8," ",""))&amp;"&amp;queryIsMT=0&amp;systemId=","» Zubehör")</f>
        <v>» Zubehör</v>
      </c>
      <c r="EV13" s="70"/>
      <c r="EW13" s="30" t="str">
        <f>HYPERLINK("https://accessorysmartfind.lenovo.com/#/search?keyword=&amp;pageIndex=1&amp;pageSize=40&amp;query="&amp;(SUBSTITUTE(EW8," ",""))&amp;"&amp;queryIsMT=0&amp;systemId=","» Zubehör")</f>
        <v>» Zubehör</v>
      </c>
      <c r="EX13" s="30" t="str">
        <f>HYPERLINK("https://accessorysmartfind.lenovo.com/#/search?keyword=&amp;pageIndex=1&amp;pageSize=40&amp;query="&amp;(SUBSTITUTE(EX8," ",""))&amp;"&amp;queryIsMT=0&amp;systemId=","» Zubehör")</f>
        <v>» Zubehör</v>
      </c>
      <c r="EY13" s="30" t="str">
        <f>HYPERLINK("https://accessorysmartfind.lenovo.com/#/search?keyword=&amp;pageIndex=1&amp;pageSize=40&amp;query="&amp;(SUBSTITUTE(EY8," ",""))&amp;"&amp;queryIsMT=0&amp;systemId=","» Zubehör")</f>
        <v>» Zubehör</v>
      </c>
      <c r="EZ13" s="30" t="str">
        <f>HYPERLINK("https://accessorysmartfind.lenovo.com/#/search?keyword=&amp;pageIndex=1&amp;pageSize=40&amp;query="&amp;(SUBSTITUTE(EZ8," ",""))&amp;"&amp;queryIsMT=0&amp;systemId=","» Zubehör")</f>
        <v>» Zubehör</v>
      </c>
      <c r="FA13" s="70"/>
      <c r="FB13" s="30" t="str">
        <f>HYPERLINK("https://accessorysmartfind.lenovo.com/#/search?keyword=&amp;pageIndex=1&amp;pageSize=40&amp;query="&amp;(SUBSTITUTE(FB8," ",""))&amp;"&amp;queryIsMT=0&amp;systemId=","» Zubehör")</f>
        <v>» Zubehör</v>
      </c>
      <c r="FC13" s="30" t="str">
        <f>HYPERLINK("https://accessorysmartfind.lenovo.com/#/search?keyword=&amp;pageIndex=1&amp;pageSize=40&amp;query="&amp;(SUBSTITUTE(FC8," ",""))&amp;"&amp;queryIsMT=0&amp;systemId=","» Zubehör")</f>
        <v>» Zubehör</v>
      </c>
      <c r="FD13" s="70"/>
      <c r="FE13" s="30" t="str">
        <f>HYPERLINK("https://accessorysmartfind.lenovo.com/#/search?keyword=&amp;pageIndex=1&amp;pageSize=40&amp;query="&amp;(SUBSTITUTE(FE8," ",""))&amp;"&amp;queryIsMT=0&amp;systemId=","» Zubehör")</f>
        <v>» Zubehör</v>
      </c>
      <c r="FF13" s="30" t="str">
        <f>HYPERLINK("https://accessorysmartfind.lenovo.com/#/search?keyword=&amp;pageIndex=1&amp;pageSize=40&amp;query="&amp;(SUBSTITUTE(FF8," ",""))&amp;"&amp;queryIsMT=0&amp;systemId=","» Zubehör")</f>
        <v>» Zubehör</v>
      </c>
      <c r="FG13" s="30" t="str">
        <f>HYPERLINK("https://accessorysmartfind.lenovo.com/#/search?keyword=&amp;pageIndex=1&amp;pageSize=40&amp;query="&amp;(SUBSTITUTE(FG8," ",""))&amp;"&amp;queryIsMT=0&amp;systemId=","» Zubehör")</f>
        <v>» Zubehör</v>
      </c>
      <c r="FH13" s="30" t="str">
        <f>HYPERLINK("https://accessorysmartfind.lenovo.com/#/search?keyword=&amp;pageIndex=1&amp;pageSize=40&amp;query="&amp;(SUBSTITUTE(FH8," ",""))&amp;"&amp;queryIsMT=0&amp;systemId=","» Zubehör")</f>
        <v>» Zubehör</v>
      </c>
      <c r="FI13" s="70"/>
      <c r="FJ13" s="30" t="str">
        <f>HYPERLINK("https://accessorysmartfind.lenovo.com/#/search?keyword=&amp;pageIndex=1&amp;pageSize=40&amp;query="&amp;(SUBSTITUTE(FJ8," ",""))&amp;"&amp;queryIsMT=0&amp;systemId=","» Zubehör")</f>
        <v>» Zubehör</v>
      </c>
      <c r="FK13" s="30" t="str">
        <f>HYPERLINK("https://accessorysmartfind.lenovo.com/#/search?keyword=&amp;pageIndex=1&amp;pageSize=40&amp;query="&amp;(SUBSTITUTE(FK8," ",""))&amp;"&amp;queryIsMT=0&amp;systemId=","» Zubehör")</f>
        <v>» Zubehör</v>
      </c>
      <c r="FL13" s="30" t="str">
        <f>HYPERLINK("https://accessorysmartfind.lenovo.com/#/search?keyword=&amp;pageIndex=1&amp;pageSize=40&amp;query="&amp;(SUBSTITUTE(FL8," ",""))&amp;"&amp;queryIsMT=0&amp;systemId=","» Zubehör")</f>
        <v>» Zubehör</v>
      </c>
      <c r="FM13" s="30" t="str">
        <f>HYPERLINK("https://accessorysmartfind.lenovo.com/#/search?keyword=&amp;pageIndex=1&amp;pageSize=40&amp;query="&amp;(SUBSTITUTE(FM8," ",""))&amp;"&amp;queryIsMT=0&amp;systemId=","» Zubehör")</f>
        <v>» Zubehör</v>
      </c>
      <c r="FN13" s="70"/>
      <c r="FO13" s="30" t="str">
        <f>HYPERLINK("https://accessorysmartfind.lenovo.com/#/search?keyword=&amp;pageIndex=1&amp;pageSize=40&amp;query="&amp;(SUBSTITUTE(FO8," ",""))&amp;"&amp;queryIsMT=0&amp;systemId=","» Zubehör")</f>
        <v>» Zubehör</v>
      </c>
      <c r="FP13" s="30" t="str">
        <f>HYPERLINK("https://accessorysmartfind.lenovo.com/#/search?keyword=&amp;pageIndex=1&amp;pageSize=40&amp;query="&amp;(SUBSTITUTE(FP8," ",""))&amp;"&amp;queryIsMT=0&amp;systemId=","» Zubehör")</f>
        <v>» Zubehör</v>
      </c>
      <c r="FQ13" s="70"/>
      <c r="FR13" s="30" t="str">
        <f>HYPERLINK("https://accessorysmartfind.lenovo.com/#/search?keyword=&amp;pageIndex=1&amp;pageSize=40&amp;query="&amp;(SUBSTITUTE(FR8," ",""))&amp;"&amp;queryIsMT=0&amp;systemId=","» Zubehör")</f>
        <v>» Zubehör</v>
      </c>
      <c r="FS13" s="30" t="str">
        <f>HYPERLINK("https://accessorysmartfind.lenovo.com/#/search?keyword=&amp;pageIndex=1&amp;pageSize=40&amp;query="&amp;(SUBSTITUTE(FS8," ",""))&amp;"&amp;queryIsMT=0&amp;systemId=","» Zubehör")</f>
        <v>» Zubehör</v>
      </c>
      <c r="FT13" s="30" t="str">
        <f>HYPERLINK("https://accessorysmartfind.lenovo.com/#/search?keyword=&amp;pageIndex=1&amp;pageSize=40&amp;query="&amp;(SUBSTITUTE(FT8," ",""))&amp;"&amp;queryIsMT=0&amp;systemId=","» Zubehör")</f>
        <v>» Zubehör</v>
      </c>
      <c r="FU13" s="30" t="str">
        <f>HYPERLINK("https://accessorysmartfind.lenovo.com/#/search?keyword=&amp;pageIndex=1&amp;pageSize=40&amp;query="&amp;(SUBSTITUTE(FU8," ",""))&amp;"&amp;queryIsMT=0&amp;systemId=","» Zubehör")</f>
        <v>» Zubehör</v>
      </c>
      <c r="FV13" s="70"/>
      <c r="FW13" s="30" t="str">
        <f>HYPERLINK("https://accessorysmartfind.lenovo.com/#/search?keyword=&amp;pageIndex=1&amp;pageSize=40&amp;query="&amp;(SUBSTITUTE(FW8," ",""))&amp;"&amp;queryIsMT=0&amp;systemId=","» Zubehör")</f>
        <v>» Zubehör</v>
      </c>
      <c r="FX13" s="30" t="str">
        <f>HYPERLINK("https://accessorysmartfind.lenovo.com/#/search?keyword=&amp;pageIndex=1&amp;pageSize=40&amp;query="&amp;(SUBSTITUTE(FX8," ",""))&amp;"&amp;queryIsMT=0&amp;systemId=","» Zubehör")</f>
        <v>» Zubehör</v>
      </c>
      <c r="FY13" s="30" t="str">
        <f>HYPERLINK("https://accessorysmartfind.lenovo.com/#/search?keyword=&amp;pageIndex=1&amp;pageSize=40&amp;query="&amp;(SUBSTITUTE(FY8," ",""))&amp;"&amp;queryIsMT=0&amp;systemId=","» Zubehör")</f>
        <v>» Zubehör</v>
      </c>
      <c r="FZ13" s="30" t="str">
        <f>HYPERLINK("https://accessorysmartfind.lenovo.com/#/search?keyword=&amp;pageIndex=1&amp;pageSize=40&amp;query="&amp;(SUBSTITUTE(FZ8," ",""))&amp;"&amp;queryIsMT=0&amp;systemId=","» Zubehör")</f>
        <v>» Zubehör</v>
      </c>
      <c r="GA13" s="30" t="str">
        <f>HYPERLINK("https://accessorysmartfind.lenovo.com/#/search?keyword=&amp;pageIndex=1&amp;pageSize=40&amp;query="&amp;(SUBSTITUTE(GA8," ",""))&amp;"&amp;queryIsMT=0&amp;systemId=","» Zubehör")</f>
        <v>» Zubehör</v>
      </c>
      <c r="GB13" s="30" t="str">
        <f>HYPERLINK("https://accessorysmartfind.lenovo.com/#/search?keyword=&amp;pageIndex=1&amp;pageSize=40&amp;query="&amp;(SUBSTITUTE(GB8," ",""))&amp;"&amp;queryIsMT=0&amp;systemId=","» Zubehör")</f>
        <v>» Zubehör</v>
      </c>
      <c r="GC13" s="70"/>
      <c r="GD13" s="30" t="str">
        <f>HYPERLINK("https://accessorysmartfind.lenovo.com/#/search?keyword=&amp;pageIndex=1&amp;pageSize=40&amp;query="&amp;(SUBSTITUTE(GD8," ",""))&amp;"&amp;queryIsMT=0&amp;systemId=","» Zubehör")</f>
        <v>» Zubehör</v>
      </c>
      <c r="GE13" s="30" t="str">
        <f>HYPERLINK("https://accessorysmartfind.lenovo.com/#/search?keyword=&amp;pageIndex=1&amp;pageSize=40&amp;query="&amp;(SUBSTITUTE(GE8," ",""))&amp;"&amp;queryIsMT=0&amp;systemId=","» Zubehör")</f>
        <v>» Zubehör</v>
      </c>
      <c r="GF13" s="30" t="str">
        <f>HYPERLINK("https://accessorysmartfind.lenovo.com/#/search?keyword=&amp;pageIndex=1&amp;pageSize=40&amp;query="&amp;(SUBSTITUTE(GF8," ",""))&amp;"&amp;queryIsMT=0&amp;systemId=","» Zubehör")</f>
        <v>» Zubehör</v>
      </c>
      <c r="GG13" s="30" t="str">
        <f>HYPERLINK("https://accessorysmartfind.lenovo.com/#/search?keyword=&amp;pageIndex=1&amp;pageSize=40&amp;query="&amp;(SUBSTITUTE(GG8," ",""))&amp;"&amp;queryIsMT=0&amp;systemId=","» Zubehör")</f>
        <v>» Zubehör</v>
      </c>
      <c r="GH13" s="30" t="str">
        <f>HYPERLINK("https://accessorysmartfind.lenovo.com/#/search?keyword=&amp;pageIndex=1&amp;pageSize=40&amp;query="&amp;(SUBSTITUTE(GH8," ",""))&amp;"&amp;queryIsMT=0&amp;systemId=","» Zubehör")</f>
        <v>» Zubehör</v>
      </c>
      <c r="GI13" s="30" t="str">
        <f>HYPERLINK("https://accessorysmartfind.lenovo.com/#/search?keyword=&amp;pageIndex=1&amp;pageSize=40&amp;query="&amp;(SUBSTITUTE(GI8," ",""))&amp;"&amp;queryIsMT=0&amp;systemId=","» Zubehör")</f>
        <v>» Zubehör</v>
      </c>
      <c r="GJ13" s="70"/>
      <c r="GK13" s="30" t="str">
        <f>HYPERLINK("https://accessorysmartfind.lenovo.com/#/search?keyword=&amp;pageIndex=1&amp;pageSize=40&amp;query="&amp;(SUBSTITUTE(GK8," ",""))&amp;"&amp;queryIsMT=0&amp;systemId=","» Zubehör")</f>
        <v>» Zubehör</v>
      </c>
      <c r="GL13" s="30" t="str">
        <f>HYPERLINK("https://accessorysmartfind.lenovo.com/#/search?keyword=&amp;pageIndex=1&amp;pageSize=40&amp;query="&amp;(SUBSTITUTE(GL8," ",""))&amp;"&amp;queryIsMT=0&amp;systemId=","» Zubehör")</f>
        <v>» Zubehör</v>
      </c>
      <c r="GM13" s="30" t="str">
        <f>HYPERLINK("https://accessorysmartfind.lenovo.com/#/search?keyword=&amp;pageIndex=1&amp;pageSize=40&amp;query="&amp;(SUBSTITUTE(GM8," ",""))&amp;"&amp;queryIsMT=0&amp;systemId=","» Zubehör")</f>
        <v>» Zubehör</v>
      </c>
      <c r="GN13" s="30" t="str">
        <f>HYPERLINK("https://accessorysmartfind.lenovo.com/#/search?keyword=&amp;pageIndex=1&amp;pageSize=40&amp;query="&amp;(SUBSTITUTE(GN8," ",""))&amp;"&amp;queryIsMT=0&amp;systemId=","» Zubehör")</f>
        <v>» Zubehör</v>
      </c>
      <c r="GO13" s="70"/>
      <c r="GP13" s="30" t="str">
        <f>HYPERLINK("https://accessorysmartfind.lenovo.com/#/search?keyword=&amp;pageIndex=1&amp;pageSize=40&amp;query="&amp;(SUBSTITUTE(GP8," ",""))&amp;"&amp;queryIsMT=0&amp;systemId=","» Zubehör")</f>
        <v>» Zubehör</v>
      </c>
      <c r="GQ13" s="30" t="str">
        <f>HYPERLINK("https://accessorysmartfind.lenovo.com/#/search?keyword=&amp;pageIndex=1&amp;pageSize=40&amp;query="&amp;(SUBSTITUTE(GQ8," ",""))&amp;"&amp;queryIsMT=0&amp;systemId=","» Zubehör")</f>
        <v>» Zubehör</v>
      </c>
      <c r="GR13" s="30" t="str">
        <f>HYPERLINK("https://accessorysmartfind.lenovo.com/#/search?keyword=&amp;pageIndex=1&amp;pageSize=40&amp;query="&amp;(SUBSTITUTE(GR8," ",""))&amp;"&amp;queryIsMT=0&amp;systemId=","» Zubehör")</f>
        <v>» Zubehör</v>
      </c>
      <c r="GS13" s="30" t="str">
        <f>HYPERLINK("https://accessorysmartfind.lenovo.com/#/search?keyword=&amp;pageIndex=1&amp;pageSize=40&amp;query="&amp;(SUBSTITUTE(GS8," ",""))&amp;"&amp;queryIsMT=0&amp;systemId=","» Zubehör")</f>
        <v>» Zubehör</v>
      </c>
      <c r="GT13" s="70"/>
      <c r="GU13" s="30" t="str">
        <f>HYPERLINK("https://accessorysmartfind.lenovo.com/#/search?keyword=&amp;pageIndex=1&amp;pageSize=40&amp;query="&amp;(SUBSTITUTE(GU8," ",""))&amp;"&amp;queryIsMT=0&amp;systemId=","» Zubehör")</f>
        <v>» Zubehör</v>
      </c>
      <c r="GV13" s="30" t="str">
        <f>HYPERLINK("https://accessorysmartfind.lenovo.com/#/search?keyword=&amp;pageIndex=1&amp;pageSize=40&amp;query="&amp;(SUBSTITUTE(GV8," ",""))&amp;"&amp;queryIsMT=0&amp;systemId=","» Zubehör")</f>
        <v>» Zubehör</v>
      </c>
      <c r="GW13" s="30" t="str">
        <f>HYPERLINK("https://accessorysmartfind.lenovo.com/#/search?keyword=&amp;pageIndex=1&amp;pageSize=40&amp;query="&amp;(SUBSTITUTE(GW8," ",""))&amp;"&amp;queryIsMT=0&amp;systemId=","» Zubehör")</f>
        <v>» Zubehör</v>
      </c>
      <c r="GX13" s="30" t="str">
        <f>HYPERLINK("https://accessorysmartfind.lenovo.com/#/search?keyword=&amp;pageIndex=1&amp;pageSize=40&amp;query="&amp;(SUBSTITUTE(GX8," ",""))&amp;"&amp;queryIsMT=0&amp;systemId=","» Zubehör")</f>
        <v>» Zubehör</v>
      </c>
      <c r="GY13" s="70"/>
      <c r="GZ13" s="30" t="str">
        <f>HYPERLINK("https://accessorysmartfind.lenovo.com/#/search?keyword=&amp;pageIndex=1&amp;pageSize=40&amp;query="&amp;(SUBSTITUTE(GZ8," ",""))&amp;"&amp;queryIsMT=0&amp;systemId=","» Zubehör")</f>
        <v>» Zubehör</v>
      </c>
      <c r="HA13" s="30" t="str">
        <f>HYPERLINK("https://accessorysmartfind.lenovo.com/#/search?keyword=&amp;pageIndex=1&amp;pageSize=40&amp;query="&amp;(SUBSTITUTE(HA8," ",""))&amp;"&amp;queryIsMT=0&amp;systemId=","» Zubehör")</f>
        <v>» Zubehör</v>
      </c>
      <c r="HB13" s="30" t="str">
        <f>HYPERLINK("https://accessorysmartfind.lenovo.com/#/search?keyword=&amp;pageIndex=1&amp;pageSize=40&amp;query="&amp;(SUBSTITUTE(HB8," ",""))&amp;"&amp;queryIsMT=0&amp;systemId=","» Zubehör")</f>
        <v>» Zubehör</v>
      </c>
      <c r="HC13" s="30" t="str">
        <f>HYPERLINK("https://accessorysmartfind.lenovo.com/#/search?keyword=&amp;pageIndex=1&amp;pageSize=40&amp;query="&amp;(SUBSTITUTE(HC8," ",""))&amp;"&amp;queryIsMT=0&amp;systemId=","» Zubehör")</f>
        <v>» Zubehör</v>
      </c>
      <c r="HD13" s="30" t="str">
        <f>HYPERLINK("https://accessorysmartfind.lenovo.com/#/search?keyword=&amp;pageIndex=1&amp;pageSize=40&amp;query="&amp;(SUBSTITUTE(HD8," ",""))&amp;"&amp;queryIsMT=0&amp;systemId=","» Zubehör")</f>
        <v>» Zubehör</v>
      </c>
      <c r="HE13" s="30" t="str">
        <f>HYPERLINK("https://accessorysmartfind.lenovo.com/#/search?keyword=&amp;pageIndex=1&amp;pageSize=40&amp;query="&amp;(SUBSTITUTE(HE8," ",""))&amp;"&amp;queryIsMT=0&amp;systemId=","» Zubehör")</f>
        <v>» Zubehör</v>
      </c>
      <c r="HF13" s="70"/>
      <c r="HG13" s="30" t="str">
        <f>HYPERLINK("https://accessorysmartfind.lenovo.com/#/search?keyword=&amp;pageIndex=1&amp;pageSize=40&amp;query="&amp;(SUBSTITUTE(HG8," ",""))&amp;"&amp;queryIsMT=0&amp;systemId=","» Zubehör")</f>
        <v>» Zubehör</v>
      </c>
      <c r="HH13" s="30" t="str">
        <f>HYPERLINK("https://accessorysmartfind.lenovo.com/#/search?keyword=&amp;pageIndex=1&amp;pageSize=40&amp;query="&amp;(SUBSTITUTE(HH8," ",""))&amp;"&amp;queryIsMT=0&amp;systemId=","» Zubehör")</f>
        <v>» Zubehör</v>
      </c>
      <c r="HI13" s="30" t="str">
        <f>HYPERLINK("https://accessorysmartfind.lenovo.com/#/search?keyword=&amp;pageIndex=1&amp;pageSize=40&amp;query="&amp;(SUBSTITUTE(HI8," ",""))&amp;"&amp;queryIsMT=0&amp;systemId=","» Zubehör")</f>
        <v>» Zubehör</v>
      </c>
      <c r="HJ13" s="30" t="str">
        <f>HYPERLINK("https://accessorysmartfind.lenovo.com/#/search?keyword=&amp;pageIndex=1&amp;pageSize=40&amp;query="&amp;(SUBSTITUTE(HJ8," ",""))&amp;"&amp;queryIsMT=0&amp;systemId=","» Zubehör")</f>
        <v>» Zubehör</v>
      </c>
      <c r="HK13" s="30" t="str">
        <f>HYPERLINK("https://accessorysmartfind.lenovo.com/#/search?keyword=&amp;pageIndex=1&amp;pageSize=40&amp;query="&amp;(SUBSTITUTE(HK8," ",""))&amp;"&amp;queryIsMT=0&amp;systemId=","» Zubehör")</f>
        <v>» Zubehör</v>
      </c>
      <c r="HL13" s="30" t="str">
        <f>HYPERLINK("https://accessorysmartfind.lenovo.com/#/search?keyword=&amp;pageIndex=1&amp;pageSize=40&amp;query="&amp;(SUBSTITUTE(HL8," ",""))&amp;"&amp;queryIsMT=0&amp;systemId=","» Zubehör")</f>
        <v>» Zubehör</v>
      </c>
      <c r="HM13" s="70"/>
      <c r="HN13" s="30" t="str">
        <f>HYPERLINK("https://accessorysmartfind.lenovo.com/#/search?keyword=&amp;pageIndex=1&amp;pageSize=40&amp;query="&amp;(SUBSTITUTE(HN8," ",""))&amp;"&amp;queryIsMT=0&amp;systemId=","» Zubehör")</f>
        <v>» Zubehör</v>
      </c>
      <c r="HO13" s="30" t="str">
        <f>HYPERLINK("https://accessorysmartfind.lenovo.com/#/search?keyword=&amp;pageIndex=1&amp;pageSize=40&amp;query="&amp;(SUBSTITUTE(HO8," ",""))&amp;"&amp;queryIsMT=0&amp;systemId=","» Zubehör")</f>
        <v>» Zubehör</v>
      </c>
      <c r="HP13" s="70"/>
      <c r="HQ13" s="30" t="str">
        <f>HYPERLINK("https://accessorysmartfind.lenovo.com/#/search?keyword=&amp;pageIndex=1&amp;pageSize=40&amp;query="&amp;(SUBSTITUTE(HQ8," ",""))&amp;"&amp;queryIsMT=0&amp;systemId=","» Zubehör")</f>
        <v>» Zubehör</v>
      </c>
      <c r="HR13" s="30" t="str">
        <f>HYPERLINK("https://accessorysmartfind.lenovo.com/#/search?keyword=&amp;pageIndex=1&amp;pageSize=40&amp;query="&amp;(SUBSTITUTE(HR8," ",""))&amp;"&amp;queryIsMT=0&amp;systemId=","» Zubehör")</f>
        <v>» Zubehör</v>
      </c>
      <c r="HS13" s="70"/>
      <c r="HT13" s="30" t="str">
        <f>HYPERLINK("https://accessorysmartfind.lenovo.com/#/search?keyword=&amp;pageIndex=1&amp;pageSize=40&amp;query="&amp;(SUBSTITUTE(HT8," ",""))&amp;"&amp;queryIsMT=0&amp;systemId=","» Zubehör")</f>
        <v>» Zubehör</v>
      </c>
      <c r="HU13" s="30" t="str">
        <f>HYPERLINK("https://accessorysmartfind.lenovo.com/#/search?keyword=&amp;pageIndex=1&amp;pageSize=40&amp;query="&amp;(SUBSTITUTE(HU8," ",""))&amp;"&amp;queryIsMT=0&amp;systemId=","» Zubehör")</f>
        <v>» Zubehör</v>
      </c>
      <c r="HV13" s="30" t="str">
        <f>HYPERLINK("https://accessorysmartfind.lenovo.com/#/search?keyword=&amp;pageIndex=1&amp;pageSize=40&amp;query="&amp;(SUBSTITUTE(HV8," ",""))&amp;"&amp;queryIsMT=0&amp;systemId=","» Zubehör")</f>
        <v>» Zubehör</v>
      </c>
      <c r="HW13" s="30" t="str">
        <f>HYPERLINK("https://accessorysmartfind.lenovo.com/#/search?keyword=&amp;pageIndex=1&amp;pageSize=40&amp;query="&amp;(SUBSTITUTE(HW8," ",""))&amp;"&amp;queryIsMT=0&amp;systemId=","» Zubehör")</f>
        <v>» Zubehör</v>
      </c>
      <c r="HX13" s="70"/>
      <c r="HY13" s="30" t="str">
        <f>HYPERLINK("https://accessorysmartfind.lenovo.com/#/search?keyword=&amp;pageIndex=1&amp;pageSize=40&amp;query="&amp;(SUBSTITUTE(HY8," ",""))&amp;"&amp;queryIsMT=0&amp;systemId=","» Zubehör")</f>
        <v>» Zubehör</v>
      </c>
      <c r="HZ13" s="30" t="str">
        <f>HYPERLINK("https://accessorysmartfind.lenovo.com/#/search?keyword=&amp;pageIndex=1&amp;pageSize=40&amp;query="&amp;(SUBSTITUTE(HZ8," ",""))&amp;"&amp;queryIsMT=0&amp;systemId=","» Zubehör")</f>
        <v>» Zubehör</v>
      </c>
      <c r="IA13" s="30" t="str">
        <f>HYPERLINK("https://accessorysmartfind.lenovo.com/#/search?keyword=&amp;pageIndex=1&amp;pageSize=40&amp;query="&amp;(SUBSTITUTE(IA8," ",""))&amp;"&amp;queryIsMT=0&amp;systemId=","» Zubehör")</f>
        <v>» Zubehör</v>
      </c>
      <c r="IB13" s="30" t="str">
        <f>HYPERLINK("https://accessorysmartfind.lenovo.com/#/search?keyword=&amp;pageIndex=1&amp;pageSize=40&amp;query="&amp;(SUBSTITUTE(IB8," ",""))&amp;"&amp;queryIsMT=0&amp;systemId=","» Zubehör")</f>
        <v>» Zubehör</v>
      </c>
      <c r="IC13" s="30" t="str">
        <f>HYPERLINK("https://accessorysmartfind.lenovo.com/#/search?keyword=&amp;pageIndex=1&amp;pageSize=40&amp;query="&amp;(SUBSTITUTE(IC8," ",""))&amp;"&amp;queryIsMT=0&amp;systemId=","» Zubehör")</f>
        <v>» Zubehör</v>
      </c>
      <c r="ID13" s="30" t="str">
        <f>HYPERLINK("https://accessorysmartfind.lenovo.com/#/search?keyword=&amp;pageIndex=1&amp;pageSize=40&amp;query="&amp;(SUBSTITUTE(ID8," ",""))&amp;"&amp;queryIsMT=0&amp;systemId=","» Zubehör")</f>
        <v>» Zubehör</v>
      </c>
      <c r="IE13" s="70"/>
      <c r="IF13" s="30" t="str">
        <f>HYPERLINK("https://accessorysmartfind.lenovo.com/#/search?keyword=&amp;pageIndex=1&amp;pageSize=40&amp;query="&amp;(SUBSTITUTE(IF8," ",""))&amp;"&amp;queryIsMT=0&amp;systemId=","» Zubehör")</f>
        <v>» Zubehör</v>
      </c>
      <c r="IG13" s="30" t="str">
        <f>HYPERLINK("https://accessorysmartfind.lenovo.com/#/search?keyword=&amp;pageIndex=1&amp;pageSize=40&amp;query="&amp;(SUBSTITUTE(IG8," ",""))&amp;"&amp;queryIsMT=0&amp;systemId=","» Zubehör")</f>
        <v>» Zubehör</v>
      </c>
      <c r="IH13" s="30" t="str">
        <f>HYPERLINK("https://accessorysmartfind.lenovo.com/#/search?keyword=&amp;pageIndex=1&amp;pageSize=40&amp;query="&amp;(SUBSTITUTE(IH8," ",""))&amp;"&amp;queryIsMT=0&amp;systemId=","» Zubehör")</f>
        <v>» Zubehör</v>
      </c>
      <c r="II13" s="30" t="str">
        <f>HYPERLINK("https://accessorysmartfind.lenovo.com/#/search?keyword=&amp;pageIndex=1&amp;pageSize=40&amp;query="&amp;(SUBSTITUTE(II8," ",""))&amp;"&amp;queryIsMT=0&amp;systemId=","» Zubehör")</f>
        <v>» Zubehör</v>
      </c>
      <c r="IJ13" s="70"/>
      <c r="IK13" s="30" t="str">
        <f>HYPERLINK("https://accessorysmartfind.lenovo.com/#/search?keyword=&amp;pageIndex=1&amp;pageSize=40&amp;query="&amp;(SUBSTITUTE(IK8," ",""))&amp;"&amp;queryIsMT=0&amp;systemId=","» Zubehör")</f>
        <v>» Zubehör</v>
      </c>
      <c r="IL13" s="30" t="str">
        <f>HYPERLINK("https://accessorysmartfind.lenovo.com/#/search?keyword=&amp;pageIndex=1&amp;pageSize=40&amp;query="&amp;(SUBSTITUTE(IL8," ",""))&amp;"&amp;queryIsMT=0&amp;systemId=","» Zubehör")</f>
        <v>» Zubehör</v>
      </c>
      <c r="IM13" s="30" t="str">
        <f>HYPERLINK("https://accessorysmartfind.lenovo.com/#/search?keyword=&amp;pageIndex=1&amp;pageSize=40&amp;query="&amp;(SUBSTITUTE(IM8," ",""))&amp;"&amp;queryIsMT=0&amp;systemId=","» Zubehör")</f>
        <v>» Zubehör</v>
      </c>
      <c r="IN13" s="30" t="str">
        <f>HYPERLINK("https://accessorysmartfind.lenovo.com/#/search?keyword=&amp;pageIndex=1&amp;pageSize=40&amp;query="&amp;(SUBSTITUTE(IN8," ",""))&amp;"&amp;queryIsMT=0&amp;systemId=","» Zubehör")</f>
        <v>» Zubehör</v>
      </c>
      <c r="IO13" s="30" t="str">
        <f>HYPERLINK("https://accessorysmartfind.lenovo.com/#/search?keyword=&amp;pageIndex=1&amp;pageSize=40&amp;query="&amp;(SUBSTITUTE(IO8," ",""))&amp;"&amp;queryIsMT=0&amp;systemId=","» Zubehör")</f>
        <v>» Zubehör</v>
      </c>
      <c r="IP13" s="30" t="str">
        <f>HYPERLINK("https://accessorysmartfind.lenovo.com/#/search?keyword=&amp;pageIndex=1&amp;pageSize=40&amp;query="&amp;(SUBSTITUTE(IP8," ",""))&amp;"&amp;queryIsMT=0&amp;systemId=","» Zubehör")</f>
        <v>» Zubehör</v>
      </c>
      <c r="IQ13" s="30" t="str">
        <f>HYPERLINK("https://accessorysmartfind.lenovo.com/#/search?keyword=&amp;pageIndex=1&amp;pageSize=40&amp;query="&amp;(SUBSTITUTE(IQ8," ",""))&amp;"&amp;queryIsMT=0&amp;systemId=","» Zubehör")</f>
        <v>» Zubehör</v>
      </c>
      <c r="IR13" s="30" t="str">
        <f>HYPERLINK("https://accessorysmartfind.lenovo.com/#/search?keyword=&amp;pageIndex=1&amp;pageSize=40&amp;query="&amp;(SUBSTITUTE(IR8," ",""))&amp;"&amp;queryIsMT=0&amp;systemId=","» Zubehör")</f>
        <v>» Zubehör</v>
      </c>
      <c r="IS13" s="30" t="str">
        <f>HYPERLINK("https://accessorysmartfind.lenovo.com/#/search?keyword=&amp;pageIndex=1&amp;pageSize=40&amp;query="&amp;(SUBSTITUTE(IS8," ",""))&amp;"&amp;queryIsMT=0&amp;systemId=","» Zubehör")</f>
        <v>» Zubehör</v>
      </c>
      <c r="IT13" s="70"/>
      <c r="IU13" s="30" t="str">
        <f>HYPERLINK("https://accessorysmartfind.lenovo.com/#/search?keyword=&amp;pageIndex=1&amp;pageSize=40&amp;query="&amp;(SUBSTITUTE(IU8," ",""))&amp;"&amp;queryIsMT=0&amp;systemId=","» Zubehör")</f>
        <v>» Zubehör</v>
      </c>
      <c r="IV13" s="30" t="str">
        <f>HYPERLINK("https://accessorysmartfind.lenovo.com/#/search?keyword=&amp;pageIndex=1&amp;pageSize=40&amp;query="&amp;(SUBSTITUTE(IV8," ",""))&amp;"&amp;queryIsMT=0&amp;systemId=","» Zubehör")</f>
        <v>» Zubehör</v>
      </c>
      <c r="IW13" s="30" t="str">
        <f>HYPERLINK("https://accessorysmartfind.lenovo.com/#/search?keyword=&amp;pageIndex=1&amp;pageSize=40&amp;query="&amp;(SUBSTITUTE(IW8," ",""))&amp;"&amp;queryIsMT=0&amp;systemId=","» Zubehör")</f>
        <v>» Zubehör</v>
      </c>
      <c r="IX13" s="70"/>
      <c r="IY13" s="30" t="str">
        <f>HYPERLINK("https://accessorysmartfind.lenovo.com/#/search?keyword=&amp;pageIndex=1&amp;pageSize=40&amp;query="&amp;(SUBSTITUTE(IY8," ",""))&amp;"&amp;queryIsMT=0&amp;systemId=","» Zubehör")</f>
        <v>» Zubehör</v>
      </c>
      <c r="IZ13" s="30" t="str">
        <f>HYPERLINK("https://accessorysmartfind.lenovo.com/#/search?keyword=&amp;pageIndex=1&amp;pageSize=40&amp;query="&amp;(SUBSTITUTE(IZ8," ",""))&amp;"&amp;queryIsMT=0&amp;systemId=","» Zubehör")</f>
        <v>» Zubehör</v>
      </c>
      <c r="JA13" s="30" t="str">
        <f>HYPERLINK("https://accessorysmartfind.lenovo.com/#/search?keyword=&amp;pageIndex=1&amp;pageSize=40&amp;query="&amp;(SUBSTITUTE(JA8," ",""))&amp;"&amp;queryIsMT=0&amp;systemId=","» Zubehör")</f>
        <v>» Zubehör</v>
      </c>
      <c r="JB13" s="70"/>
      <c r="JC13" s="30" t="str">
        <f>HYPERLINK("https://accessorysmartfind.lenovo.com/#/search?keyword=&amp;pageIndex=1&amp;pageSize=40&amp;query="&amp;(SUBSTITUTE(JC8," ",""))&amp;"&amp;queryIsMT=0&amp;systemId=","» Zubehör")</f>
        <v>» Zubehör</v>
      </c>
      <c r="JD13" s="30" t="str">
        <f>HYPERLINK("https://accessorysmartfind.lenovo.com/#/search?keyword=&amp;pageIndex=1&amp;pageSize=40&amp;query="&amp;(SUBSTITUTE(JD8," ",""))&amp;"&amp;queryIsMT=0&amp;systemId=","» Zubehör")</f>
        <v>» Zubehör</v>
      </c>
      <c r="JE13" s="30" t="str">
        <f>HYPERLINK("https://accessorysmartfind.lenovo.com/#/search?keyword=&amp;pageIndex=1&amp;pageSize=40&amp;query="&amp;(SUBSTITUTE(JE8," ",""))&amp;"&amp;queryIsMT=0&amp;systemId=","» Zubehör")</f>
        <v>» Zubehör</v>
      </c>
      <c r="JF13" s="30" t="str">
        <f>HYPERLINK("https://accessorysmartfind.lenovo.com/#/search?keyword=&amp;pageIndex=1&amp;pageSize=40&amp;query="&amp;(SUBSTITUTE(JF8," ",""))&amp;"&amp;queryIsMT=0&amp;systemId=","» Zubehör")</f>
        <v>» Zubehör</v>
      </c>
      <c r="JG13" s="30" t="str">
        <f>HYPERLINK("https://accessorysmartfind.lenovo.com/#/search?keyword=&amp;pageIndex=1&amp;pageSize=40&amp;query="&amp;(SUBSTITUTE(JG8," ",""))&amp;"&amp;queryIsMT=0&amp;systemId=","» Zubehör")</f>
        <v>» Zubehör</v>
      </c>
      <c r="JH13" s="70"/>
      <c r="JI13" s="30" t="str">
        <f>HYPERLINK("https://accessorysmartfind.lenovo.com/#/search?keyword=&amp;pageIndex=1&amp;pageSize=40&amp;query="&amp;(SUBSTITUTE(JI8," ",""))&amp;"&amp;queryIsMT=0&amp;systemId=","» Zubehör")</f>
        <v>» Zubehör</v>
      </c>
      <c r="JJ13" s="30" t="str">
        <f>HYPERLINK("https://accessorysmartfind.lenovo.com/#/search?keyword=&amp;pageIndex=1&amp;pageSize=40&amp;query="&amp;(SUBSTITUTE(JJ8," ",""))&amp;"&amp;queryIsMT=0&amp;systemId=","» Zubehör")</f>
        <v>» Zubehör</v>
      </c>
      <c r="JK13" s="30" t="str">
        <f>HYPERLINK("https://accessorysmartfind.lenovo.com/#/search?keyword=&amp;pageIndex=1&amp;pageSize=40&amp;query="&amp;(SUBSTITUTE(JK8," ",""))&amp;"&amp;queryIsMT=0&amp;systemId=","» Zubehör")</f>
        <v>» Zubehör</v>
      </c>
      <c r="JL13" s="30" t="str">
        <f>HYPERLINK("https://accessorysmartfind.lenovo.com/#/search?keyword=&amp;pageIndex=1&amp;pageSize=40&amp;query="&amp;(SUBSTITUTE(JL8," ",""))&amp;"&amp;queryIsMT=0&amp;systemId=","» Zubehör")</f>
        <v>» Zubehör</v>
      </c>
      <c r="JM13" s="30" t="str">
        <f>HYPERLINK("https://accessorysmartfind.lenovo.com/#/search?keyword=&amp;pageIndex=1&amp;pageSize=40&amp;query="&amp;(SUBSTITUTE(JM8," ",""))&amp;"&amp;queryIsMT=0&amp;systemId=","» Zubehör")</f>
        <v>» Zubehör</v>
      </c>
      <c r="JN13" s="30" t="str">
        <f>HYPERLINK("https://accessorysmartfind.lenovo.com/#/search?keyword=&amp;pageIndex=1&amp;pageSize=40&amp;query="&amp;(SUBSTITUTE(JN8," ",""))&amp;"&amp;queryIsMT=0&amp;systemId=","» Zubehör")</f>
        <v>» Zubehör</v>
      </c>
      <c r="JO13" s="70"/>
      <c r="JP13" s="30" t="str">
        <f>HYPERLINK("https://accessorysmartfind.lenovo.com/#/search?keyword=&amp;pageIndex=1&amp;pageSize=40&amp;query="&amp;(SUBSTITUTE(JP8," ",""))&amp;"&amp;queryIsMT=0&amp;systemId=","» Zubehör")</f>
        <v>» Zubehör</v>
      </c>
      <c r="JQ13" s="30" t="str">
        <f>HYPERLINK("https://accessorysmartfind.lenovo.com/#/search?keyword=&amp;pageIndex=1&amp;pageSize=40&amp;query="&amp;(SUBSTITUTE(JQ8," ",""))&amp;"&amp;queryIsMT=0&amp;systemId=","» Zubehör")</f>
        <v>» Zubehör</v>
      </c>
      <c r="JR13" s="30" t="str">
        <f>HYPERLINK("https://accessorysmartfind.lenovo.com/#/search?keyword=&amp;pageIndex=1&amp;pageSize=40&amp;query="&amp;(SUBSTITUTE(JR8," ",""))&amp;"&amp;queryIsMT=0&amp;systemId=","» Zubehör")</f>
        <v>» Zubehör</v>
      </c>
      <c r="JS13" s="30" t="str">
        <f>HYPERLINK("https://accessorysmartfind.lenovo.com/#/search?keyword=&amp;pageIndex=1&amp;pageSize=40&amp;query="&amp;(SUBSTITUTE(JS8," ",""))&amp;"&amp;queryIsMT=0&amp;systemId=","» Zubehör")</f>
        <v>» Zubehör</v>
      </c>
      <c r="JT13" s="30" t="str">
        <f>HYPERLINK("https://accessorysmartfind.lenovo.com/#/search?keyword=&amp;pageIndex=1&amp;pageSize=40&amp;query="&amp;(SUBSTITUTE(JT8," ",""))&amp;"&amp;queryIsMT=0&amp;systemId=","» Zubehör")</f>
        <v>» Zubehör</v>
      </c>
      <c r="JU13" s="30" t="str">
        <f>HYPERLINK("https://accessorysmartfind.lenovo.com/#/search?keyword=&amp;pageIndex=1&amp;pageSize=40&amp;query="&amp;(SUBSTITUTE(JU8," ",""))&amp;"&amp;queryIsMT=0&amp;systemId=","» Zubehör")</f>
        <v>» Zubehör</v>
      </c>
      <c r="JV13" s="30" t="str">
        <f>HYPERLINK("https://accessorysmartfind.lenovo.com/#/search?keyword=&amp;pageIndex=1&amp;pageSize=40&amp;query="&amp;(SUBSTITUTE(JV8," ",""))&amp;"&amp;queryIsMT=0&amp;systemId=","» Zubehör")</f>
        <v>» Zubehör</v>
      </c>
      <c r="JW13" s="30" t="str">
        <f>HYPERLINK("https://accessorysmartfind.lenovo.com/#/search?keyword=&amp;pageIndex=1&amp;pageSize=40&amp;query="&amp;(SUBSTITUTE(JW8," ",""))&amp;"&amp;queryIsMT=0&amp;systemId=","» Zubehör")</f>
        <v>» Zubehör</v>
      </c>
      <c r="JX13" s="30" t="str">
        <f>HYPERLINK("https://accessorysmartfind.lenovo.com/#/search?keyword=&amp;pageIndex=1&amp;pageSize=40&amp;query="&amp;(SUBSTITUTE(JX8," ",""))&amp;"&amp;queryIsMT=0&amp;systemId=","» Zubehör")</f>
        <v>» Zubehör</v>
      </c>
      <c r="JY13" s="30" t="str">
        <f>HYPERLINK("https://accessorysmartfind.lenovo.com/#/search?keyword=&amp;pageIndex=1&amp;pageSize=40&amp;query="&amp;(SUBSTITUTE(JY8," ",""))&amp;"&amp;queryIsMT=0&amp;systemId=","» Zubehör")</f>
        <v>» Zubehör</v>
      </c>
      <c r="JZ13" s="70"/>
      <c r="KA13" s="30" t="str">
        <f>HYPERLINK("https://accessorysmartfind.lenovo.com/#/search?keyword=&amp;pageIndex=1&amp;pageSize=40&amp;query="&amp;(SUBSTITUTE(KA8," ",""))&amp;"&amp;queryIsMT=0&amp;systemId=","» Zubehör")</f>
        <v>» Zubehör</v>
      </c>
      <c r="KB13" s="30" t="str">
        <f>HYPERLINK("https://accessorysmartfind.lenovo.com/#/search?keyword=&amp;pageIndex=1&amp;pageSize=40&amp;query="&amp;(SUBSTITUTE(KB8," ",""))&amp;"&amp;queryIsMT=0&amp;systemId=","» Zubehör")</f>
        <v>» Zubehör</v>
      </c>
      <c r="KC13" s="30" t="str">
        <f>HYPERLINK("https://accessorysmartfind.lenovo.com/#/search?keyword=&amp;pageIndex=1&amp;pageSize=40&amp;query="&amp;(SUBSTITUTE(KC8," ",""))&amp;"&amp;queryIsMT=0&amp;systemId=","» Zubehör")</f>
        <v>» Zubehör</v>
      </c>
      <c r="KD13" s="30" t="str">
        <f>HYPERLINK("https://accessorysmartfind.lenovo.com/#/search?keyword=&amp;pageIndex=1&amp;pageSize=40&amp;query="&amp;(SUBSTITUTE(KD8," ",""))&amp;"&amp;queryIsMT=0&amp;systemId=","» Zubehör")</f>
        <v>» Zubehör</v>
      </c>
      <c r="KE13" s="30" t="str">
        <f>HYPERLINK("https://accessorysmartfind.lenovo.com/#/search?keyword=&amp;pageIndex=1&amp;pageSize=40&amp;query="&amp;(SUBSTITUTE(KE8," ",""))&amp;"&amp;queryIsMT=0&amp;systemId=","» Zubehör")</f>
        <v>» Zubehör</v>
      </c>
      <c r="KF13" s="30" t="str">
        <f>HYPERLINK("https://accessorysmartfind.lenovo.com/#/search?keyword=&amp;pageIndex=1&amp;pageSize=40&amp;query="&amp;(SUBSTITUTE(KF8," ",""))&amp;"&amp;queryIsMT=0&amp;systemId=","» Zubehör")</f>
        <v>» Zubehör</v>
      </c>
      <c r="KG13" s="30" t="str">
        <f>HYPERLINK("https://accessorysmartfind.lenovo.com/#/search?keyword=&amp;pageIndex=1&amp;pageSize=40&amp;query="&amp;(SUBSTITUTE(KG8," ",""))&amp;"&amp;queryIsMT=0&amp;systemId=","» Zubehör")</f>
        <v>» Zubehör</v>
      </c>
      <c r="KH13" s="70"/>
      <c r="KI13" s="30" t="str">
        <f>HYPERLINK("https://accessorysmartfind.lenovo.com/#/search?keyword=&amp;pageIndex=1&amp;pageSize=40&amp;query="&amp;(SUBSTITUTE(KI8," ",""))&amp;"&amp;queryIsMT=0&amp;systemId=","» Zubehör")</f>
        <v>» Zubehör</v>
      </c>
      <c r="KJ13" s="30" t="str">
        <f>HYPERLINK("https://accessorysmartfind.lenovo.com/#/search?keyword=&amp;pageIndex=1&amp;pageSize=40&amp;query="&amp;(SUBSTITUTE(KJ8," ",""))&amp;"&amp;queryIsMT=0&amp;systemId=","» Zubehör")</f>
        <v>» Zubehör</v>
      </c>
      <c r="KK13" s="30" t="str">
        <f>HYPERLINK("https://accessorysmartfind.lenovo.com/#/search?keyword=&amp;pageIndex=1&amp;pageSize=40&amp;query="&amp;(SUBSTITUTE(KK8," ",""))&amp;"&amp;queryIsMT=0&amp;systemId=","» Zubehör")</f>
        <v>» Zubehör</v>
      </c>
      <c r="KL13" s="30" t="str">
        <f>HYPERLINK("https://accessorysmartfind.lenovo.com/#/search?keyword=&amp;pageIndex=1&amp;pageSize=40&amp;query="&amp;(SUBSTITUTE(KL8," ",""))&amp;"&amp;queryIsMT=0&amp;systemId=","» Zubehör")</f>
        <v>» Zubehör</v>
      </c>
      <c r="KM13" s="30" t="str">
        <f>HYPERLINK("https://accessorysmartfind.lenovo.com/#/search?keyword=&amp;pageIndex=1&amp;pageSize=40&amp;query="&amp;(SUBSTITUTE(KM8," ",""))&amp;"&amp;queryIsMT=0&amp;systemId=","» Zubehör")</f>
        <v>» Zubehör</v>
      </c>
      <c r="KN13" s="30" t="str">
        <f>HYPERLINK("https://accessorysmartfind.lenovo.com/#/search?keyword=&amp;pageIndex=1&amp;pageSize=40&amp;query="&amp;(SUBSTITUTE(KN8," ",""))&amp;"&amp;queryIsMT=0&amp;systemId=","» Zubehör")</f>
        <v>» Zubehör</v>
      </c>
      <c r="KO13" s="30" t="str">
        <f>HYPERLINK("https://accessorysmartfind.lenovo.com/#/search?keyword=&amp;pageIndex=1&amp;pageSize=40&amp;query="&amp;(SUBSTITUTE(KO8," ",""))&amp;"&amp;queryIsMT=0&amp;systemId=","» Zubehör")</f>
        <v>» Zubehör</v>
      </c>
      <c r="KP13" s="70"/>
      <c r="KQ13" s="30" t="str">
        <f>HYPERLINK("https://accessorysmartfind.lenovo.com/#/search?keyword=&amp;pageIndex=1&amp;pageSize=40&amp;query="&amp;(SUBSTITUTE(KQ8," ",""))&amp;"&amp;queryIsMT=0&amp;systemId=","» Zubehör")</f>
        <v>» Zubehör</v>
      </c>
      <c r="KR13" s="30" t="str">
        <f>HYPERLINK("https://accessorysmartfind.lenovo.com/#/search?keyword=&amp;pageIndex=1&amp;pageSize=40&amp;query="&amp;(SUBSTITUTE(KR8," ",""))&amp;"&amp;queryIsMT=0&amp;systemId=","» Zubehör")</f>
        <v>» Zubehör</v>
      </c>
      <c r="KS13" s="30" t="str">
        <f>HYPERLINK("https://accessorysmartfind.lenovo.com/#/search?keyword=&amp;pageIndex=1&amp;pageSize=40&amp;query="&amp;(SUBSTITUTE(KS8," ",""))&amp;"&amp;queryIsMT=0&amp;systemId=","» Zubehör")</f>
        <v>» Zubehör</v>
      </c>
      <c r="KT13" s="30" t="str">
        <f>HYPERLINK("https://accessorysmartfind.lenovo.com/#/search?keyword=&amp;pageIndex=1&amp;pageSize=40&amp;query="&amp;(SUBSTITUTE(KT8," ",""))&amp;"&amp;queryIsMT=0&amp;systemId=","» Zubehör")</f>
        <v>» Zubehör</v>
      </c>
      <c r="KU13" s="30" t="str">
        <f>HYPERLINK("https://accessorysmartfind.lenovo.com/#/search?keyword=&amp;pageIndex=1&amp;pageSize=40&amp;query="&amp;(SUBSTITUTE(KU8," ",""))&amp;"&amp;queryIsMT=0&amp;systemId=","» Zubehör")</f>
        <v>» Zubehör</v>
      </c>
      <c r="KV13" s="30" t="str">
        <f>HYPERLINK("https://accessorysmartfind.lenovo.com/#/search?keyword=&amp;pageIndex=1&amp;pageSize=40&amp;query="&amp;(SUBSTITUTE(KV8," ",""))&amp;"&amp;queryIsMT=0&amp;systemId=","» Zubehör")</f>
        <v>» Zubehör</v>
      </c>
      <c r="KW13" s="30" t="str">
        <f>HYPERLINK("https://accessorysmartfind.lenovo.com/#/search?keyword=&amp;pageIndex=1&amp;pageSize=40&amp;query="&amp;(SUBSTITUTE(KW8," ",""))&amp;"&amp;queryIsMT=0&amp;systemId=","» Zubehör")</f>
        <v>» Zubehör</v>
      </c>
      <c r="KX13" s="30" t="str">
        <f>HYPERLINK("https://accessorysmartfind.lenovo.com/#/search?keyword=&amp;pageIndex=1&amp;pageSize=40&amp;query="&amp;(SUBSTITUTE(KX8," ",""))&amp;"&amp;queryIsMT=0&amp;systemId=","» Zubehör")</f>
        <v>» Zubehör</v>
      </c>
      <c r="KY13" s="70"/>
      <c r="KZ13" s="30" t="str">
        <f>HYPERLINK("https://accessorysmartfind.lenovo.com/#/search?keyword=&amp;pageIndex=1&amp;pageSize=40&amp;query="&amp;(SUBSTITUTE(KZ8," ",""))&amp;"&amp;queryIsMT=0&amp;systemId=","» Zubehör")</f>
        <v>» Zubehör</v>
      </c>
      <c r="LA13" s="30" t="str">
        <f>HYPERLINK("https://accessorysmartfind.lenovo.com/#/search?keyword=&amp;pageIndex=1&amp;pageSize=40&amp;query="&amp;(SUBSTITUTE(LA8," ",""))&amp;"&amp;queryIsMT=0&amp;systemId=","» Zubehör")</f>
        <v>» Zubehör</v>
      </c>
      <c r="LB13" s="70"/>
      <c r="LC13" s="30" t="str">
        <f>HYPERLINK("https://accessorysmartfind.lenovo.com/#/search?keyword=&amp;pageIndex=1&amp;pageSize=40&amp;query="&amp;(SUBSTITUTE(LC8," ",""))&amp;"&amp;queryIsMT=0&amp;systemId=","» Zubehör")</f>
        <v>» Zubehör</v>
      </c>
      <c r="LD13" s="70"/>
      <c r="LE13" s="30" t="str">
        <f>HYPERLINK("https://accessorysmartfind.lenovo.com/#/search?keyword=&amp;pageIndex=1&amp;pageSize=40&amp;query="&amp;(SUBSTITUTE(LE8," ",""))&amp;"&amp;queryIsMT=0&amp;systemId=","» Zubehör")</f>
        <v>» Zubehör</v>
      </c>
      <c r="LF13" s="70"/>
      <c r="LG13" s="30" t="str">
        <f>HYPERLINK("https://accessorysmartfind.lenovo.com/#/search?keyword=&amp;pageIndex=1&amp;pageSize=40&amp;query="&amp;(SUBSTITUTE(LG8," ",""))&amp;"&amp;queryIsMT=0&amp;systemId=","» Zubehör")</f>
        <v>» Zubehör</v>
      </c>
      <c r="LH13" s="30" t="str">
        <f>HYPERLINK("https://accessorysmartfind.lenovo.com/#/search?keyword=&amp;pageIndex=1&amp;pageSize=40&amp;query="&amp;(SUBSTITUTE(LH8," ",""))&amp;"&amp;queryIsMT=0&amp;systemId=","» Zubehör")</f>
        <v>» Zubehör</v>
      </c>
      <c r="LI13" s="70"/>
      <c r="LJ13" s="30" t="str">
        <f>HYPERLINK("https://accessorysmartfind.lenovo.com/#/search?keyword=&amp;pageIndex=1&amp;pageSize=40&amp;query="&amp;(SUBSTITUTE(LJ8," ",""))&amp;"&amp;queryIsMT=0&amp;systemId=","» Zubehör")</f>
        <v>» Zubehör</v>
      </c>
      <c r="LK13" s="30" t="str">
        <f>HYPERLINK("https://accessorysmartfind.lenovo.com/#/search?keyword=&amp;pageIndex=1&amp;pageSize=40&amp;query="&amp;(SUBSTITUTE(LK8," ",""))&amp;"&amp;queryIsMT=0&amp;systemId=","» Zubehör")</f>
        <v>» Zubehör</v>
      </c>
      <c r="LL13" s="30" t="str">
        <f>HYPERLINK("https://accessorysmartfind.lenovo.com/#/search?keyword=&amp;pageIndex=1&amp;pageSize=40&amp;query="&amp;(SUBSTITUTE(LL8," ",""))&amp;"&amp;queryIsMT=0&amp;systemId=","» Zubehör")</f>
        <v>» Zubehör</v>
      </c>
      <c r="LM13" s="70"/>
      <c r="LN13" s="30" t="str">
        <f>HYPERLINK("https://accessorysmartfind.lenovo.com/#/search?keyword=&amp;pageIndex=1&amp;pageSize=40&amp;query="&amp;(SUBSTITUTE(LN8," ",""))&amp;"&amp;queryIsMT=0&amp;systemId=","» Zubehör")</f>
        <v>» Zubehör</v>
      </c>
      <c r="LO13" s="30" t="str">
        <f>HYPERLINK("https://accessorysmartfind.lenovo.com/#/search?keyword=&amp;pageIndex=1&amp;pageSize=40&amp;query="&amp;(SUBSTITUTE(LO8," ",""))&amp;"&amp;queryIsMT=0&amp;systemId=","» Zubehör")</f>
        <v>» Zubehör</v>
      </c>
      <c r="LP13" s="70"/>
      <c r="LQ13" s="30" t="str">
        <f>HYPERLINK("https://accessorysmartfind.lenovo.com/#/search?keyword=&amp;pageIndex=1&amp;pageSize=40&amp;query="&amp;(SUBSTITUTE(LQ8," ",""))&amp;"&amp;queryIsMT=0&amp;systemId=","» Zubehör")</f>
        <v>» Zubehör</v>
      </c>
      <c r="LR13" s="30" t="str">
        <f>HYPERLINK("https://accessorysmartfind.lenovo.com/#/search?keyword=&amp;pageIndex=1&amp;pageSize=40&amp;query="&amp;(SUBSTITUTE(LR8," ",""))&amp;"&amp;queryIsMT=0&amp;systemId=","» Zubehör")</f>
        <v>» Zubehör</v>
      </c>
      <c r="LS13" s="30" t="str">
        <f>HYPERLINK("https://accessorysmartfind.lenovo.com/#/search?keyword=&amp;pageIndex=1&amp;pageSize=40&amp;query="&amp;(SUBSTITUTE(LS8," ",""))&amp;"&amp;queryIsMT=0&amp;systemId=","» Zubehör")</f>
        <v>» Zubehör</v>
      </c>
      <c r="LT13" s="30" t="str">
        <f>HYPERLINK("https://accessorysmartfind.lenovo.com/#/search?keyword=&amp;pageIndex=1&amp;pageSize=40&amp;query="&amp;(SUBSTITUTE(LT8," ",""))&amp;"&amp;queryIsMT=0&amp;systemId=","» Zubehör")</f>
        <v>» Zubehör</v>
      </c>
      <c r="LU13" s="70"/>
      <c r="LV13" s="30" t="str">
        <f>HYPERLINK("https://accessorysmartfind.lenovo.com/#/search?keyword=&amp;pageIndex=1&amp;pageSize=40&amp;query="&amp;(SUBSTITUTE(LV8," ",""))&amp;"&amp;queryIsMT=0&amp;systemId=","» Zubehör")</f>
        <v>» Zubehör</v>
      </c>
      <c r="LW13" s="30" t="str">
        <f>HYPERLINK("https://accessorysmartfind.lenovo.com/#/search?keyword=&amp;pageIndex=1&amp;pageSize=40&amp;query="&amp;(SUBSTITUTE(LW8," ",""))&amp;"&amp;queryIsMT=0&amp;systemId=","» Zubehör")</f>
        <v>» Zubehör</v>
      </c>
      <c r="LX13" s="70"/>
      <c r="LY13" s="30" t="str">
        <f>HYPERLINK("https://accessorysmartfind.lenovo.com/#/search?keyword=&amp;pageIndex=1&amp;pageSize=40&amp;query="&amp;(SUBSTITUTE(LY8," ",""))&amp;"&amp;queryIsMT=0&amp;systemId=","» Zubehör")</f>
        <v>» Zubehör</v>
      </c>
      <c r="LZ13" s="30" t="str">
        <f>HYPERLINK("https://accessorysmartfind.lenovo.com/#/search?keyword=&amp;pageIndex=1&amp;pageSize=40&amp;query="&amp;(SUBSTITUTE(LZ8," ",""))&amp;"&amp;queryIsMT=0&amp;systemId=","» Zubehör")</f>
        <v>» Zubehör</v>
      </c>
      <c r="MA13" s="70"/>
      <c r="MB13" s="30" t="str">
        <f>HYPERLINK("https://accessorysmartfind.lenovo.com/#/search?keyword=&amp;pageIndex=1&amp;pageSize=40&amp;query="&amp;(SUBSTITUTE(MB8," ",""))&amp;"&amp;queryIsMT=0&amp;systemId=","» Zubehör")</f>
        <v>» Zubehör</v>
      </c>
      <c r="MC13" s="30" t="str">
        <f>HYPERLINK("https://accessorysmartfind.lenovo.com/#/search?keyword=&amp;pageIndex=1&amp;pageSize=40&amp;query="&amp;(SUBSTITUTE(MC8," ",""))&amp;"&amp;queryIsMT=0&amp;systemId=","» Zubehör")</f>
        <v>» Zubehör</v>
      </c>
      <c r="MD13" s="30" t="str">
        <f>HYPERLINK("https://accessorysmartfind.lenovo.com/#/search?keyword=&amp;pageIndex=1&amp;pageSize=40&amp;query="&amp;(SUBSTITUTE(MD8," ",""))&amp;"&amp;queryIsMT=0&amp;systemId=","» Zubehör")</f>
        <v>» Zubehör</v>
      </c>
      <c r="ME13" s="30" t="str">
        <f>HYPERLINK("https://accessorysmartfind.lenovo.com/#/search?keyword=&amp;pageIndex=1&amp;pageSize=40&amp;query="&amp;(SUBSTITUTE(ME8," ",""))&amp;"&amp;queryIsMT=0&amp;systemId=","» Zubehör")</f>
        <v>» Zubehör</v>
      </c>
      <c r="MF13" s="70"/>
      <c r="MG13" s="30" t="str">
        <f>HYPERLINK("https://accessorysmartfind.lenovo.com/#/search?keyword=&amp;pageIndex=1&amp;pageSize=40&amp;query="&amp;(SUBSTITUTE(MG8," ",""))&amp;"&amp;queryIsMT=0&amp;systemId=","» Zubehör")</f>
        <v>» Zubehör</v>
      </c>
      <c r="MH13" s="30" t="str">
        <f>HYPERLINK("https://accessorysmartfind.lenovo.com/#/search?keyword=&amp;pageIndex=1&amp;pageSize=40&amp;query="&amp;(SUBSTITUTE(MH8," ",""))&amp;"&amp;queryIsMT=0&amp;systemId=","» Zubehör")</f>
        <v>» Zubehör</v>
      </c>
      <c r="MI13" s="30" t="str">
        <f>HYPERLINK("https://accessorysmartfind.lenovo.com/#/search?keyword=&amp;pageIndex=1&amp;pageSize=40&amp;query="&amp;(SUBSTITUTE(MI8," ",""))&amp;"&amp;queryIsMT=0&amp;systemId=","» Zubehör")</f>
        <v>» Zubehör</v>
      </c>
      <c r="MJ13" s="30" t="str">
        <f>HYPERLINK("https://accessorysmartfind.lenovo.com/#/search?keyword=&amp;pageIndex=1&amp;pageSize=40&amp;query="&amp;(SUBSTITUTE(MJ8," ",""))&amp;"&amp;queryIsMT=0&amp;systemId=","» Zubehör")</f>
        <v>» Zubehör</v>
      </c>
      <c r="MK13" s="30" t="str">
        <f>HYPERLINK("https://accessorysmartfind.lenovo.com/#/search?keyword=&amp;pageIndex=1&amp;pageSize=40&amp;query="&amp;(SUBSTITUTE(MK8," ",""))&amp;"&amp;queryIsMT=0&amp;systemId=","» Zubehör")</f>
        <v>» Zubehör</v>
      </c>
      <c r="ML13" s="30" t="str">
        <f>HYPERLINK("https://accessorysmartfind.lenovo.com/#/search?keyword=&amp;pageIndex=1&amp;pageSize=40&amp;query="&amp;(SUBSTITUTE(ML8," ",""))&amp;"&amp;queryIsMT=0&amp;systemId=","» Zubehör")</f>
        <v>» Zubehör</v>
      </c>
      <c r="MM13" s="70"/>
      <c r="MN13" s="30" t="str">
        <f>HYPERLINK("https://accessorysmartfind.lenovo.com/#/search?keyword=&amp;pageIndex=1&amp;pageSize=40&amp;query="&amp;(SUBSTITUTE(MN8," ",""))&amp;"&amp;queryIsMT=0&amp;systemId=","» Zubehör")</f>
        <v>» Zubehör</v>
      </c>
      <c r="MO13" s="30" t="str">
        <f>HYPERLINK("https://accessorysmartfind.lenovo.com/#/search?keyword=&amp;pageIndex=1&amp;pageSize=40&amp;query="&amp;(SUBSTITUTE(MO8," ",""))&amp;"&amp;queryIsMT=0&amp;systemId=","» Zubehör")</f>
        <v>» Zubehör</v>
      </c>
      <c r="MP13" s="30" t="str">
        <f>HYPERLINK("https://accessorysmartfind.lenovo.com/#/search?keyword=&amp;pageIndex=1&amp;pageSize=40&amp;query="&amp;(SUBSTITUTE(MP8," ",""))&amp;"&amp;queryIsMT=0&amp;systemId=","» Zubehör")</f>
        <v>» Zubehör</v>
      </c>
      <c r="MQ13" s="30" t="str">
        <f>HYPERLINK("https://accessorysmartfind.lenovo.com/#/search?keyword=&amp;pageIndex=1&amp;pageSize=40&amp;query="&amp;(SUBSTITUTE(MQ8," ",""))&amp;"&amp;queryIsMT=0&amp;systemId=","» Zubehör")</f>
        <v>» Zubehör</v>
      </c>
      <c r="MR13" s="30" t="str">
        <f>HYPERLINK("https://accessorysmartfind.lenovo.com/#/search?keyword=&amp;pageIndex=1&amp;pageSize=40&amp;query="&amp;(SUBSTITUTE(MR8," ",""))&amp;"&amp;queryIsMT=0&amp;systemId=","» Zubehör")</f>
        <v>» Zubehör</v>
      </c>
      <c r="MS13" s="70"/>
      <c r="MT13" s="30" t="str">
        <f>HYPERLINK("https://accessorysmartfind.lenovo.com/#/search?keyword=&amp;pageIndex=1&amp;pageSize=40&amp;query="&amp;(SUBSTITUTE(MT8," ",""))&amp;"&amp;queryIsMT=0&amp;systemId=","» Zubehör")</f>
        <v>» Zubehör</v>
      </c>
      <c r="MU13" s="30" t="str">
        <f>HYPERLINK("https://accessorysmartfind.lenovo.com/#/search?keyword=&amp;pageIndex=1&amp;pageSize=40&amp;query="&amp;(SUBSTITUTE(MU8," ",""))&amp;"&amp;queryIsMT=0&amp;systemId=","» Zubehör")</f>
        <v>» Zubehör</v>
      </c>
      <c r="MV13" s="70"/>
      <c r="MW13" s="30" t="str">
        <f>HYPERLINK("https://accessorysmartfind.lenovo.com/#/search?keyword=&amp;pageIndex=1&amp;pageSize=40&amp;query="&amp;(SUBSTITUTE(MW8," ",""))&amp;"&amp;queryIsMT=0&amp;systemId=","» Zubehör")</f>
        <v>» Zubehör</v>
      </c>
      <c r="MX13" s="30" t="str">
        <f>HYPERLINK("https://accessorysmartfind.lenovo.com/#/search?keyword=&amp;pageIndex=1&amp;pageSize=40&amp;query="&amp;(SUBSTITUTE(MX8," ",""))&amp;"&amp;queryIsMT=0&amp;systemId=","» Zubehör")</f>
        <v>» Zubehör</v>
      </c>
      <c r="MY13" s="30" t="str">
        <f>HYPERLINK("https://accessorysmartfind.lenovo.com/#/search?keyword=&amp;pageIndex=1&amp;pageSize=40&amp;query="&amp;(SUBSTITUTE(MY8," ",""))&amp;"&amp;queryIsMT=0&amp;systemId=","» Zubehör")</f>
        <v>» Zubehör</v>
      </c>
      <c r="MZ13" s="30" t="str">
        <f>HYPERLINK("https://accessorysmartfind.lenovo.com/#/search?keyword=&amp;pageIndex=1&amp;pageSize=40&amp;query="&amp;(SUBSTITUTE(MZ8," ",""))&amp;"&amp;queryIsMT=0&amp;systemId=","» Zubehör")</f>
        <v>» Zubehör</v>
      </c>
      <c r="NA13" s="30" t="str">
        <f>HYPERLINK("https://accessorysmartfind.lenovo.com/#/search?keyword=&amp;pageIndex=1&amp;pageSize=40&amp;query="&amp;(SUBSTITUTE(NA8," ",""))&amp;"&amp;queryIsMT=0&amp;systemId=","» Zubehör")</f>
        <v>» Zubehör</v>
      </c>
      <c r="NB13" s="30" t="str">
        <f>HYPERLINK("https://accessorysmartfind.lenovo.com/#/search?keyword=&amp;pageIndex=1&amp;pageSize=40&amp;query="&amp;(SUBSTITUTE(NB8," ",""))&amp;"&amp;queryIsMT=0&amp;systemId=","» Zubehör")</f>
        <v>» Zubehör</v>
      </c>
      <c r="NC13" s="30" t="str">
        <f>HYPERLINK("https://accessorysmartfind.lenovo.com/#/search?keyword=&amp;pageIndex=1&amp;pageSize=40&amp;query="&amp;(SUBSTITUTE(NC8," ",""))&amp;"&amp;queryIsMT=0&amp;systemId=","» Zubehör")</f>
        <v>» Zubehör</v>
      </c>
      <c r="ND13" s="30" t="str">
        <f>HYPERLINK("https://accessorysmartfind.lenovo.com/#/search?keyword=&amp;pageIndex=1&amp;pageSize=40&amp;query="&amp;(SUBSTITUTE(ND8," ",""))&amp;"&amp;queryIsMT=0&amp;systemId=","» Zubehör")</f>
        <v>» Zubehör</v>
      </c>
      <c r="NE13" s="30" t="str">
        <f>HYPERLINK("https://accessorysmartfind.lenovo.com/#/search?keyword=&amp;pageIndex=1&amp;pageSize=40&amp;query="&amp;(SUBSTITUTE(NE8," ",""))&amp;"&amp;queryIsMT=0&amp;systemId=","» Zubehör")</f>
        <v>» Zubehör</v>
      </c>
      <c r="NF13" s="30" t="str">
        <f>HYPERLINK("https://accessorysmartfind.lenovo.com/#/search?keyword=&amp;pageIndex=1&amp;pageSize=40&amp;query="&amp;(SUBSTITUTE(NF8," ",""))&amp;"&amp;queryIsMT=0&amp;systemId=","» Zubehör")</f>
        <v>» Zubehör</v>
      </c>
      <c r="NG13" s="30" t="str">
        <f>HYPERLINK("https://accessorysmartfind.lenovo.com/#/search?keyword=&amp;pageIndex=1&amp;pageSize=40&amp;query="&amp;(SUBSTITUTE(NG8," ",""))&amp;"&amp;queryIsMT=0&amp;systemId=","» Zubehör")</f>
        <v>» Zubehör</v>
      </c>
      <c r="NH13" s="30" t="str">
        <f>HYPERLINK("https://accessorysmartfind.lenovo.com/#/search?keyword=&amp;pageIndex=1&amp;pageSize=40&amp;query="&amp;(SUBSTITUTE(NH8," ",""))&amp;"&amp;queryIsMT=0&amp;systemId=","» Zubehör")</f>
        <v>» Zubehör</v>
      </c>
      <c r="NI13" s="70"/>
      <c r="NJ13" s="30" t="str">
        <f>HYPERLINK("https://accessorysmartfind.lenovo.com/#/search?keyword=&amp;pageIndex=1&amp;pageSize=40&amp;query="&amp;(SUBSTITUTE(NJ8," ",""))&amp;"&amp;queryIsMT=0&amp;systemId=","» Zubehör")</f>
        <v>» Zubehör</v>
      </c>
      <c r="NK13" s="30" t="str">
        <f>HYPERLINK("https://accessorysmartfind.lenovo.com/#/search?keyword=&amp;pageIndex=1&amp;pageSize=40&amp;query="&amp;(SUBSTITUTE(NK8," ",""))&amp;"&amp;queryIsMT=0&amp;systemId=","» Zubehör")</f>
        <v>» Zubehör</v>
      </c>
      <c r="NL13" s="30" t="str">
        <f>HYPERLINK("https://accessorysmartfind.lenovo.com/#/search?keyword=&amp;pageIndex=1&amp;pageSize=40&amp;query="&amp;(SUBSTITUTE(NL8," ",""))&amp;"&amp;queryIsMT=0&amp;systemId=","» Zubehör")</f>
        <v>» Zubehör</v>
      </c>
      <c r="NM13" s="30" t="str">
        <f>HYPERLINK("https://accessorysmartfind.lenovo.com/#/search?keyword=&amp;pageIndex=1&amp;pageSize=40&amp;query="&amp;(SUBSTITUTE(NM8," ",""))&amp;"&amp;queryIsMT=0&amp;systemId=","» Zubehör")</f>
        <v>» Zubehör</v>
      </c>
      <c r="NN13" s="30" t="str">
        <f>HYPERLINK("https://accessorysmartfind.lenovo.com/#/search?keyword=&amp;pageIndex=1&amp;pageSize=40&amp;query="&amp;(SUBSTITUTE(NN8," ",""))&amp;"&amp;queryIsMT=0&amp;systemId=","» Zubehör")</f>
        <v>» Zubehör</v>
      </c>
      <c r="NO13" s="30" t="str">
        <f>HYPERLINK("https://accessorysmartfind.lenovo.com/#/search?keyword=&amp;pageIndex=1&amp;pageSize=40&amp;query="&amp;(SUBSTITUTE(NO8," ",""))&amp;"&amp;queryIsMT=0&amp;systemId=","» Zubehör")</f>
        <v>» Zubehör</v>
      </c>
      <c r="NP13" s="70"/>
      <c r="NQ13" s="30" t="str">
        <f>HYPERLINK("https://accessorysmartfind.lenovo.com/#/search?keyword=&amp;pageIndex=1&amp;pageSize=40&amp;query="&amp;(SUBSTITUTE(NQ8," ",""))&amp;"&amp;queryIsMT=0&amp;systemId=","» Zubehör")</f>
        <v>» Zubehör</v>
      </c>
      <c r="NR13" s="30" t="str">
        <f>HYPERLINK("https://accessorysmartfind.lenovo.com/#/search?keyword=&amp;pageIndex=1&amp;pageSize=40&amp;query="&amp;(SUBSTITUTE(NR8," ",""))&amp;"&amp;queryIsMT=0&amp;systemId=","» Zubehör")</f>
        <v>» Zubehör</v>
      </c>
      <c r="NS13" s="30" t="str">
        <f>HYPERLINK("https://accessorysmartfind.lenovo.com/#/search?keyword=&amp;pageIndex=1&amp;pageSize=40&amp;query="&amp;(SUBSTITUTE(NS8," ",""))&amp;"&amp;queryIsMT=0&amp;systemId=","» Zubehör")</f>
        <v>» Zubehör</v>
      </c>
      <c r="NT13" s="30" t="str">
        <f>HYPERLINK("https://accessorysmartfind.lenovo.com/#/search?keyword=&amp;pageIndex=1&amp;pageSize=40&amp;query="&amp;(SUBSTITUTE(NT8," ",""))&amp;"&amp;queryIsMT=0&amp;systemId=","» Zubehör")</f>
        <v>» Zubehör</v>
      </c>
      <c r="NU13" s="30" t="str">
        <f>HYPERLINK("https://accessorysmartfind.lenovo.com/#/search?keyword=&amp;pageIndex=1&amp;pageSize=40&amp;query="&amp;(SUBSTITUTE(NU8," ",""))&amp;"&amp;queryIsMT=0&amp;systemId=","» Zubehör")</f>
        <v>» Zubehör</v>
      </c>
      <c r="NV13" s="30" t="str">
        <f>HYPERLINK("https://accessorysmartfind.lenovo.com/#/search?keyword=&amp;pageIndex=1&amp;pageSize=40&amp;query="&amp;(SUBSTITUTE(NV8," ",""))&amp;"&amp;queryIsMT=0&amp;systemId=","» Zubehör")</f>
        <v>» Zubehör</v>
      </c>
      <c r="NW13" s="30" t="str">
        <f>HYPERLINK("https://accessorysmartfind.lenovo.com/#/search?keyword=&amp;pageIndex=1&amp;pageSize=40&amp;query="&amp;(SUBSTITUTE(NW8," ",""))&amp;"&amp;queryIsMT=0&amp;systemId=","» Zubehör")</f>
        <v>» Zubehör</v>
      </c>
      <c r="NX13" s="30" t="str">
        <f>HYPERLINK("https://accessorysmartfind.lenovo.com/#/search?keyword=&amp;pageIndex=1&amp;pageSize=40&amp;query="&amp;(SUBSTITUTE(NX8," ",""))&amp;"&amp;queryIsMT=0&amp;systemId=","» Zubehör")</f>
        <v>» Zubehör</v>
      </c>
      <c r="NY13" s="30" t="str">
        <f>HYPERLINK("https://accessorysmartfind.lenovo.com/#/search?keyword=&amp;pageIndex=1&amp;pageSize=40&amp;query="&amp;(SUBSTITUTE(NY8," ",""))&amp;"&amp;queryIsMT=0&amp;systemId=","» Zubehör")</f>
        <v>» Zubehör</v>
      </c>
      <c r="NZ13" s="70"/>
      <c r="OA13" s="30" t="str">
        <f>HYPERLINK("https://accessorysmartfind.lenovo.com/#/search?keyword=&amp;pageIndex=1&amp;pageSize=40&amp;query="&amp;(SUBSTITUTE(OA8," ",""))&amp;"&amp;queryIsMT=0&amp;systemId=","» Zubehör")</f>
        <v>» Zubehör</v>
      </c>
      <c r="OB13" s="30" t="str">
        <f>HYPERLINK("https://accessorysmartfind.lenovo.com/#/search?keyword=&amp;pageIndex=1&amp;pageSize=40&amp;query="&amp;(SUBSTITUTE(OB8," ",""))&amp;"&amp;queryIsMT=0&amp;systemId=","» Zubehör")</f>
        <v>» Zubehör</v>
      </c>
      <c r="OC13" s="30" t="str">
        <f>HYPERLINK("https://accessorysmartfind.lenovo.com/#/search?keyword=&amp;pageIndex=1&amp;pageSize=40&amp;query="&amp;(SUBSTITUTE(OC8," ",""))&amp;"&amp;queryIsMT=0&amp;systemId=","» Zubehör")</f>
        <v>» Zubehör</v>
      </c>
      <c r="OD13" s="70"/>
      <c r="OE13" s="30" t="str">
        <f>HYPERLINK("https://accessorysmartfind.lenovo.com/#/search?keyword=&amp;pageIndex=1&amp;pageSize=40&amp;query="&amp;(SUBSTITUTE(OE8," ",""))&amp;"&amp;queryIsMT=0&amp;systemId=","» Zubehör")</f>
        <v>» Zubehör</v>
      </c>
      <c r="OF13" s="30" t="str">
        <f>HYPERLINK("https://accessorysmartfind.lenovo.com/#/search?keyword=&amp;pageIndex=1&amp;pageSize=40&amp;query="&amp;(SUBSTITUTE(OF8," ",""))&amp;"&amp;queryIsMT=0&amp;systemId=","» Zubehör")</f>
        <v>» Zubehör</v>
      </c>
      <c r="OG13" s="30" t="str">
        <f>HYPERLINK("https://accessorysmartfind.lenovo.com/#/search?keyword=&amp;pageIndex=1&amp;pageSize=40&amp;query="&amp;(SUBSTITUTE(OG8," ",""))&amp;"&amp;queryIsMT=0&amp;systemId=","» Zubehör")</f>
        <v>» Zubehör</v>
      </c>
      <c r="OH13" s="70"/>
      <c r="OI13" s="30" t="str">
        <f>HYPERLINK("https://accessorysmartfind.lenovo.com/#/search?keyword=&amp;pageIndex=1&amp;pageSize=40&amp;query="&amp;(SUBSTITUTE(OI8," ",""))&amp;"&amp;queryIsMT=0&amp;systemId=","» Zubehör")</f>
        <v>» Zubehör</v>
      </c>
      <c r="OJ13" s="30" t="str">
        <f>HYPERLINK("https://accessorysmartfind.lenovo.com/#/search?keyword=&amp;pageIndex=1&amp;pageSize=40&amp;query="&amp;(SUBSTITUTE(OJ8," ",""))&amp;"&amp;queryIsMT=0&amp;systemId=","» Zubehör")</f>
        <v>» Zubehör</v>
      </c>
      <c r="OK13" s="30" t="str">
        <f>HYPERLINK("https://accessorysmartfind.lenovo.com/#/search?keyword=&amp;pageIndex=1&amp;pageSize=40&amp;query="&amp;(SUBSTITUTE(OK8," ",""))&amp;"&amp;queryIsMT=0&amp;systemId=","» Zubehör")</f>
        <v>» Zubehör</v>
      </c>
      <c r="OL13" s="30" t="str">
        <f>HYPERLINK("https://accessorysmartfind.lenovo.com/#/search?keyword=&amp;pageIndex=1&amp;pageSize=40&amp;query="&amp;(SUBSTITUTE(OL8," ",""))&amp;"&amp;queryIsMT=0&amp;systemId=","» Zubehör")</f>
        <v>» Zubehör</v>
      </c>
      <c r="OM13" s="30" t="str">
        <f>HYPERLINK("https://accessorysmartfind.lenovo.com/#/search?keyword=&amp;pageIndex=1&amp;pageSize=40&amp;query="&amp;(SUBSTITUTE(OM8," ",""))&amp;"&amp;queryIsMT=0&amp;systemId=","» Zubehör")</f>
        <v>» Zubehör</v>
      </c>
    </row>
    <row r="14" spans="1:1365" ht="52.5" customHeight="1" x14ac:dyDescent="0.25">
      <c r="A14" s="37" t="s">
        <v>1</v>
      </c>
      <c r="B14" s="32" t="s">
        <v>695</v>
      </c>
      <c r="C14" s="32" t="s">
        <v>696</v>
      </c>
      <c r="D14" s="70"/>
      <c r="E14" s="32" t="s">
        <v>631</v>
      </c>
      <c r="F14" s="32" t="s">
        <v>631</v>
      </c>
      <c r="G14" s="70"/>
      <c r="H14" s="32" t="s">
        <v>1107</v>
      </c>
      <c r="I14" s="32" t="s">
        <v>1108</v>
      </c>
      <c r="J14" s="32" t="s">
        <v>1108</v>
      </c>
      <c r="K14" s="70"/>
      <c r="L14" s="32" t="s">
        <v>1129</v>
      </c>
      <c r="M14" s="32" t="s">
        <v>363</v>
      </c>
      <c r="N14" s="70"/>
      <c r="O14" s="32" t="s">
        <v>62</v>
      </c>
      <c r="P14" s="32" t="s">
        <v>197</v>
      </c>
      <c r="Q14" s="32" t="s">
        <v>197</v>
      </c>
      <c r="R14" s="70"/>
      <c r="S14" s="32" t="s">
        <v>928</v>
      </c>
      <c r="T14" s="32" t="s">
        <v>928</v>
      </c>
      <c r="U14" s="32" t="s">
        <v>1146</v>
      </c>
      <c r="V14" s="32" t="s">
        <v>1146</v>
      </c>
      <c r="W14" s="70"/>
      <c r="X14" s="32" t="s">
        <v>62</v>
      </c>
      <c r="Y14" s="32" t="s">
        <v>62</v>
      </c>
      <c r="Z14" s="32" t="s">
        <v>197</v>
      </c>
      <c r="AA14" s="32" t="s">
        <v>63</v>
      </c>
      <c r="AB14" s="32" t="s">
        <v>64</v>
      </c>
      <c r="AC14" s="32" t="s">
        <v>64</v>
      </c>
      <c r="AD14" s="70"/>
      <c r="AE14" s="32" t="s">
        <v>928</v>
      </c>
      <c r="AF14" s="32" t="s">
        <v>928</v>
      </c>
      <c r="AG14" s="32" t="s">
        <v>757</v>
      </c>
      <c r="AH14" s="32" t="s">
        <v>757</v>
      </c>
      <c r="AI14" s="32" t="s">
        <v>758</v>
      </c>
      <c r="AJ14" s="70"/>
      <c r="AK14" s="32" t="s">
        <v>340</v>
      </c>
      <c r="AL14" s="32" t="s">
        <v>340</v>
      </c>
      <c r="AM14" s="32" t="s">
        <v>713</v>
      </c>
      <c r="AN14" s="70"/>
      <c r="AO14" s="32" t="s">
        <v>1108</v>
      </c>
      <c r="AP14" s="32" t="s">
        <v>1108</v>
      </c>
      <c r="AQ14" s="32" t="s">
        <v>1157</v>
      </c>
      <c r="AR14" s="70"/>
      <c r="AS14" s="32" t="s">
        <v>757</v>
      </c>
      <c r="AT14" s="32" t="s">
        <v>757</v>
      </c>
      <c r="AU14" s="70"/>
      <c r="AV14" s="32" t="s">
        <v>757</v>
      </c>
      <c r="AW14" s="32" t="s">
        <v>757</v>
      </c>
      <c r="AX14" s="70"/>
      <c r="AY14" s="32" t="s">
        <v>340</v>
      </c>
      <c r="AZ14" s="32" t="s">
        <v>340</v>
      </c>
      <c r="BA14" s="32" t="s">
        <v>713</v>
      </c>
      <c r="BB14" s="70"/>
      <c r="BC14" s="32" t="s">
        <v>1108</v>
      </c>
      <c r="BD14" s="32" t="s">
        <v>1108</v>
      </c>
      <c r="BE14" s="70"/>
      <c r="BF14" s="32" t="s">
        <v>1108</v>
      </c>
      <c r="BG14" s="32" t="s">
        <v>1108</v>
      </c>
      <c r="BH14" s="32" t="s">
        <v>1157</v>
      </c>
      <c r="BI14" s="70"/>
      <c r="BJ14" s="32" t="s">
        <v>1049</v>
      </c>
      <c r="BK14" s="70"/>
      <c r="BL14" s="32" t="s">
        <v>757</v>
      </c>
      <c r="BM14" s="32" t="s">
        <v>757</v>
      </c>
      <c r="BN14" s="32" t="s">
        <v>758</v>
      </c>
      <c r="BO14" s="70"/>
      <c r="BP14" s="32" t="s">
        <v>757</v>
      </c>
      <c r="BQ14" s="32" t="s">
        <v>757</v>
      </c>
      <c r="BR14" s="32" t="s">
        <v>758</v>
      </c>
      <c r="BT14" s="32" t="s">
        <v>739</v>
      </c>
      <c r="BU14" s="32" t="s">
        <v>740</v>
      </c>
      <c r="BV14" s="32" t="s">
        <v>740</v>
      </c>
      <c r="BX14" s="32" t="s">
        <v>1664</v>
      </c>
      <c r="BY14" s="32" t="s">
        <v>1664</v>
      </c>
      <c r="BZ14" s="32" t="s">
        <v>1665</v>
      </c>
      <c r="CA14" s="70"/>
      <c r="CB14" s="32" t="s">
        <v>1459</v>
      </c>
      <c r="CC14" s="32" t="s">
        <v>1460</v>
      </c>
      <c r="CE14" s="32" t="s">
        <v>757</v>
      </c>
      <c r="CF14" s="32" t="s">
        <v>757</v>
      </c>
      <c r="CG14" s="32" t="s">
        <v>758</v>
      </c>
      <c r="CI14" s="32" t="s">
        <v>901</v>
      </c>
      <c r="CJ14" s="32" t="s">
        <v>902</v>
      </c>
      <c r="CK14" s="32" t="s">
        <v>902</v>
      </c>
      <c r="CL14" s="70"/>
      <c r="CM14" s="32" t="s">
        <v>901</v>
      </c>
      <c r="CN14" s="70"/>
      <c r="CO14" s="32" t="s">
        <v>757</v>
      </c>
      <c r="CP14" s="32" t="s">
        <v>757</v>
      </c>
      <c r="CQ14" s="32" t="s">
        <v>758</v>
      </c>
      <c r="CR14" s="70"/>
      <c r="CS14" s="32" t="s">
        <v>757</v>
      </c>
      <c r="CT14" s="32" t="s">
        <v>757</v>
      </c>
      <c r="CU14" s="32" t="s">
        <v>758</v>
      </c>
      <c r="CV14" s="70"/>
      <c r="CW14" s="32" t="s">
        <v>342</v>
      </c>
      <c r="CX14" s="32" t="s">
        <v>342</v>
      </c>
      <c r="CY14" s="32" t="s">
        <v>341</v>
      </c>
      <c r="CZ14" s="70"/>
      <c r="DA14" s="32" t="s">
        <v>342</v>
      </c>
      <c r="DB14" s="32" t="s">
        <v>342</v>
      </c>
      <c r="DC14" s="32" t="s">
        <v>341</v>
      </c>
      <c r="DD14" s="70"/>
      <c r="DE14" s="32" t="s">
        <v>1108</v>
      </c>
      <c r="DF14" s="32" t="s">
        <v>1108</v>
      </c>
      <c r="DG14" s="32" t="s">
        <v>1683</v>
      </c>
      <c r="DH14" s="70"/>
      <c r="DI14" s="32" t="s">
        <v>1108</v>
      </c>
      <c r="DJ14" s="32" t="s">
        <v>1108</v>
      </c>
      <c r="DK14" s="32" t="s">
        <v>1683</v>
      </c>
      <c r="DL14" s="70"/>
      <c r="DM14" s="32" t="s">
        <v>363</v>
      </c>
      <c r="DN14" s="32" t="s">
        <v>363</v>
      </c>
      <c r="DO14" s="70"/>
      <c r="DP14" s="32" t="s">
        <v>757</v>
      </c>
      <c r="DQ14" s="32" t="s">
        <v>757</v>
      </c>
      <c r="DR14" s="32" t="s">
        <v>758</v>
      </c>
      <c r="DS14" s="70"/>
      <c r="DT14" s="32" t="s">
        <v>342</v>
      </c>
      <c r="DU14" s="32" t="s">
        <v>342</v>
      </c>
      <c r="DV14" s="32" t="s">
        <v>341</v>
      </c>
      <c r="DW14" s="70"/>
      <c r="DX14" s="32" t="s">
        <v>342</v>
      </c>
      <c r="DY14" s="32" t="s">
        <v>342</v>
      </c>
      <c r="DZ14" s="32" t="s">
        <v>341</v>
      </c>
      <c r="EA14" s="70"/>
      <c r="EB14" s="32" t="s">
        <v>1108</v>
      </c>
      <c r="EC14" s="32" t="s">
        <v>1108</v>
      </c>
      <c r="ED14" s="32" t="s">
        <v>1157</v>
      </c>
      <c r="EE14" s="32" t="s">
        <v>1157</v>
      </c>
      <c r="EF14" s="70"/>
      <c r="EG14" s="32" t="s">
        <v>1108</v>
      </c>
      <c r="EH14" s="32" t="s">
        <v>1108</v>
      </c>
      <c r="EI14" s="32" t="s">
        <v>1157</v>
      </c>
      <c r="EJ14" s="32" t="s">
        <v>1157</v>
      </c>
      <c r="EK14" s="70"/>
      <c r="EL14" s="32" t="s">
        <v>363</v>
      </c>
      <c r="EM14" s="70"/>
      <c r="EN14" s="32" t="s">
        <v>757</v>
      </c>
      <c r="EO14" s="32" t="s">
        <v>757</v>
      </c>
      <c r="EP14" s="32" t="s">
        <v>758</v>
      </c>
      <c r="EQ14" s="32" t="s">
        <v>758</v>
      </c>
      <c r="ER14" s="32" t="s">
        <v>758</v>
      </c>
      <c r="ES14" s="70"/>
      <c r="ET14" s="32" t="s">
        <v>1580</v>
      </c>
      <c r="EU14" s="32" t="s">
        <v>1538</v>
      </c>
      <c r="EV14" s="70"/>
      <c r="EW14" s="32" t="s">
        <v>757</v>
      </c>
      <c r="EX14" s="32" t="s">
        <v>757</v>
      </c>
      <c r="EY14" s="32" t="s">
        <v>758</v>
      </c>
      <c r="EZ14" s="32" t="s">
        <v>758</v>
      </c>
      <c r="FA14" s="70"/>
      <c r="FB14" s="32" t="s">
        <v>1580</v>
      </c>
      <c r="FC14" s="32" t="s">
        <v>1538</v>
      </c>
      <c r="FD14" s="70"/>
      <c r="FE14" s="32" t="s">
        <v>757</v>
      </c>
      <c r="FF14" s="32" t="s">
        <v>757</v>
      </c>
      <c r="FG14" s="32" t="s">
        <v>757</v>
      </c>
      <c r="FH14" s="32" t="s">
        <v>758</v>
      </c>
      <c r="FI14" s="70"/>
      <c r="FJ14" s="32" t="s">
        <v>340</v>
      </c>
      <c r="FK14" s="32" t="s">
        <v>340</v>
      </c>
      <c r="FL14" s="32" t="s">
        <v>340</v>
      </c>
      <c r="FM14" s="32" t="s">
        <v>339</v>
      </c>
      <c r="FN14" s="70"/>
      <c r="FO14" s="32" t="s">
        <v>1459</v>
      </c>
      <c r="FP14" s="32" t="s">
        <v>1459</v>
      </c>
      <c r="FQ14" s="70"/>
      <c r="FR14" s="32" t="s">
        <v>1548</v>
      </c>
      <c r="FS14" s="32" t="s">
        <v>1548</v>
      </c>
      <c r="FT14" s="32" t="s">
        <v>1548</v>
      </c>
      <c r="FU14" s="32" t="s">
        <v>1538</v>
      </c>
      <c r="FV14" s="70"/>
      <c r="FW14" s="32" t="s">
        <v>363</v>
      </c>
      <c r="FX14" s="32" t="s">
        <v>363</v>
      </c>
      <c r="FY14" s="32" t="s">
        <v>363</v>
      </c>
      <c r="FZ14" s="32" t="s">
        <v>363</v>
      </c>
      <c r="GA14" s="32" t="s">
        <v>364</v>
      </c>
      <c r="GB14" s="32" t="s">
        <v>364</v>
      </c>
      <c r="GC14" s="70"/>
      <c r="GD14" s="32" t="s">
        <v>757</v>
      </c>
      <c r="GE14" s="32" t="s">
        <v>757</v>
      </c>
      <c r="GF14" s="32" t="s">
        <v>757</v>
      </c>
      <c r="GG14" s="32" t="s">
        <v>757</v>
      </c>
      <c r="GH14" s="32" t="s">
        <v>758</v>
      </c>
      <c r="GI14" s="32" t="s">
        <v>758</v>
      </c>
      <c r="GJ14" s="70"/>
      <c r="GK14" s="32" t="s">
        <v>340</v>
      </c>
      <c r="GL14" s="32" t="s">
        <v>340</v>
      </c>
      <c r="GM14" s="32" t="s">
        <v>340</v>
      </c>
      <c r="GN14" s="32" t="s">
        <v>433</v>
      </c>
      <c r="GO14" s="70"/>
      <c r="GP14" s="32" t="s">
        <v>1459</v>
      </c>
      <c r="GQ14" s="32" t="s">
        <v>1459</v>
      </c>
      <c r="GR14" s="32" t="s">
        <v>1459</v>
      </c>
      <c r="GS14" s="32" t="s">
        <v>1538</v>
      </c>
      <c r="GT14" s="70"/>
      <c r="GU14" s="32" t="s">
        <v>1580</v>
      </c>
      <c r="GV14" s="32" t="s">
        <v>1580</v>
      </c>
      <c r="GW14" s="32" t="s">
        <v>1580</v>
      </c>
      <c r="GX14" s="32" t="s">
        <v>1538</v>
      </c>
      <c r="GY14" s="70"/>
      <c r="GZ14" s="32" t="s">
        <v>363</v>
      </c>
      <c r="HA14" s="32" t="s">
        <v>363</v>
      </c>
      <c r="HB14" s="32" t="s">
        <v>363</v>
      </c>
      <c r="HC14" s="32" t="s">
        <v>363</v>
      </c>
      <c r="HD14" s="32" t="s">
        <v>364</v>
      </c>
      <c r="HE14" s="32" t="s">
        <v>364</v>
      </c>
      <c r="HF14" s="70"/>
      <c r="HG14" s="32" t="s">
        <v>757</v>
      </c>
      <c r="HH14" s="32" t="s">
        <v>757</v>
      </c>
      <c r="HI14" s="32" t="s">
        <v>757</v>
      </c>
      <c r="HJ14" s="32" t="s">
        <v>757</v>
      </c>
      <c r="HK14" s="32" t="s">
        <v>758</v>
      </c>
      <c r="HL14" s="32" t="s">
        <v>758</v>
      </c>
      <c r="HM14" s="70"/>
      <c r="HN14" s="32" t="s">
        <v>466</v>
      </c>
      <c r="HO14" s="32" t="s">
        <v>433</v>
      </c>
      <c r="HP14" s="70"/>
      <c r="HQ14" s="32" t="s">
        <v>466</v>
      </c>
      <c r="HR14" s="32" t="s">
        <v>433</v>
      </c>
      <c r="HS14" s="70"/>
      <c r="HT14" s="32" t="s">
        <v>1580</v>
      </c>
      <c r="HU14" s="32" t="s">
        <v>1580</v>
      </c>
      <c r="HV14" s="32" t="s">
        <v>1538</v>
      </c>
      <c r="HW14" s="32" t="s">
        <v>1538</v>
      </c>
      <c r="HX14" s="70"/>
      <c r="HY14" s="32" t="s">
        <v>476</v>
      </c>
      <c r="HZ14" s="32" t="s">
        <v>476</v>
      </c>
      <c r="IA14" s="32" t="s">
        <v>476</v>
      </c>
      <c r="IB14" s="32" t="s">
        <v>476</v>
      </c>
      <c r="IC14" s="32" t="s">
        <v>364</v>
      </c>
      <c r="ID14" s="32" t="s">
        <v>364</v>
      </c>
      <c r="IE14" s="70"/>
      <c r="IF14" s="32" t="s">
        <v>757</v>
      </c>
      <c r="IG14" s="32" t="s">
        <v>757</v>
      </c>
      <c r="IH14" s="32" t="s">
        <v>757</v>
      </c>
      <c r="II14" s="32" t="s">
        <v>758</v>
      </c>
      <c r="IJ14" s="70"/>
      <c r="IK14" s="32" t="s">
        <v>757</v>
      </c>
      <c r="IL14" s="32" t="s">
        <v>757</v>
      </c>
      <c r="IM14" s="32" t="s">
        <v>757</v>
      </c>
      <c r="IN14" s="32" t="s">
        <v>758</v>
      </c>
      <c r="IO14" s="32" t="s">
        <v>758</v>
      </c>
      <c r="IP14" s="32" t="s">
        <v>758</v>
      </c>
      <c r="IQ14" s="32" t="s">
        <v>758</v>
      </c>
      <c r="IR14" s="32" t="s">
        <v>758</v>
      </c>
      <c r="IS14" s="32" t="s">
        <v>758</v>
      </c>
      <c r="IT14" s="70"/>
      <c r="IU14" s="16" t="s">
        <v>466</v>
      </c>
      <c r="IV14" s="16" t="s">
        <v>102</v>
      </c>
      <c r="IW14" s="16" t="s">
        <v>102</v>
      </c>
      <c r="IX14" s="70"/>
      <c r="IY14" s="16" t="s">
        <v>466</v>
      </c>
      <c r="IZ14" s="16" t="s">
        <v>102</v>
      </c>
      <c r="JA14" s="16" t="s">
        <v>102</v>
      </c>
      <c r="JB14" s="70"/>
      <c r="JC14" s="16" t="s">
        <v>363</v>
      </c>
      <c r="JD14" s="16" t="s">
        <v>363</v>
      </c>
      <c r="JE14" s="16" t="s">
        <v>363</v>
      </c>
      <c r="JF14" s="16" t="s">
        <v>364</v>
      </c>
      <c r="JG14" s="16" t="s">
        <v>364</v>
      </c>
      <c r="JH14" s="70"/>
      <c r="JI14" s="16" t="s">
        <v>757</v>
      </c>
      <c r="JJ14" s="16" t="s">
        <v>757</v>
      </c>
      <c r="JK14" s="16" t="s">
        <v>757</v>
      </c>
      <c r="JL14" s="16" t="s">
        <v>758</v>
      </c>
      <c r="JM14" s="16" t="s">
        <v>758</v>
      </c>
      <c r="JN14" s="16" t="s">
        <v>758</v>
      </c>
      <c r="JO14" s="70"/>
      <c r="JP14" s="16" t="s">
        <v>757</v>
      </c>
      <c r="JQ14" s="16" t="s">
        <v>757</v>
      </c>
      <c r="JR14" s="16" t="s">
        <v>757</v>
      </c>
      <c r="JS14" s="16" t="s">
        <v>757</v>
      </c>
      <c r="JT14" s="16" t="s">
        <v>758</v>
      </c>
      <c r="JU14" s="16" t="s">
        <v>758</v>
      </c>
      <c r="JV14" s="16" t="s">
        <v>758</v>
      </c>
      <c r="JW14" s="16" t="s">
        <v>758</v>
      </c>
      <c r="JX14" s="16" t="s">
        <v>758</v>
      </c>
      <c r="JY14" s="16" t="s">
        <v>758</v>
      </c>
      <c r="JZ14" s="70"/>
      <c r="KA14" s="16" t="s">
        <v>363</v>
      </c>
      <c r="KB14" s="16" t="s">
        <v>363</v>
      </c>
      <c r="KC14" s="16" t="s">
        <v>363</v>
      </c>
      <c r="KD14" s="16" t="s">
        <v>364</v>
      </c>
      <c r="KE14" s="16" t="s">
        <v>364</v>
      </c>
      <c r="KF14" s="16" t="s">
        <v>364</v>
      </c>
      <c r="KG14" s="16" t="s">
        <v>364</v>
      </c>
      <c r="KH14" s="70"/>
      <c r="KI14" s="16" t="s">
        <v>757</v>
      </c>
      <c r="KJ14" s="16" t="s">
        <v>757</v>
      </c>
      <c r="KK14" s="16" t="s">
        <v>757</v>
      </c>
      <c r="KL14" s="16" t="s">
        <v>758</v>
      </c>
      <c r="KM14" s="16" t="s">
        <v>758</v>
      </c>
      <c r="KN14" s="16" t="s">
        <v>758</v>
      </c>
      <c r="KO14" s="16" t="s">
        <v>758</v>
      </c>
      <c r="KP14" s="70"/>
      <c r="KQ14" s="16" t="s">
        <v>757</v>
      </c>
      <c r="KR14" s="16" t="s">
        <v>757</v>
      </c>
      <c r="KS14" s="16" t="s">
        <v>757</v>
      </c>
      <c r="KT14" s="16" t="s">
        <v>758</v>
      </c>
      <c r="KU14" s="16" t="s">
        <v>758</v>
      </c>
      <c r="KV14" s="16" t="s">
        <v>758</v>
      </c>
      <c r="KW14" s="16" t="s">
        <v>758</v>
      </c>
      <c r="KX14" s="16" t="s">
        <v>758</v>
      </c>
      <c r="KY14" s="70"/>
      <c r="KZ14" s="16" t="s">
        <v>116</v>
      </c>
      <c r="LA14" s="16" t="s">
        <v>116</v>
      </c>
      <c r="LB14" s="70"/>
      <c r="LC14" s="16" t="s">
        <v>489</v>
      </c>
      <c r="LD14" s="70"/>
      <c r="LE14" s="16" t="s">
        <v>466</v>
      </c>
      <c r="LF14" s="70"/>
      <c r="LG14" s="16" t="s">
        <v>1580</v>
      </c>
      <c r="LH14" s="16" t="s">
        <v>1538</v>
      </c>
      <c r="LI14" s="70"/>
      <c r="LJ14" s="16" t="s">
        <v>363</v>
      </c>
      <c r="LK14" s="16" t="s">
        <v>363</v>
      </c>
      <c r="LL14" s="16" t="s">
        <v>364</v>
      </c>
      <c r="LM14" s="70"/>
      <c r="LN14" s="16" t="s">
        <v>757</v>
      </c>
      <c r="LO14" s="16" t="s">
        <v>758</v>
      </c>
      <c r="LP14" s="70"/>
      <c r="LQ14" s="16" t="s">
        <v>757</v>
      </c>
      <c r="LR14" s="16" t="s">
        <v>757</v>
      </c>
      <c r="LS14" s="16" t="s">
        <v>758</v>
      </c>
      <c r="LT14" s="16" t="s">
        <v>758</v>
      </c>
      <c r="LU14" s="70"/>
      <c r="LV14" s="16" t="s">
        <v>757</v>
      </c>
      <c r="LW14" s="16" t="s">
        <v>758</v>
      </c>
      <c r="LX14" s="70"/>
      <c r="LY14" s="16" t="s">
        <v>757</v>
      </c>
      <c r="LZ14" s="16" t="s">
        <v>758</v>
      </c>
      <c r="MA14" s="70"/>
      <c r="MB14" s="16" t="s">
        <v>363</v>
      </c>
      <c r="MC14" s="16" t="s">
        <v>363</v>
      </c>
      <c r="MD14" s="16" t="s">
        <v>364</v>
      </c>
      <c r="ME14" s="16" t="s">
        <v>364</v>
      </c>
      <c r="MF14" s="70"/>
      <c r="MG14" s="16" t="s">
        <v>757</v>
      </c>
      <c r="MH14" s="16" t="s">
        <v>757</v>
      </c>
      <c r="MI14" s="16" t="s">
        <v>757</v>
      </c>
      <c r="MJ14" s="16" t="s">
        <v>757</v>
      </c>
      <c r="MK14" s="16" t="s">
        <v>758</v>
      </c>
      <c r="ML14" s="16" t="s">
        <v>758</v>
      </c>
      <c r="MM14" s="70"/>
      <c r="MN14" s="16" t="s">
        <v>901</v>
      </c>
      <c r="MO14" s="16" t="s">
        <v>901</v>
      </c>
      <c r="MP14" s="16" t="s">
        <v>902</v>
      </c>
      <c r="MQ14" s="16" t="s">
        <v>902</v>
      </c>
      <c r="MR14" s="16" t="s">
        <v>902</v>
      </c>
      <c r="MS14" s="70"/>
      <c r="MT14" s="16" t="s">
        <v>363</v>
      </c>
      <c r="MU14" s="16" t="s">
        <v>364</v>
      </c>
      <c r="MV14" s="70"/>
      <c r="MW14" s="16" t="s">
        <v>757</v>
      </c>
      <c r="MX14" s="16" t="s">
        <v>757</v>
      </c>
      <c r="MY14" s="16" t="s">
        <v>757</v>
      </c>
      <c r="MZ14" s="16" t="s">
        <v>757</v>
      </c>
      <c r="NA14" s="16" t="s">
        <v>757</v>
      </c>
      <c r="NB14" s="16" t="s">
        <v>758</v>
      </c>
      <c r="NC14" s="16" t="s">
        <v>758</v>
      </c>
      <c r="ND14" s="16" t="s">
        <v>758</v>
      </c>
      <c r="NE14" s="16" t="s">
        <v>758</v>
      </c>
      <c r="NF14" s="16" t="s">
        <v>758</v>
      </c>
      <c r="NG14" s="16" t="s">
        <v>758</v>
      </c>
      <c r="NH14" s="16" t="s">
        <v>758</v>
      </c>
      <c r="NI14" s="70"/>
      <c r="NJ14" s="16" t="s">
        <v>136</v>
      </c>
      <c r="NK14" s="16" t="s">
        <v>136</v>
      </c>
      <c r="NL14" s="16" t="s">
        <v>136</v>
      </c>
      <c r="NM14" s="16" t="s">
        <v>142</v>
      </c>
      <c r="NN14" s="16" t="s">
        <v>142</v>
      </c>
      <c r="NO14" s="16" t="s">
        <v>142</v>
      </c>
      <c r="NP14" s="70"/>
      <c r="NQ14" s="16" t="s">
        <v>757</v>
      </c>
      <c r="NR14" s="16" t="s">
        <v>757</v>
      </c>
      <c r="NS14" s="16" t="s">
        <v>758</v>
      </c>
      <c r="NT14" s="16" t="s">
        <v>758</v>
      </c>
      <c r="NU14" s="16" t="s">
        <v>758</v>
      </c>
      <c r="NV14" s="16" t="s">
        <v>758</v>
      </c>
      <c r="NW14" s="16" t="s">
        <v>758</v>
      </c>
      <c r="NX14" s="16" t="s">
        <v>758</v>
      </c>
      <c r="NY14" s="16" t="s">
        <v>758</v>
      </c>
      <c r="NZ14" s="70"/>
      <c r="OA14" s="16" t="s">
        <v>901</v>
      </c>
      <c r="OB14" s="16" t="s">
        <v>902</v>
      </c>
      <c r="OC14" s="16" t="s">
        <v>902</v>
      </c>
      <c r="OD14" s="70"/>
      <c r="OE14" s="16" t="s">
        <v>116</v>
      </c>
      <c r="OF14" s="16" t="s">
        <v>740</v>
      </c>
      <c r="OG14" s="16" t="s">
        <v>619</v>
      </c>
      <c r="OH14" s="70"/>
      <c r="OI14" s="16" t="s">
        <v>1863</v>
      </c>
      <c r="OJ14" s="16" t="s">
        <v>1863</v>
      </c>
      <c r="OK14" s="16" t="s">
        <v>1863</v>
      </c>
      <c r="OL14" s="16" t="s">
        <v>1863</v>
      </c>
      <c r="OM14" s="16" t="s">
        <v>1918</v>
      </c>
    </row>
    <row r="15" spans="1:1365" ht="52.5" customHeight="1" x14ac:dyDescent="0.25">
      <c r="A15" s="15" t="s">
        <v>4</v>
      </c>
      <c r="B15" s="16" t="s">
        <v>207</v>
      </c>
      <c r="C15" s="16" t="s">
        <v>207</v>
      </c>
      <c r="E15" s="16" t="s">
        <v>207</v>
      </c>
      <c r="F15" s="16" t="s">
        <v>207</v>
      </c>
      <c r="H15" s="16" t="s">
        <v>1109</v>
      </c>
      <c r="I15" s="16" t="s">
        <v>714</v>
      </c>
      <c r="J15" s="16" t="s">
        <v>714</v>
      </c>
      <c r="L15" s="16" t="s">
        <v>467</v>
      </c>
      <c r="M15" s="16" t="s">
        <v>1485</v>
      </c>
      <c r="O15" s="16" t="s">
        <v>223</v>
      </c>
      <c r="P15" s="16" t="s">
        <v>223</v>
      </c>
      <c r="Q15" s="16" t="s">
        <v>223</v>
      </c>
      <c r="S15" s="16" t="s">
        <v>1109</v>
      </c>
      <c r="T15" s="16" t="s">
        <v>1109</v>
      </c>
      <c r="U15" s="16" t="s">
        <v>714</v>
      </c>
      <c r="V15" s="16" t="s">
        <v>714</v>
      </c>
      <c r="W15" s="70"/>
      <c r="X15" s="16" t="s">
        <v>65</v>
      </c>
      <c r="Y15" s="16" t="s">
        <v>66</v>
      </c>
      <c r="Z15" s="16" t="s">
        <v>65</v>
      </c>
      <c r="AA15" s="16" t="s">
        <v>66</v>
      </c>
      <c r="AB15" s="16" t="s">
        <v>66</v>
      </c>
      <c r="AC15" s="16" t="s">
        <v>66</v>
      </c>
      <c r="AD15" s="70"/>
      <c r="AE15" s="16" t="s">
        <v>714</v>
      </c>
      <c r="AF15" s="16" t="s">
        <v>826</v>
      </c>
      <c r="AG15" s="16" t="s">
        <v>714</v>
      </c>
      <c r="AH15" s="16" t="s">
        <v>826</v>
      </c>
      <c r="AI15" s="16" t="s">
        <v>826</v>
      </c>
      <c r="AJ15" s="70"/>
      <c r="AK15" s="16" t="s">
        <v>714</v>
      </c>
      <c r="AL15" s="16" t="s">
        <v>264</v>
      </c>
      <c r="AM15" s="16" t="s">
        <v>264</v>
      </c>
      <c r="AN15" s="70"/>
      <c r="AO15" s="16" t="s">
        <v>714</v>
      </c>
      <c r="AP15" s="16" t="s">
        <v>826</v>
      </c>
      <c r="AQ15" s="16" t="s">
        <v>826</v>
      </c>
      <c r="AR15" s="70"/>
      <c r="AS15" s="16" t="s">
        <v>714</v>
      </c>
      <c r="AT15" s="16" t="s">
        <v>264</v>
      </c>
      <c r="AU15" s="70"/>
      <c r="AV15" s="16" t="s">
        <v>714</v>
      </c>
      <c r="AW15" s="16" t="s">
        <v>264</v>
      </c>
      <c r="AX15" s="70"/>
      <c r="AY15" s="16" t="s">
        <v>714</v>
      </c>
      <c r="AZ15" s="16" t="s">
        <v>264</v>
      </c>
      <c r="BA15" s="16" t="s">
        <v>264</v>
      </c>
      <c r="BB15" s="70"/>
      <c r="BC15" s="32" t="s">
        <v>714</v>
      </c>
      <c r="BD15" s="32" t="s">
        <v>826</v>
      </c>
      <c r="BE15" s="70"/>
      <c r="BF15" s="16" t="s">
        <v>714</v>
      </c>
      <c r="BG15" s="16" t="s">
        <v>826</v>
      </c>
      <c r="BH15" s="16" t="s">
        <v>826</v>
      </c>
      <c r="BI15" s="70"/>
      <c r="BJ15" s="16" t="s">
        <v>1050</v>
      </c>
      <c r="BK15" s="70"/>
      <c r="BL15" s="16" t="s">
        <v>714</v>
      </c>
      <c r="BM15" s="16" t="s">
        <v>264</v>
      </c>
      <c r="BN15" s="16" t="s">
        <v>264</v>
      </c>
      <c r="BO15" s="70"/>
      <c r="BP15" s="16" t="s">
        <v>714</v>
      </c>
      <c r="BQ15" s="16" t="s">
        <v>264</v>
      </c>
      <c r="BR15" s="16" t="s">
        <v>264</v>
      </c>
      <c r="BT15" s="16" t="s">
        <v>741</v>
      </c>
      <c r="BU15" s="16" t="s">
        <v>741</v>
      </c>
      <c r="BV15" s="16" t="s">
        <v>741</v>
      </c>
      <c r="BX15" s="16" t="s">
        <v>826</v>
      </c>
      <c r="BY15" s="16" t="s">
        <v>826</v>
      </c>
      <c r="BZ15" s="16" t="s">
        <v>1190</v>
      </c>
      <c r="CA15" s="70"/>
      <c r="CB15" s="12" t="s">
        <v>1461</v>
      </c>
      <c r="CC15" s="12" t="s">
        <v>1461</v>
      </c>
      <c r="CE15" s="12" t="s">
        <v>884</v>
      </c>
      <c r="CF15" s="16" t="s">
        <v>759</v>
      </c>
      <c r="CG15" s="16" t="s">
        <v>759</v>
      </c>
      <c r="CI15" s="16" t="s">
        <v>903</v>
      </c>
      <c r="CJ15" s="16" t="s">
        <v>903</v>
      </c>
      <c r="CK15" s="16" t="s">
        <v>903</v>
      </c>
      <c r="CL15" s="70"/>
      <c r="CM15" s="32" t="s">
        <v>903</v>
      </c>
      <c r="CN15" s="70"/>
      <c r="CO15" s="16" t="s">
        <v>714</v>
      </c>
      <c r="CP15" s="16" t="s">
        <v>826</v>
      </c>
      <c r="CQ15" s="16" t="s">
        <v>826</v>
      </c>
      <c r="CR15" s="70"/>
      <c r="CS15" s="16" t="s">
        <v>714</v>
      </c>
      <c r="CT15" s="16" t="s">
        <v>826</v>
      </c>
      <c r="CU15" s="16" t="s">
        <v>826</v>
      </c>
      <c r="CV15" s="70"/>
      <c r="CW15" s="16" t="s">
        <v>265</v>
      </c>
      <c r="CX15" s="16" t="s">
        <v>264</v>
      </c>
      <c r="CY15" s="16" t="s">
        <v>264</v>
      </c>
      <c r="CZ15" s="70"/>
      <c r="DA15" s="16" t="s">
        <v>265</v>
      </c>
      <c r="DB15" s="16" t="s">
        <v>264</v>
      </c>
      <c r="DC15" s="16" t="s">
        <v>264</v>
      </c>
      <c r="DD15" s="70"/>
      <c r="DE15" s="16" t="s">
        <v>1681</v>
      </c>
      <c r="DF15" s="16" t="s">
        <v>826</v>
      </c>
      <c r="DG15" s="16" t="s">
        <v>826</v>
      </c>
      <c r="DH15" s="70"/>
      <c r="DI15" s="16" t="s">
        <v>1681</v>
      </c>
      <c r="DJ15" s="16" t="s">
        <v>826</v>
      </c>
      <c r="DK15" s="16" t="s">
        <v>826</v>
      </c>
      <c r="DL15" s="70"/>
      <c r="DM15" s="16" t="s">
        <v>441</v>
      </c>
      <c r="DN15" s="16" t="s">
        <v>441</v>
      </c>
      <c r="DO15" s="70"/>
      <c r="DP15" s="16" t="s">
        <v>868</v>
      </c>
      <c r="DQ15" s="16" t="s">
        <v>869</v>
      </c>
      <c r="DR15" s="16" t="s">
        <v>869</v>
      </c>
      <c r="DS15" s="70"/>
      <c r="DT15" s="16" t="s">
        <v>265</v>
      </c>
      <c r="DU15" s="16" t="s">
        <v>264</v>
      </c>
      <c r="DV15" s="16" t="s">
        <v>264</v>
      </c>
      <c r="DW15" s="70"/>
      <c r="DX15" s="16" t="s">
        <v>265</v>
      </c>
      <c r="DY15" s="16" t="s">
        <v>264</v>
      </c>
      <c r="DZ15" s="16" t="s">
        <v>264</v>
      </c>
      <c r="EA15" s="70"/>
      <c r="EB15" s="16" t="s">
        <v>265</v>
      </c>
      <c r="EC15" s="16" t="s">
        <v>264</v>
      </c>
      <c r="ED15" s="16" t="s">
        <v>264</v>
      </c>
      <c r="EE15" s="16" t="s">
        <v>264</v>
      </c>
      <c r="EF15" s="70"/>
      <c r="EG15" s="16" t="s">
        <v>265</v>
      </c>
      <c r="EH15" s="16" t="s">
        <v>264</v>
      </c>
      <c r="EI15" s="16" t="s">
        <v>264</v>
      </c>
      <c r="EJ15" s="16" t="s">
        <v>264</v>
      </c>
      <c r="EK15" s="70"/>
      <c r="EL15" s="16" t="s">
        <v>365</v>
      </c>
      <c r="EM15" s="70"/>
      <c r="EN15" s="16" t="s">
        <v>868</v>
      </c>
      <c r="EO15" s="16" t="s">
        <v>869</v>
      </c>
      <c r="EP15" s="16" t="s">
        <v>869</v>
      </c>
      <c r="EQ15" s="16" t="s">
        <v>869</v>
      </c>
      <c r="ER15" s="16" t="s">
        <v>869</v>
      </c>
      <c r="ES15" s="70"/>
      <c r="ET15" s="16" t="s">
        <v>844</v>
      </c>
      <c r="EU15" s="16" t="s">
        <v>468</v>
      </c>
      <c r="EV15" s="70"/>
      <c r="EW15" s="16" t="s">
        <v>714</v>
      </c>
      <c r="EX15" s="16" t="s">
        <v>844</v>
      </c>
      <c r="EY15" s="16" t="s">
        <v>844</v>
      </c>
      <c r="EZ15" s="16" t="s">
        <v>844</v>
      </c>
      <c r="FA15" s="70"/>
      <c r="FB15" s="16" t="s">
        <v>844</v>
      </c>
      <c r="FC15" s="16" t="s">
        <v>844</v>
      </c>
      <c r="FD15" s="70"/>
      <c r="FE15" s="16" t="s">
        <v>714</v>
      </c>
      <c r="FF15" s="16" t="s">
        <v>714</v>
      </c>
      <c r="FG15" s="16" t="s">
        <v>844</v>
      </c>
      <c r="FH15" s="16" t="s">
        <v>844</v>
      </c>
      <c r="FI15" s="70"/>
      <c r="FJ15" s="16" t="s">
        <v>343</v>
      </c>
      <c r="FK15" s="16" t="s">
        <v>343</v>
      </c>
      <c r="FL15" s="16" t="s">
        <v>344</v>
      </c>
      <c r="FM15" s="16" t="s">
        <v>344</v>
      </c>
      <c r="FN15" s="70"/>
      <c r="FO15" s="16" t="s">
        <v>343</v>
      </c>
      <c r="FP15" s="16" t="s">
        <v>344</v>
      </c>
      <c r="FQ15" s="70"/>
      <c r="FR15" s="16" t="s">
        <v>343</v>
      </c>
      <c r="FS15" s="16" t="s">
        <v>343</v>
      </c>
      <c r="FT15" s="16" t="s">
        <v>344</v>
      </c>
      <c r="FU15" s="16" t="s">
        <v>344</v>
      </c>
      <c r="FV15" s="70"/>
      <c r="FW15" s="16" t="s">
        <v>365</v>
      </c>
      <c r="FX15" s="16" t="s">
        <v>365</v>
      </c>
      <c r="FY15" s="16" t="s">
        <v>246</v>
      </c>
      <c r="FZ15" s="16" t="s">
        <v>246</v>
      </c>
      <c r="GA15" s="16" t="s">
        <v>246</v>
      </c>
      <c r="GB15" s="16" t="s">
        <v>246</v>
      </c>
      <c r="GC15" s="70"/>
      <c r="GD15" s="16" t="s">
        <v>343</v>
      </c>
      <c r="GE15" s="16" t="s">
        <v>343</v>
      </c>
      <c r="GF15" s="16" t="s">
        <v>344</v>
      </c>
      <c r="GG15" s="16" t="s">
        <v>344</v>
      </c>
      <c r="GH15" s="16" t="s">
        <v>344</v>
      </c>
      <c r="GI15" s="16" t="s">
        <v>344</v>
      </c>
      <c r="GJ15" s="70"/>
      <c r="GK15" s="16" t="s">
        <v>343</v>
      </c>
      <c r="GL15" s="16" t="s">
        <v>343</v>
      </c>
      <c r="GM15" s="16" t="s">
        <v>344</v>
      </c>
      <c r="GN15" s="16" t="s">
        <v>344</v>
      </c>
      <c r="GO15" s="70"/>
      <c r="GP15" s="16" t="s">
        <v>343</v>
      </c>
      <c r="GQ15" s="16" t="s">
        <v>343</v>
      </c>
      <c r="GR15" s="16" t="s">
        <v>344</v>
      </c>
      <c r="GS15" s="16" t="s">
        <v>344</v>
      </c>
      <c r="GT15" s="70"/>
      <c r="GU15" s="16" t="s">
        <v>343</v>
      </c>
      <c r="GV15" s="16" t="s">
        <v>343</v>
      </c>
      <c r="GW15" s="16" t="s">
        <v>344</v>
      </c>
      <c r="GX15" s="16" t="s">
        <v>344</v>
      </c>
      <c r="GY15" s="70"/>
      <c r="GZ15" s="16" t="s">
        <v>365</v>
      </c>
      <c r="HA15" s="16" t="s">
        <v>365</v>
      </c>
      <c r="HB15" s="16" t="s">
        <v>441</v>
      </c>
      <c r="HC15" s="16" t="s">
        <v>441</v>
      </c>
      <c r="HD15" s="16" t="s">
        <v>441</v>
      </c>
      <c r="HE15" s="16" t="s">
        <v>441</v>
      </c>
      <c r="HF15" s="70"/>
      <c r="HG15" s="16" t="s">
        <v>343</v>
      </c>
      <c r="HH15" s="16" t="s">
        <v>343</v>
      </c>
      <c r="HI15" s="16" t="s">
        <v>344</v>
      </c>
      <c r="HJ15" s="16" t="s">
        <v>344</v>
      </c>
      <c r="HK15" s="16" t="s">
        <v>344</v>
      </c>
      <c r="HL15" s="16" t="s">
        <v>344</v>
      </c>
      <c r="HM15" s="70"/>
      <c r="HN15" s="16" t="s">
        <v>468</v>
      </c>
      <c r="HO15" s="16" t="s">
        <v>468</v>
      </c>
      <c r="HP15" s="70"/>
      <c r="HQ15" s="16" t="s">
        <v>468</v>
      </c>
      <c r="HR15" s="16" t="s">
        <v>468</v>
      </c>
      <c r="HS15" s="70"/>
      <c r="HT15" s="16" t="s">
        <v>1681</v>
      </c>
      <c r="HU15" s="16" t="s">
        <v>468</v>
      </c>
      <c r="HV15" s="16" t="s">
        <v>468</v>
      </c>
      <c r="HW15" s="16" t="s">
        <v>1190</v>
      </c>
      <c r="HX15" s="70"/>
      <c r="HY15" s="16" t="s">
        <v>477</v>
      </c>
      <c r="HZ15" s="16" t="s">
        <v>477</v>
      </c>
      <c r="IA15" s="16" t="s">
        <v>478</v>
      </c>
      <c r="IB15" s="16" t="s">
        <v>478</v>
      </c>
      <c r="IC15" s="16" t="s">
        <v>478</v>
      </c>
      <c r="ID15" s="16" t="s">
        <v>478</v>
      </c>
      <c r="IE15" s="70"/>
      <c r="IF15" s="16" t="s">
        <v>714</v>
      </c>
      <c r="IG15" s="16" t="s">
        <v>714</v>
      </c>
      <c r="IH15" s="16" t="s">
        <v>844</v>
      </c>
      <c r="II15" s="16" t="s">
        <v>844</v>
      </c>
      <c r="IJ15" s="70"/>
      <c r="IK15" s="32" t="s">
        <v>714</v>
      </c>
      <c r="IL15" s="32" t="s">
        <v>714</v>
      </c>
      <c r="IM15" s="32" t="s">
        <v>844</v>
      </c>
      <c r="IN15" s="32" t="s">
        <v>844</v>
      </c>
      <c r="IO15" s="32" t="s">
        <v>844</v>
      </c>
      <c r="IP15" s="32" t="s">
        <v>844</v>
      </c>
      <c r="IQ15" s="32" t="s">
        <v>1190</v>
      </c>
      <c r="IR15" s="32" t="s">
        <v>844</v>
      </c>
      <c r="IS15" s="32" t="s">
        <v>1190</v>
      </c>
      <c r="IT15" s="70"/>
      <c r="IU15" s="16" t="s">
        <v>468</v>
      </c>
      <c r="IV15" s="16" t="s">
        <v>468</v>
      </c>
      <c r="IW15" s="16" t="s">
        <v>106</v>
      </c>
      <c r="IX15" s="70"/>
      <c r="IY15" s="16" t="s">
        <v>468</v>
      </c>
      <c r="IZ15" s="16" t="s">
        <v>468</v>
      </c>
      <c r="JA15" s="16" t="s">
        <v>106</v>
      </c>
      <c r="JB15" s="70"/>
      <c r="JC15" s="16" t="s">
        <v>477</v>
      </c>
      <c r="JD15" s="16" t="s">
        <v>478</v>
      </c>
      <c r="JE15" s="16" t="s">
        <v>478</v>
      </c>
      <c r="JF15" s="16" t="s">
        <v>478</v>
      </c>
      <c r="JG15" s="16" t="s">
        <v>478</v>
      </c>
      <c r="JH15" s="70"/>
      <c r="JI15" s="16" t="s">
        <v>1227</v>
      </c>
      <c r="JJ15" s="16" t="s">
        <v>1227</v>
      </c>
      <c r="JK15" s="16" t="s">
        <v>903</v>
      </c>
      <c r="JL15" s="16" t="s">
        <v>903</v>
      </c>
      <c r="JM15" s="16" t="s">
        <v>903</v>
      </c>
      <c r="JN15" s="16" t="s">
        <v>903</v>
      </c>
      <c r="JO15" s="70"/>
      <c r="JP15" s="16" t="s">
        <v>1227</v>
      </c>
      <c r="JQ15" s="16" t="s">
        <v>1227</v>
      </c>
      <c r="JR15" s="16" t="s">
        <v>903</v>
      </c>
      <c r="JS15" s="16" t="s">
        <v>903</v>
      </c>
      <c r="JT15" s="16" t="s">
        <v>903</v>
      </c>
      <c r="JU15" s="16" t="s">
        <v>903</v>
      </c>
      <c r="JV15" s="16" t="s">
        <v>903</v>
      </c>
      <c r="JW15" s="16" t="s">
        <v>903</v>
      </c>
      <c r="JX15" s="16" t="s">
        <v>903</v>
      </c>
      <c r="JY15" s="16" t="s">
        <v>1228</v>
      </c>
      <c r="JZ15" s="70"/>
      <c r="KA15" s="16" t="s">
        <v>477</v>
      </c>
      <c r="KB15" s="16" t="s">
        <v>477</v>
      </c>
      <c r="KC15" s="16" t="s">
        <v>478</v>
      </c>
      <c r="KD15" s="16" t="s">
        <v>478</v>
      </c>
      <c r="KE15" s="16" t="s">
        <v>478</v>
      </c>
      <c r="KF15" s="16" t="s">
        <v>478</v>
      </c>
      <c r="KG15" s="16" t="s">
        <v>478</v>
      </c>
      <c r="KH15" s="70"/>
      <c r="KI15" s="16" t="s">
        <v>714</v>
      </c>
      <c r="KJ15" s="16" t="s">
        <v>714</v>
      </c>
      <c r="KK15" s="16" t="s">
        <v>844</v>
      </c>
      <c r="KL15" s="16" t="s">
        <v>844</v>
      </c>
      <c r="KM15" s="16" t="s">
        <v>844</v>
      </c>
      <c r="KN15" s="16" t="s">
        <v>844</v>
      </c>
      <c r="KO15" s="16" t="s">
        <v>1190</v>
      </c>
      <c r="KP15" s="70"/>
      <c r="KQ15" s="16" t="s">
        <v>714</v>
      </c>
      <c r="KR15" s="16" t="s">
        <v>714</v>
      </c>
      <c r="KS15" s="16" t="s">
        <v>844</v>
      </c>
      <c r="KT15" s="16" t="s">
        <v>844</v>
      </c>
      <c r="KU15" s="16" t="s">
        <v>844</v>
      </c>
      <c r="KV15" s="16" t="s">
        <v>844</v>
      </c>
      <c r="KW15" s="16" t="s">
        <v>844</v>
      </c>
      <c r="KX15" s="16" t="s">
        <v>1190</v>
      </c>
      <c r="KY15" s="70"/>
      <c r="KZ15" s="16" t="s">
        <v>117</v>
      </c>
      <c r="LA15" s="16" t="s">
        <v>122</v>
      </c>
      <c r="LB15" s="70"/>
      <c r="LC15" s="16" t="s">
        <v>844</v>
      </c>
      <c r="LD15" s="70"/>
      <c r="LE15" s="16" t="s">
        <v>844</v>
      </c>
      <c r="LF15" s="70"/>
      <c r="LG15" s="16" t="s">
        <v>903</v>
      </c>
      <c r="LH15" s="16" t="s">
        <v>903</v>
      </c>
      <c r="LI15" s="70"/>
      <c r="LJ15" s="16" t="s">
        <v>477</v>
      </c>
      <c r="LK15" s="16" t="s">
        <v>478</v>
      </c>
      <c r="LL15" s="16" t="s">
        <v>478</v>
      </c>
      <c r="LM15" s="70"/>
      <c r="LN15" s="16" t="s">
        <v>1227</v>
      </c>
      <c r="LO15" s="16" t="s">
        <v>903</v>
      </c>
      <c r="LP15" s="70"/>
      <c r="LQ15" s="16" t="s">
        <v>1227</v>
      </c>
      <c r="LR15" s="16" t="s">
        <v>903</v>
      </c>
      <c r="LS15" s="16" t="s">
        <v>903</v>
      </c>
      <c r="LT15" s="16" t="s">
        <v>903</v>
      </c>
      <c r="LU15" s="70"/>
      <c r="LV15" s="16" t="s">
        <v>903</v>
      </c>
      <c r="LW15" s="16" t="s">
        <v>903</v>
      </c>
      <c r="LX15" s="70"/>
      <c r="LY15" s="16" t="s">
        <v>903</v>
      </c>
      <c r="LZ15" s="16" t="s">
        <v>903</v>
      </c>
      <c r="MA15" s="70"/>
      <c r="MB15" s="16" t="s">
        <v>477</v>
      </c>
      <c r="MC15" s="16" t="s">
        <v>478</v>
      </c>
      <c r="MD15" s="16" t="s">
        <v>478</v>
      </c>
      <c r="ME15" s="16" t="s">
        <v>478</v>
      </c>
      <c r="MF15" s="70"/>
      <c r="MG15" s="16" t="s">
        <v>1227</v>
      </c>
      <c r="MH15" s="16" t="s">
        <v>1227</v>
      </c>
      <c r="MI15" s="16" t="s">
        <v>903</v>
      </c>
      <c r="MJ15" s="16" t="s">
        <v>903</v>
      </c>
      <c r="MK15" s="16" t="s">
        <v>903</v>
      </c>
      <c r="ML15" s="16" t="s">
        <v>903</v>
      </c>
      <c r="MM15" s="70"/>
      <c r="MN15" s="16" t="s">
        <v>903</v>
      </c>
      <c r="MO15" s="16" t="s">
        <v>903</v>
      </c>
      <c r="MP15" s="16" t="s">
        <v>903</v>
      </c>
      <c r="MQ15" s="16" t="s">
        <v>903</v>
      </c>
      <c r="MR15" s="16" t="s">
        <v>903</v>
      </c>
      <c r="MS15" s="70"/>
      <c r="MT15" s="16" t="s">
        <v>594</v>
      </c>
      <c r="MU15" s="16" t="s">
        <v>594</v>
      </c>
      <c r="MW15" s="16" t="s">
        <v>1227</v>
      </c>
      <c r="MX15" s="16" t="s">
        <v>1227</v>
      </c>
      <c r="MY15" s="16" t="s">
        <v>903</v>
      </c>
      <c r="MZ15" s="16" t="s">
        <v>903</v>
      </c>
      <c r="NA15" s="16" t="s">
        <v>903</v>
      </c>
      <c r="NB15" s="16" t="s">
        <v>903</v>
      </c>
      <c r="NC15" s="16" t="s">
        <v>903</v>
      </c>
      <c r="ND15" s="16" t="s">
        <v>903</v>
      </c>
      <c r="NE15" s="16" t="s">
        <v>903</v>
      </c>
      <c r="NF15" s="16" t="s">
        <v>903</v>
      </c>
      <c r="NG15" s="16" t="s">
        <v>903</v>
      </c>
      <c r="NH15" s="16" t="s">
        <v>1228</v>
      </c>
      <c r="NI15" s="70"/>
      <c r="NJ15" s="16" t="s">
        <v>593</v>
      </c>
      <c r="NK15" s="16" t="s">
        <v>137</v>
      </c>
      <c r="NL15" s="16" t="s">
        <v>137</v>
      </c>
      <c r="NM15" s="16" t="s">
        <v>137</v>
      </c>
      <c r="NN15" s="16" t="s">
        <v>137</v>
      </c>
      <c r="NO15" s="16" t="s">
        <v>137</v>
      </c>
      <c r="NQ15" s="16" t="s">
        <v>903</v>
      </c>
      <c r="NR15" s="16" t="s">
        <v>903</v>
      </c>
      <c r="NS15" s="16" t="s">
        <v>903</v>
      </c>
      <c r="NT15" s="16" t="s">
        <v>903</v>
      </c>
      <c r="NU15" s="16" t="s">
        <v>903</v>
      </c>
      <c r="NV15" s="16" t="s">
        <v>903</v>
      </c>
      <c r="NW15" s="16" t="s">
        <v>903</v>
      </c>
      <c r="NX15" s="16" t="s">
        <v>1228</v>
      </c>
      <c r="NY15" s="16" t="s">
        <v>1228</v>
      </c>
      <c r="NZ15" s="70"/>
      <c r="OA15" s="16" t="s">
        <v>954</v>
      </c>
      <c r="OB15" s="16" t="s">
        <v>954</v>
      </c>
      <c r="OC15" s="16" t="s">
        <v>954</v>
      </c>
      <c r="OE15" s="16" t="s">
        <v>620</v>
      </c>
      <c r="OF15" s="16" t="s">
        <v>917</v>
      </c>
      <c r="OG15" s="16" t="s">
        <v>621</v>
      </c>
      <c r="OI15" s="16" t="s">
        <v>1864</v>
      </c>
      <c r="OJ15" s="16" t="s">
        <v>1864</v>
      </c>
      <c r="OK15" s="16" t="s">
        <v>1865</v>
      </c>
      <c r="OL15" s="16" t="s">
        <v>1865</v>
      </c>
      <c r="OM15" s="16" t="s">
        <v>1865</v>
      </c>
    </row>
    <row r="16" spans="1:1365" ht="52.5" customHeight="1" x14ac:dyDescent="0.25">
      <c r="A16" s="15" t="s">
        <v>5</v>
      </c>
      <c r="B16" s="16" t="s">
        <v>697</v>
      </c>
      <c r="C16" s="16" t="s">
        <v>697</v>
      </c>
      <c r="E16" s="16" t="s">
        <v>67</v>
      </c>
      <c r="F16" s="16" t="s">
        <v>781</v>
      </c>
      <c r="H16" s="16" t="s">
        <v>827</v>
      </c>
      <c r="I16" s="16" t="s">
        <v>827</v>
      </c>
      <c r="J16" s="16" t="s">
        <v>828</v>
      </c>
      <c r="L16" s="16" t="s">
        <v>1051</v>
      </c>
      <c r="M16" s="16" t="s">
        <v>1051</v>
      </c>
      <c r="O16" s="16" t="s">
        <v>67</v>
      </c>
      <c r="P16" s="16" t="s">
        <v>67</v>
      </c>
      <c r="Q16" s="16" t="s">
        <v>230</v>
      </c>
      <c r="S16" s="16" t="s">
        <v>827</v>
      </c>
      <c r="T16" s="16" t="s">
        <v>828</v>
      </c>
      <c r="U16" s="16" t="s">
        <v>827</v>
      </c>
      <c r="V16" s="16" t="s">
        <v>828</v>
      </c>
      <c r="X16" s="16" t="s">
        <v>67</v>
      </c>
      <c r="Y16" s="16" t="s">
        <v>68</v>
      </c>
      <c r="Z16" s="16" t="s">
        <v>67</v>
      </c>
      <c r="AA16" s="16" t="s">
        <v>68</v>
      </c>
      <c r="AB16" s="16" t="s">
        <v>231</v>
      </c>
      <c r="AC16" s="16" t="s">
        <v>68</v>
      </c>
      <c r="AE16" s="16" t="s">
        <v>827</v>
      </c>
      <c r="AF16" s="16" t="s">
        <v>828</v>
      </c>
      <c r="AG16" s="16" t="s">
        <v>827</v>
      </c>
      <c r="AH16" s="16" t="s">
        <v>828</v>
      </c>
      <c r="AI16" s="16" t="s">
        <v>828</v>
      </c>
      <c r="AK16" s="16" t="s">
        <v>715</v>
      </c>
      <c r="AL16" s="16" t="s">
        <v>716</v>
      </c>
      <c r="AM16" s="16" t="s">
        <v>716</v>
      </c>
      <c r="AO16" s="16" t="s">
        <v>1158</v>
      </c>
      <c r="AP16" s="16" t="s">
        <v>1159</v>
      </c>
      <c r="AQ16" s="16" t="s">
        <v>1159</v>
      </c>
      <c r="AS16" s="16" t="s">
        <v>715</v>
      </c>
      <c r="AT16" s="16" t="s">
        <v>716</v>
      </c>
      <c r="AV16" s="16" t="s">
        <v>715</v>
      </c>
      <c r="AW16" s="16" t="s">
        <v>716</v>
      </c>
      <c r="AY16" s="16" t="s">
        <v>715</v>
      </c>
      <c r="AZ16" s="16" t="s">
        <v>716</v>
      </c>
      <c r="BA16" s="16" t="s">
        <v>716</v>
      </c>
      <c r="BC16" s="32" t="s">
        <v>1158</v>
      </c>
      <c r="BD16" s="16" t="s">
        <v>1159</v>
      </c>
      <c r="BF16" s="16" t="s">
        <v>1158</v>
      </c>
      <c r="BG16" s="16" t="s">
        <v>1159</v>
      </c>
      <c r="BH16" s="16" t="s">
        <v>1159</v>
      </c>
      <c r="BJ16" s="16" t="s">
        <v>1051</v>
      </c>
      <c r="BL16" s="16" t="s">
        <v>715</v>
      </c>
      <c r="BM16" s="16" t="s">
        <v>716</v>
      </c>
      <c r="BN16" s="16" t="s">
        <v>716</v>
      </c>
      <c r="BP16" s="16" t="s">
        <v>715</v>
      </c>
      <c r="BQ16" s="16" t="s">
        <v>716</v>
      </c>
      <c r="BR16" s="16" t="s">
        <v>716</v>
      </c>
      <c r="BT16" s="16" t="s">
        <v>742</v>
      </c>
      <c r="BU16" s="16" t="s">
        <v>742</v>
      </c>
      <c r="BV16" s="16" t="s">
        <v>743</v>
      </c>
      <c r="BX16" s="16" t="s">
        <v>1666</v>
      </c>
      <c r="BY16" s="16" t="s">
        <v>1667</v>
      </c>
      <c r="BZ16" s="16" t="s">
        <v>1667</v>
      </c>
      <c r="CB16" s="16" t="s">
        <v>828</v>
      </c>
      <c r="CC16" s="16" t="s">
        <v>828</v>
      </c>
      <c r="CE16" s="16" t="s">
        <v>760</v>
      </c>
      <c r="CF16" s="16" t="s">
        <v>742</v>
      </c>
      <c r="CG16" s="16" t="s">
        <v>742</v>
      </c>
      <c r="CI16" s="16" t="s">
        <v>1512</v>
      </c>
      <c r="CJ16" s="16" t="s">
        <v>1512</v>
      </c>
      <c r="CK16" s="16" t="s">
        <v>1774</v>
      </c>
      <c r="CM16" s="32" t="s">
        <v>1512</v>
      </c>
      <c r="CO16" s="16" t="s">
        <v>827</v>
      </c>
      <c r="CP16" s="16" t="s">
        <v>828</v>
      </c>
      <c r="CQ16" s="16" t="s">
        <v>828</v>
      </c>
      <c r="CR16" s="70"/>
      <c r="CS16" s="16" t="s">
        <v>827</v>
      </c>
      <c r="CT16" s="16" t="s">
        <v>828</v>
      </c>
      <c r="CU16" s="16" t="s">
        <v>828</v>
      </c>
      <c r="CW16" s="16" t="s">
        <v>266</v>
      </c>
      <c r="CX16" s="16" t="s">
        <v>267</v>
      </c>
      <c r="CY16" s="16" t="s">
        <v>267</v>
      </c>
      <c r="DA16" s="16" t="s">
        <v>266</v>
      </c>
      <c r="DB16" s="16" t="s">
        <v>267</v>
      </c>
      <c r="DC16" s="16" t="s">
        <v>267</v>
      </c>
      <c r="DE16" s="16" t="s">
        <v>827</v>
      </c>
      <c r="DF16" s="16" t="s">
        <v>828</v>
      </c>
      <c r="DG16" s="16" t="s">
        <v>828</v>
      </c>
      <c r="DI16" s="16" t="s">
        <v>827</v>
      </c>
      <c r="DJ16" s="16" t="s">
        <v>828</v>
      </c>
      <c r="DK16" s="16" t="s">
        <v>828</v>
      </c>
      <c r="DM16" s="16" t="s">
        <v>1051</v>
      </c>
      <c r="DN16" s="16" t="s">
        <v>828</v>
      </c>
      <c r="DP16" s="16" t="s">
        <v>827</v>
      </c>
      <c r="DQ16" s="16" t="s">
        <v>828</v>
      </c>
      <c r="DR16" s="16" t="s">
        <v>828</v>
      </c>
      <c r="DT16" s="16" t="s">
        <v>266</v>
      </c>
      <c r="DU16" s="16" t="s">
        <v>267</v>
      </c>
      <c r="DV16" s="16" t="s">
        <v>267</v>
      </c>
      <c r="DX16" s="16" t="s">
        <v>266</v>
      </c>
      <c r="DY16" s="16" t="s">
        <v>267</v>
      </c>
      <c r="DZ16" s="16" t="s">
        <v>267</v>
      </c>
      <c r="EB16" s="16" t="s">
        <v>827</v>
      </c>
      <c r="EC16" s="16" t="s">
        <v>828</v>
      </c>
      <c r="ED16" s="16" t="s">
        <v>828</v>
      </c>
      <c r="EE16" s="32" t="s">
        <v>1667</v>
      </c>
      <c r="EG16" s="16" t="s">
        <v>827</v>
      </c>
      <c r="EH16" s="16" t="s">
        <v>828</v>
      </c>
      <c r="EI16" s="16" t="s">
        <v>828</v>
      </c>
      <c r="EJ16" s="32" t="s">
        <v>1667</v>
      </c>
      <c r="EL16" s="16" t="s">
        <v>1748</v>
      </c>
      <c r="EN16" s="16" t="s">
        <v>827</v>
      </c>
      <c r="EO16" s="16" t="s">
        <v>828</v>
      </c>
      <c r="EP16" s="16" t="s">
        <v>828</v>
      </c>
      <c r="EQ16" s="16" t="s">
        <v>828</v>
      </c>
      <c r="ER16" s="16" t="s">
        <v>847</v>
      </c>
      <c r="ET16" s="16" t="s">
        <v>1192</v>
      </c>
      <c r="EU16" s="16" t="s">
        <v>1192</v>
      </c>
      <c r="EW16" s="16" t="s">
        <v>845</v>
      </c>
      <c r="EX16" s="16" t="s">
        <v>846</v>
      </c>
      <c r="EY16" s="16" t="s">
        <v>846</v>
      </c>
      <c r="EZ16" s="16" t="s">
        <v>847</v>
      </c>
      <c r="FB16" s="16" t="s">
        <v>1192</v>
      </c>
      <c r="FC16" s="16" t="s">
        <v>1192</v>
      </c>
      <c r="FE16" s="16" t="s">
        <v>845</v>
      </c>
      <c r="FF16" s="16" t="s">
        <v>845</v>
      </c>
      <c r="FG16" s="16" t="s">
        <v>846</v>
      </c>
      <c r="FH16" s="16" t="s">
        <v>846</v>
      </c>
      <c r="FJ16" s="16" t="s">
        <v>330</v>
      </c>
      <c r="FK16" s="16" t="s">
        <v>330</v>
      </c>
      <c r="FL16" s="16" t="s">
        <v>331</v>
      </c>
      <c r="FM16" s="16" t="s">
        <v>331</v>
      </c>
      <c r="FO16" s="16" t="s">
        <v>1191</v>
      </c>
      <c r="FP16" s="16" t="s">
        <v>1192</v>
      </c>
      <c r="FQ16" s="70"/>
      <c r="FR16" s="16" t="s">
        <v>1191</v>
      </c>
      <c r="FS16" s="16" t="s">
        <v>1191</v>
      </c>
      <c r="FT16" s="16" t="s">
        <v>1192</v>
      </c>
      <c r="FU16" s="16" t="s">
        <v>1192</v>
      </c>
      <c r="FW16" s="16" t="s">
        <v>330</v>
      </c>
      <c r="FX16" s="16" t="s">
        <v>330</v>
      </c>
      <c r="FY16" s="16" t="s">
        <v>331</v>
      </c>
      <c r="FZ16" s="16" t="s">
        <v>331</v>
      </c>
      <c r="GA16" s="16" t="s">
        <v>331</v>
      </c>
      <c r="GB16" s="16" t="s">
        <v>366</v>
      </c>
      <c r="GD16" s="16" t="s">
        <v>845</v>
      </c>
      <c r="GE16" s="16" t="s">
        <v>845</v>
      </c>
      <c r="GF16" s="16" t="s">
        <v>846</v>
      </c>
      <c r="GG16" s="16" t="s">
        <v>846</v>
      </c>
      <c r="GH16" s="16" t="s">
        <v>846</v>
      </c>
      <c r="GI16" s="16" t="s">
        <v>847</v>
      </c>
      <c r="GK16" s="16" t="s">
        <v>330</v>
      </c>
      <c r="GL16" s="16" t="s">
        <v>330</v>
      </c>
      <c r="GM16" s="16" t="s">
        <v>331</v>
      </c>
      <c r="GN16" s="16" t="s">
        <v>331</v>
      </c>
      <c r="GP16" s="16" t="s">
        <v>1191</v>
      </c>
      <c r="GQ16" s="16" t="s">
        <v>1191</v>
      </c>
      <c r="GR16" s="16" t="s">
        <v>1192</v>
      </c>
      <c r="GS16" s="16" t="s">
        <v>1192</v>
      </c>
      <c r="GT16" s="70"/>
      <c r="GU16" s="16" t="s">
        <v>1191</v>
      </c>
      <c r="GV16" s="16" t="s">
        <v>1191</v>
      </c>
      <c r="GW16" s="16" t="s">
        <v>1192</v>
      </c>
      <c r="GX16" s="16" t="s">
        <v>1192</v>
      </c>
      <c r="GZ16" s="16" t="s">
        <v>330</v>
      </c>
      <c r="HA16" s="16" t="s">
        <v>330</v>
      </c>
      <c r="HB16" s="16" t="s">
        <v>331</v>
      </c>
      <c r="HC16" s="16" t="s">
        <v>331</v>
      </c>
      <c r="HD16" s="16" t="s">
        <v>331</v>
      </c>
      <c r="HE16" s="16" t="s">
        <v>366</v>
      </c>
      <c r="HG16" s="16" t="s">
        <v>845</v>
      </c>
      <c r="HH16" s="16" t="s">
        <v>845</v>
      </c>
      <c r="HI16" s="16" t="s">
        <v>846</v>
      </c>
      <c r="HJ16" s="16" t="s">
        <v>846</v>
      </c>
      <c r="HK16" s="16" t="s">
        <v>846</v>
      </c>
      <c r="HL16" s="16" t="s">
        <v>847</v>
      </c>
      <c r="HN16" s="16" t="s">
        <v>330</v>
      </c>
      <c r="HO16" s="16" t="s">
        <v>331</v>
      </c>
      <c r="HQ16" s="16" t="s">
        <v>330</v>
      </c>
      <c r="HR16" s="16" t="s">
        <v>331</v>
      </c>
      <c r="HT16" s="16" t="s">
        <v>1191</v>
      </c>
      <c r="HU16" s="16" t="s">
        <v>1192</v>
      </c>
      <c r="HV16" s="16" t="s">
        <v>1192</v>
      </c>
      <c r="HW16" s="16" t="s">
        <v>1193</v>
      </c>
      <c r="HY16" s="16" t="s">
        <v>330</v>
      </c>
      <c r="HZ16" s="16" t="s">
        <v>330</v>
      </c>
      <c r="IA16" s="16" t="s">
        <v>331</v>
      </c>
      <c r="IB16" s="16" t="s">
        <v>331</v>
      </c>
      <c r="IC16" s="16" t="s">
        <v>331</v>
      </c>
      <c r="ID16" s="16" t="s">
        <v>366</v>
      </c>
      <c r="IF16" s="16" t="s">
        <v>1191</v>
      </c>
      <c r="IG16" s="16" t="s">
        <v>1191</v>
      </c>
      <c r="IH16" s="16" t="s">
        <v>1192</v>
      </c>
      <c r="II16" s="16" t="s">
        <v>1192</v>
      </c>
      <c r="IK16" s="16" t="s">
        <v>1191</v>
      </c>
      <c r="IL16" s="16" t="s">
        <v>1191</v>
      </c>
      <c r="IM16" s="16" t="s">
        <v>1192</v>
      </c>
      <c r="IN16" s="16" t="s">
        <v>1192</v>
      </c>
      <c r="IO16" s="16" t="s">
        <v>1192</v>
      </c>
      <c r="IP16" s="16" t="s">
        <v>1193</v>
      </c>
      <c r="IQ16" s="16" t="s">
        <v>1193</v>
      </c>
      <c r="IR16" s="16" t="s">
        <v>1192</v>
      </c>
      <c r="IS16" s="16" t="s">
        <v>1193</v>
      </c>
      <c r="IU16" s="16" t="s">
        <v>482</v>
      </c>
      <c r="IV16" s="16" t="s">
        <v>482</v>
      </c>
      <c r="IW16" s="16" t="s">
        <v>103</v>
      </c>
      <c r="IY16" s="16" t="s">
        <v>482</v>
      </c>
      <c r="IZ16" s="16" t="s">
        <v>482</v>
      </c>
      <c r="JA16" s="16" t="s">
        <v>103</v>
      </c>
      <c r="JC16" s="16" t="s">
        <v>330</v>
      </c>
      <c r="JD16" s="16" t="s">
        <v>331</v>
      </c>
      <c r="JE16" s="16" t="s">
        <v>331</v>
      </c>
      <c r="JF16" s="16" t="s">
        <v>331</v>
      </c>
      <c r="JG16" s="16" t="s">
        <v>366</v>
      </c>
      <c r="JI16" s="16" t="s">
        <v>1191</v>
      </c>
      <c r="JJ16" s="16" t="s">
        <v>1191</v>
      </c>
      <c r="JK16" s="16" t="s">
        <v>1192</v>
      </c>
      <c r="JL16" s="16" t="s">
        <v>1192</v>
      </c>
      <c r="JM16" s="16" t="s">
        <v>1193</v>
      </c>
      <c r="JN16" s="16" t="s">
        <v>1193</v>
      </c>
      <c r="JP16" s="16" t="s">
        <v>1191</v>
      </c>
      <c r="JQ16" s="16" t="s">
        <v>1191</v>
      </c>
      <c r="JR16" s="16" t="s">
        <v>1192</v>
      </c>
      <c r="JS16" s="16" t="s">
        <v>1192</v>
      </c>
      <c r="JT16" s="16" t="s">
        <v>1192</v>
      </c>
      <c r="JU16" s="16" t="s">
        <v>1192</v>
      </c>
      <c r="JV16" s="16" t="s">
        <v>1192</v>
      </c>
      <c r="JW16" s="16" t="s">
        <v>1193</v>
      </c>
      <c r="JX16" s="16" t="s">
        <v>1193</v>
      </c>
      <c r="JY16" s="16" t="s">
        <v>1193</v>
      </c>
      <c r="KA16" s="16" t="s">
        <v>330</v>
      </c>
      <c r="KB16" s="16" t="s">
        <v>330</v>
      </c>
      <c r="KC16" s="16" t="s">
        <v>331</v>
      </c>
      <c r="KD16" s="16" t="s">
        <v>331</v>
      </c>
      <c r="KE16" s="16" t="s">
        <v>331</v>
      </c>
      <c r="KF16" s="16" t="s">
        <v>366</v>
      </c>
      <c r="KG16" s="16" t="s">
        <v>331</v>
      </c>
      <c r="KI16" s="16" t="s">
        <v>1191</v>
      </c>
      <c r="KJ16" s="16" t="s">
        <v>1191</v>
      </c>
      <c r="KK16" s="16" t="s">
        <v>1192</v>
      </c>
      <c r="KL16" s="16" t="s">
        <v>1192</v>
      </c>
      <c r="KM16" s="16" t="s">
        <v>1193</v>
      </c>
      <c r="KN16" s="16" t="s">
        <v>1192</v>
      </c>
      <c r="KO16" s="16" t="s">
        <v>1193</v>
      </c>
      <c r="KQ16" s="16" t="s">
        <v>1191</v>
      </c>
      <c r="KR16" s="16" t="s">
        <v>1191</v>
      </c>
      <c r="KS16" s="16" t="s">
        <v>1192</v>
      </c>
      <c r="KT16" s="16" t="s">
        <v>1192</v>
      </c>
      <c r="KU16" s="16" t="s">
        <v>1192</v>
      </c>
      <c r="KV16" s="16" t="s">
        <v>1193</v>
      </c>
      <c r="KW16" s="16" t="s">
        <v>1192</v>
      </c>
      <c r="KX16" s="16" t="s">
        <v>1193</v>
      </c>
      <c r="KZ16" s="16" t="s">
        <v>118</v>
      </c>
      <c r="LA16" s="16" t="s">
        <v>103</v>
      </c>
      <c r="LC16" s="16" t="s">
        <v>330</v>
      </c>
      <c r="LE16" s="16" t="s">
        <v>845</v>
      </c>
      <c r="LG16" s="16" t="s">
        <v>1192</v>
      </c>
      <c r="LH16" s="16" t="s">
        <v>1192</v>
      </c>
      <c r="LJ16" s="16" t="s">
        <v>330</v>
      </c>
      <c r="LK16" s="16" t="s">
        <v>331</v>
      </c>
      <c r="LL16" s="16" t="s">
        <v>331</v>
      </c>
      <c r="LN16" s="16" t="s">
        <v>1191</v>
      </c>
      <c r="LO16" s="16" t="s">
        <v>1192</v>
      </c>
      <c r="LQ16" s="16" t="s">
        <v>1191</v>
      </c>
      <c r="LR16" s="16" t="s">
        <v>1192</v>
      </c>
      <c r="LS16" s="16" t="s">
        <v>1192</v>
      </c>
      <c r="LT16" s="16" t="s">
        <v>1192</v>
      </c>
      <c r="LV16" s="16" t="s">
        <v>1192</v>
      </c>
      <c r="LW16" s="16" t="s">
        <v>1192</v>
      </c>
      <c r="LY16" s="16" t="s">
        <v>1192</v>
      </c>
      <c r="LZ16" s="16" t="s">
        <v>1192</v>
      </c>
      <c r="MB16" s="16" t="s">
        <v>330</v>
      </c>
      <c r="MC16" s="16" t="s">
        <v>331</v>
      </c>
      <c r="MD16" s="16" t="s">
        <v>331</v>
      </c>
      <c r="ME16" s="16" t="s">
        <v>331</v>
      </c>
      <c r="MG16" s="16" t="s">
        <v>1191</v>
      </c>
      <c r="MH16" s="16" t="s">
        <v>1191</v>
      </c>
      <c r="MI16" s="16" t="s">
        <v>1192</v>
      </c>
      <c r="MJ16" s="16" t="s">
        <v>1192</v>
      </c>
      <c r="MK16" s="16" t="s">
        <v>1192</v>
      </c>
      <c r="ML16" s="16" t="s">
        <v>1193</v>
      </c>
      <c r="MN16" s="16" t="s">
        <v>828</v>
      </c>
      <c r="MO16" s="16" t="s">
        <v>828</v>
      </c>
      <c r="MP16" s="16" t="s">
        <v>828</v>
      </c>
      <c r="MQ16" s="16" t="s">
        <v>904</v>
      </c>
      <c r="MR16" s="16" t="s">
        <v>904</v>
      </c>
      <c r="MT16" s="16" t="s">
        <v>331</v>
      </c>
      <c r="MU16" s="16" t="s">
        <v>366</v>
      </c>
      <c r="MW16" s="16" t="s">
        <v>1191</v>
      </c>
      <c r="MX16" s="16" t="s">
        <v>1191</v>
      </c>
      <c r="MY16" s="16" t="s">
        <v>1302</v>
      </c>
      <c r="MZ16" s="16" t="s">
        <v>1302</v>
      </c>
      <c r="NA16" s="16" t="s">
        <v>1302</v>
      </c>
      <c r="NB16" s="16" t="s">
        <v>1302</v>
      </c>
      <c r="NC16" s="16" t="s">
        <v>1302</v>
      </c>
      <c r="ND16" s="16" t="s">
        <v>1302</v>
      </c>
      <c r="NE16" s="16" t="s">
        <v>1302</v>
      </c>
      <c r="NF16" s="16" t="s">
        <v>1302</v>
      </c>
      <c r="NG16" s="16" t="s">
        <v>1303</v>
      </c>
      <c r="NH16" s="16" t="s">
        <v>1303</v>
      </c>
      <c r="NJ16" s="16" t="s">
        <v>330</v>
      </c>
      <c r="NK16" s="16" t="s">
        <v>331</v>
      </c>
      <c r="NL16" s="16" t="s">
        <v>118</v>
      </c>
      <c r="NM16" s="16" t="s">
        <v>331</v>
      </c>
      <c r="NN16" s="16" t="s">
        <v>331</v>
      </c>
      <c r="NO16" s="16" t="s">
        <v>602</v>
      </c>
      <c r="NQ16" s="16" t="s">
        <v>1302</v>
      </c>
      <c r="NR16" s="16" t="s">
        <v>1302</v>
      </c>
      <c r="NS16" s="16" t="s">
        <v>1302</v>
      </c>
      <c r="NT16" s="16" t="s">
        <v>1302</v>
      </c>
      <c r="NU16" s="16" t="s">
        <v>1302</v>
      </c>
      <c r="NV16" s="16" t="s">
        <v>1302</v>
      </c>
      <c r="NW16" s="16" t="s">
        <v>1303</v>
      </c>
      <c r="NX16" s="16" t="s">
        <v>1303</v>
      </c>
      <c r="NY16" s="16" t="s">
        <v>1333</v>
      </c>
      <c r="OA16" s="16" t="s">
        <v>828</v>
      </c>
      <c r="OB16" s="16" t="s">
        <v>828</v>
      </c>
      <c r="OC16" s="16" t="s">
        <v>904</v>
      </c>
      <c r="OE16" s="16" t="s">
        <v>118</v>
      </c>
      <c r="OF16" s="16" t="s">
        <v>847</v>
      </c>
      <c r="OG16" s="16" t="s">
        <v>622</v>
      </c>
      <c r="OI16" s="16" t="s">
        <v>1866</v>
      </c>
      <c r="OJ16" s="16" t="s">
        <v>1866</v>
      </c>
      <c r="OK16" s="16" t="s">
        <v>1867</v>
      </c>
      <c r="OL16" s="16" t="s">
        <v>1867</v>
      </c>
      <c r="OM16" s="16" t="s">
        <v>1867</v>
      </c>
    </row>
    <row r="17" spans="1:403" ht="22.5" customHeight="1" x14ac:dyDescent="0.25">
      <c r="A17" s="15" t="s">
        <v>888</v>
      </c>
      <c r="B17" s="2" t="s">
        <v>59</v>
      </c>
      <c r="C17" s="2" t="s">
        <v>59</v>
      </c>
      <c r="E17" s="2" t="s">
        <v>59</v>
      </c>
      <c r="F17" s="2" t="s">
        <v>59</v>
      </c>
      <c r="H17" s="2" t="s">
        <v>59</v>
      </c>
      <c r="I17" s="2" t="s">
        <v>59</v>
      </c>
      <c r="J17" s="2" t="s">
        <v>59</v>
      </c>
      <c r="L17" s="2" t="s">
        <v>59</v>
      </c>
      <c r="M17" s="2" t="s">
        <v>59</v>
      </c>
      <c r="O17" s="2" t="s">
        <v>59</v>
      </c>
      <c r="P17" s="2" t="s">
        <v>59</v>
      </c>
      <c r="Q17" s="2" t="s">
        <v>59</v>
      </c>
      <c r="S17" s="2" t="s">
        <v>59</v>
      </c>
      <c r="T17" s="2" t="s">
        <v>59</v>
      </c>
      <c r="U17" s="2" t="s">
        <v>59</v>
      </c>
      <c r="V17" s="2" t="s">
        <v>59</v>
      </c>
      <c r="X17" s="2" t="s">
        <v>59</v>
      </c>
      <c r="Y17" s="2" t="s">
        <v>59</v>
      </c>
      <c r="Z17" s="2" t="s">
        <v>59</v>
      </c>
      <c r="AA17" s="2" t="s">
        <v>59</v>
      </c>
      <c r="AB17" s="2" t="s">
        <v>59</v>
      </c>
      <c r="AC17" s="2" t="s">
        <v>59</v>
      </c>
      <c r="AE17" s="2" t="s">
        <v>59</v>
      </c>
      <c r="AF17" s="2" t="s">
        <v>59</v>
      </c>
      <c r="AG17" s="2" t="s">
        <v>59</v>
      </c>
      <c r="AH17" s="2" t="s">
        <v>59</v>
      </c>
      <c r="AI17" s="2" t="s">
        <v>59</v>
      </c>
      <c r="AK17" s="2" t="s">
        <v>59</v>
      </c>
      <c r="AL17" s="2" t="s">
        <v>59</v>
      </c>
      <c r="AM17" s="2" t="s">
        <v>59</v>
      </c>
      <c r="AO17" s="2" t="s">
        <v>59</v>
      </c>
      <c r="AP17" s="2" t="s">
        <v>59</v>
      </c>
      <c r="AQ17" s="2" t="s">
        <v>59</v>
      </c>
      <c r="AS17" s="2" t="s">
        <v>59</v>
      </c>
      <c r="AT17" s="2" t="s">
        <v>59</v>
      </c>
      <c r="AV17" s="2" t="s">
        <v>59</v>
      </c>
      <c r="AW17" s="2" t="s">
        <v>59</v>
      </c>
      <c r="AY17" s="2" t="s">
        <v>59</v>
      </c>
      <c r="AZ17" s="2" t="s">
        <v>59</v>
      </c>
      <c r="BA17" s="2" t="s">
        <v>59</v>
      </c>
      <c r="BC17" s="2" t="s">
        <v>59</v>
      </c>
      <c r="BD17" s="2" t="s">
        <v>59</v>
      </c>
      <c r="BF17" s="2" t="s">
        <v>59</v>
      </c>
      <c r="BG17" s="2" t="s">
        <v>59</v>
      </c>
      <c r="BH17" s="2" t="s">
        <v>59</v>
      </c>
      <c r="BJ17" s="2" t="s">
        <v>59</v>
      </c>
      <c r="BL17" s="2" t="s">
        <v>59</v>
      </c>
      <c r="BM17" s="2" t="s">
        <v>59</v>
      </c>
      <c r="BN17" s="2" t="s">
        <v>59</v>
      </c>
      <c r="BP17" s="2" t="s">
        <v>59</v>
      </c>
      <c r="BQ17" s="2" t="s">
        <v>59</v>
      </c>
      <c r="BR17" s="2" t="s">
        <v>59</v>
      </c>
      <c r="BT17" s="2" t="s">
        <v>59</v>
      </c>
      <c r="BU17" s="2" t="s">
        <v>59</v>
      </c>
      <c r="BV17" s="2" t="s">
        <v>59</v>
      </c>
      <c r="BX17" s="2" t="s">
        <v>59</v>
      </c>
      <c r="BY17" s="2" t="s">
        <v>59</v>
      </c>
      <c r="BZ17" s="2" t="s">
        <v>59</v>
      </c>
      <c r="CB17" s="2" t="s">
        <v>59</v>
      </c>
      <c r="CC17" s="2" t="s">
        <v>59</v>
      </c>
      <c r="CE17" s="2" t="s">
        <v>59</v>
      </c>
      <c r="CF17" s="2" t="s">
        <v>59</v>
      </c>
      <c r="CG17" s="2" t="s">
        <v>59</v>
      </c>
      <c r="CI17" s="2" t="s">
        <v>59</v>
      </c>
      <c r="CJ17" s="2" t="s">
        <v>59</v>
      </c>
      <c r="CK17" s="2" t="s">
        <v>59</v>
      </c>
      <c r="CM17" s="2" t="s">
        <v>59</v>
      </c>
      <c r="CO17" s="2" t="s">
        <v>59</v>
      </c>
      <c r="CP17" s="2" t="s">
        <v>59</v>
      </c>
      <c r="CQ17" s="2" t="s">
        <v>59</v>
      </c>
      <c r="CR17" s="70"/>
      <c r="CS17" s="2" t="s">
        <v>59</v>
      </c>
      <c r="CT17" s="2" t="s">
        <v>59</v>
      </c>
      <c r="CU17" s="2" t="s">
        <v>59</v>
      </c>
      <c r="CW17" s="2" t="s">
        <v>59</v>
      </c>
      <c r="CX17" s="2" t="s">
        <v>59</v>
      </c>
      <c r="CY17" s="2" t="s">
        <v>59</v>
      </c>
      <c r="DA17" s="2" t="s">
        <v>59</v>
      </c>
      <c r="DB17" s="2" t="s">
        <v>59</v>
      </c>
      <c r="DC17" s="2" t="s">
        <v>59</v>
      </c>
      <c r="DE17" s="2" t="s">
        <v>59</v>
      </c>
      <c r="DF17" s="2" t="s">
        <v>59</v>
      </c>
      <c r="DG17" s="2" t="s">
        <v>59</v>
      </c>
      <c r="DI17" s="2" t="s">
        <v>59</v>
      </c>
      <c r="DJ17" s="2" t="s">
        <v>59</v>
      </c>
      <c r="DK17" s="2" t="s">
        <v>59</v>
      </c>
      <c r="DM17" s="2" t="s">
        <v>59</v>
      </c>
      <c r="DN17" s="2" t="s">
        <v>59</v>
      </c>
      <c r="DP17" s="2" t="s">
        <v>59</v>
      </c>
      <c r="DQ17" s="2" t="s">
        <v>59</v>
      </c>
      <c r="DR17" s="2" t="s">
        <v>59</v>
      </c>
      <c r="DT17" s="2" t="s">
        <v>59</v>
      </c>
      <c r="DU17" s="2" t="s">
        <v>59</v>
      </c>
      <c r="DV17" s="2" t="s">
        <v>59</v>
      </c>
      <c r="DX17" s="2" t="s">
        <v>59</v>
      </c>
      <c r="DY17" s="2" t="s">
        <v>59</v>
      </c>
      <c r="DZ17" s="2" t="s">
        <v>59</v>
      </c>
      <c r="EB17" s="2" t="s">
        <v>59</v>
      </c>
      <c r="EC17" s="2" t="s">
        <v>59</v>
      </c>
      <c r="ED17" s="2" t="s">
        <v>59</v>
      </c>
      <c r="EE17" s="2" t="s">
        <v>59</v>
      </c>
      <c r="EG17" s="2" t="s">
        <v>59</v>
      </c>
      <c r="EH17" s="2" t="s">
        <v>59</v>
      </c>
      <c r="EI17" s="2" t="s">
        <v>59</v>
      </c>
      <c r="EJ17" s="2" t="s">
        <v>59</v>
      </c>
      <c r="EL17" s="2" t="s">
        <v>59</v>
      </c>
      <c r="EN17" s="2" t="s">
        <v>59</v>
      </c>
      <c r="EO17" s="2" t="s">
        <v>59</v>
      </c>
      <c r="EP17" s="2" t="s">
        <v>59</v>
      </c>
      <c r="EQ17" s="2" t="s">
        <v>59</v>
      </c>
      <c r="ER17" s="2" t="s">
        <v>59</v>
      </c>
      <c r="ET17" s="2" t="s">
        <v>59</v>
      </c>
      <c r="EU17" s="2" t="s">
        <v>59</v>
      </c>
      <c r="EW17" s="2" t="s">
        <v>59</v>
      </c>
      <c r="EX17" s="2" t="s">
        <v>59</v>
      </c>
      <c r="EY17" s="2" t="s">
        <v>59</v>
      </c>
      <c r="EZ17" s="2" t="s">
        <v>59</v>
      </c>
      <c r="FB17" s="2" t="s">
        <v>59</v>
      </c>
      <c r="FC17" s="2" t="s">
        <v>59</v>
      </c>
      <c r="FE17" s="2" t="s">
        <v>59</v>
      </c>
      <c r="FF17" s="2" t="s">
        <v>59</v>
      </c>
      <c r="FG17" s="2" t="s">
        <v>59</v>
      </c>
      <c r="FH17" s="2" t="s">
        <v>59</v>
      </c>
      <c r="FJ17" s="2" t="s">
        <v>59</v>
      </c>
      <c r="FK17" s="2" t="s">
        <v>59</v>
      </c>
      <c r="FL17" s="2" t="s">
        <v>59</v>
      </c>
      <c r="FM17" s="2" t="s">
        <v>59</v>
      </c>
      <c r="FO17" s="2" t="s">
        <v>59</v>
      </c>
      <c r="FP17" s="2" t="s">
        <v>59</v>
      </c>
      <c r="FQ17" s="70"/>
      <c r="FR17" s="2" t="s">
        <v>59</v>
      </c>
      <c r="FS17" s="2" t="s">
        <v>59</v>
      </c>
      <c r="FT17" s="2" t="s">
        <v>59</v>
      </c>
      <c r="FU17" s="2" t="s">
        <v>59</v>
      </c>
      <c r="FW17" s="2" t="s">
        <v>59</v>
      </c>
      <c r="FX17" s="2" t="s">
        <v>59</v>
      </c>
      <c r="FY17" s="2" t="s">
        <v>59</v>
      </c>
      <c r="FZ17" s="2" t="s">
        <v>59</v>
      </c>
      <c r="GA17" s="2" t="s">
        <v>59</v>
      </c>
      <c r="GB17" s="2" t="s">
        <v>59</v>
      </c>
      <c r="GD17" s="2" t="s">
        <v>59</v>
      </c>
      <c r="GE17" s="2" t="s">
        <v>59</v>
      </c>
      <c r="GF17" s="2" t="s">
        <v>59</v>
      </c>
      <c r="GG17" s="2" t="s">
        <v>59</v>
      </c>
      <c r="GH17" s="2" t="s">
        <v>59</v>
      </c>
      <c r="GI17" s="2" t="s">
        <v>59</v>
      </c>
      <c r="GK17" s="2" t="s">
        <v>59</v>
      </c>
      <c r="GL17" s="2" t="s">
        <v>59</v>
      </c>
      <c r="GM17" s="2" t="s">
        <v>59</v>
      </c>
      <c r="GN17" s="2" t="s">
        <v>59</v>
      </c>
      <c r="GP17" s="2" t="s">
        <v>59</v>
      </c>
      <c r="GQ17" s="2" t="s">
        <v>59</v>
      </c>
      <c r="GR17" s="2" t="s">
        <v>59</v>
      </c>
      <c r="GS17" s="2" t="s">
        <v>59</v>
      </c>
      <c r="GT17" s="70"/>
      <c r="GU17" s="2" t="s">
        <v>59</v>
      </c>
      <c r="GV17" s="2" t="s">
        <v>59</v>
      </c>
      <c r="GW17" s="2" t="s">
        <v>59</v>
      </c>
      <c r="GX17" s="2" t="s">
        <v>59</v>
      </c>
      <c r="GZ17" s="2" t="s">
        <v>59</v>
      </c>
      <c r="HA17" s="2" t="s">
        <v>59</v>
      </c>
      <c r="HB17" s="2" t="s">
        <v>59</v>
      </c>
      <c r="HC17" s="2" t="s">
        <v>59</v>
      </c>
      <c r="HD17" s="2" t="s">
        <v>59</v>
      </c>
      <c r="HE17" s="2" t="s">
        <v>59</v>
      </c>
      <c r="HG17" s="2" t="s">
        <v>59</v>
      </c>
      <c r="HH17" s="2" t="s">
        <v>59</v>
      </c>
      <c r="HI17" s="2" t="s">
        <v>59</v>
      </c>
      <c r="HJ17" s="2" t="s">
        <v>59</v>
      </c>
      <c r="HK17" s="2" t="s">
        <v>59</v>
      </c>
      <c r="HL17" s="2" t="s">
        <v>59</v>
      </c>
      <c r="HN17" s="2" t="s">
        <v>59</v>
      </c>
      <c r="HO17" s="2" t="s">
        <v>59</v>
      </c>
      <c r="HQ17" s="2" t="s">
        <v>59</v>
      </c>
      <c r="HR17" s="2" t="s">
        <v>59</v>
      </c>
      <c r="HT17" s="2" t="s">
        <v>59</v>
      </c>
      <c r="HU17" s="2" t="s">
        <v>59</v>
      </c>
      <c r="HV17" s="2" t="s">
        <v>59</v>
      </c>
      <c r="HW17" s="2" t="s">
        <v>59</v>
      </c>
      <c r="HY17" s="2" t="s">
        <v>59</v>
      </c>
      <c r="HZ17" s="2" t="s">
        <v>59</v>
      </c>
      <c r="IA17" s="2" t="s">
        <v>59</v>
      </c>
      <c r="IB17" s="2" t="s">
        <v>59</v>
      </c>
      <c r="IC17" s="2" t="s">
        <v>59</v>
      </c>
      <c r="ID17" s="2" t="s">
        <v>59</v>
      </c>
      <c r="IF17" s="2" t="s">
        <v>59</v>
      </c>
      <c r="IG17" s="2" t="s">
        <v>59</v>
      </c>
      <c r="IH17" s="2" t="s">
        <v>59</v>
      </c>
      <c r="II17" s="2" t="s">
        <v>59</v>
      </c>
      <c r="IK17" s="2" t="s">
        <v>59</v>
      </c>
      <c r="IL17" s="2" t="s">
        <v>59</v>
      </c>
      <c r="IM17" s="2" t="s">
        <v>59</v>
      </c>
      <c r="IN17" s="2" t="s">
        <v>59</v>
      </c>
      <c r="IO17" s="2" t="s">
        <v>59</v>
      </c>
      <c r="IP17" s="2" t="s">
        <v>59</v>
      </c>
      <c r="IQ17" s="2" t="s">
        <v>59</v>
      </c>
      <c r="IR17" s="2" t="s">
        <v>59</v>
      </c>
      <c r="IS17" s="2" t="s">
        <v>59</v>
      </c>
      <c r="IU17" s="2" t="s">
        <v>59</v>
      </c>
      <c r="IV17" s="2" t="s">
        <v>59</v>
      </c>
      <c r="IW17" s="2" t="s">
        <v>59</v>
      </c>
      <c r="IY17" s="2" t="s">
        <v>59</v>
      </c>
      <c r="IZ17" s="2" t="s">
        <v>59</v>
      </c>
      <c r="JA17" s="2" t="s">
        <v>59</v>
      </c>
      <c r="JC17" s="2" t="s">
        <v>59</v>
      </c>
      <c r="JD17" s="2" t="s">
        <v>59</v>
      </c>
      <c r="JE17" s="2" t="s">
        <v>59</v>
      </c>
      <c r="JF17" s="2" t="s">
        <v>59</v>
      </c>
      <c r="JG17" s="2" t="s">
        <v>59</v>
      </c>
      <c r="JI17" s="2" t="s">
        <v>59</v>
      </c>
      <c r="JJ17" s="2" t="s">
        <v>59</v>
      </c>
      <c r="JK17" s="2" t="s">
        <v>59</v>
      </c>
      <c r="JL17" s="2" t="s">
        <v>59</v>
      </c>
      <c r="JM17" s="2" t="s">
        <v>59</v>
      </c>
      <c r="JN17" s="2" t="s">
        <v>59</v>
      </c>
      <c r="JP17" s="2" t="s">
        <v>59</v>
      </c>
      <c r="JQ17" s="2" t="s">
        <v>59</v>
      </c>
      <c r="JR17" s="2" t="s">
        <v>59</v>
      </c>
      <c r="JS17" s="2" t="s">
        <v>59</v>
      </c>
      <c r="JT17" s="2" t="s">
        <v>59</v>
      </c>
      <c r="JU17" s="2" t="s">
        <v>59</v>
      </c>
      <c r="JV17" s="2" t="s">
        <v>59</v>
      </c>
      <c r="JW17" s="2" t="s">
        <v>59</v>
      </c>
      <c r="JX17" s="2" t="s">
        <v>59</v>
      </c>
      <c r="JY17" s="2" t="s">
        <v>59</v>
      </c>
      <c r="KA17" s="2" t="s">
        <v>59</v>
      </c>
      <c r="KB17" s="2" t="s">
        <v>59</v>
      </c>
      <c r="KC17" s="2" t="s">
        <v>59</v>
      </c>
      <c r="KD17" s="2" t="s">
        <v>59</v>
      </c>
      <c r="KE17" s="2" t="s">
        <v>59</v>
      </c>
      <c r="KF17" s="2" t="s">
        <v>59</v>
      </c>
      <c r="KG17" s="2" t="s">
        <v>59</v>
      </c>
      <c r="KI17" s="2" t="s">
        <v>59</v>
      </c>
      <c r="KJ17" s="2" t="s">
        <v>59</v>
      </c>
      <c r="KK17" s="2" t="s">
        <v>59</v>
      </c>
      <c r="KL17" s="2" t="s">
        <v>59</v>
      </c>
      <c r="KM17" s="2" t="s">
        <v>59</v>
      </c>
      <c r="KN17" s="2" t="s">
        <v>59</v>
      </c>
      <c r="KO17" s="2" t="s">
        <v>59</v>
      </c>
      <c r="KQ17" s="2" t="s">
        <v>59</v>
      </c>
      <c r="KR17" s="2" t="s">
        <v>59</v>
      </c>
      <c r="KS17" s="2" t="s">
        <v>59</v>
      </c>
      <c r="KT17" s="2" t="s">
        <v>59</v>
      </c>
      <c r="KU17" s="2" t="s">
        <v>59</v>
      </c>
      <c r="KV17" s="2" t="s">
        <v>59</v>
      </c>
      <c r="KW17" s="2" t="s">
        <v>59</v>
      </c>
      <c r="KX17" s="2" t="s">
        <v>59</v>
      </c>
      <c r="KZ17" s="2" t="s">
        <v>108</v>
      </c>
      <c r="LA17" s="2" t="s">
        <v>108</v>
      </c>
      <c r="LC17" s="2" t="s">
        <v>59</v>
      </c>
      <c r="LE17" s="2" t="s">
        <v>59</v>
      </c>
      <c r="LG17" s="2" t="s">
        <v>59</v>
      </c>
      <c r="LH17" s="2" t="s">
        <v>59</v>
      </c>
      <c r="LJ17" s="2" t="s">
        <v>59</v>
      </c>
      <c r="LK17" s="2" t="s">
        <v>59</v>
      </c>
      <c r="LL17" s="2" t="s">
        <v>59</v>
      </c>
      <c r="LN17" s="2" t="s">
        <v>59</v>
      </c>
      <c r="LO17" s="2" t="s">
        <v>59</v>
      </c>
      <c r="LQ17" s="2" t="s">
        <v>59</v>
      </c>
      <c r="LR17" s="2" t="s">
        <v>59</v>
      </c>
      <c r="LS17" s="2" t="s">
        <v>59</v>
      </c>
      <c r="LT17" s="2" t="s">
        <v>59</v>
      </c>
      <c r="LV17" s="2" t="s">
        <v>59</v>
      </c>
      <c r="LW17" s="2" t="s">
        <v>59</v>
      </c>
      <c r="LY17" s="2" t="s">
        <v>59</v>
      </c>
      <c r="LZ17" s="2" t="s">
        <v>59</v>
      </c>
      <c r="MB17" s="2" t="s">
        <v>59</v>
      </c>
      <c r="MC17" s="2" t="s">
        <v>59</v>
      </c>
      <c r="MD17" s="2" t="s">
        <v>59</v>
      </c>
      <c r="ME17" s="2" t="s">
        <v>59</v>
      </c>
      <c r="MG17" s="2" t="s">
        <v>59</v>
      </c>
      <c r="MH17" s="2" t="s">
        <v>59</v>
      </c>
      <c r="MI17" s="2" t="s">
        <v>59</v>
      </c>
      <c r="MJ17" s="2" t="s">
        <v>59</v>
      </c>
      <c r="MK17" s="2" t="s">
        <v>59</v>
      </c>
      <c r="ML17" s="2" t="s">
        <v>59</v>
      </c>
      <c r="MN17" s="2" t="s">
        <v>59</v>
      </c>
      <c r="MO17" s="2" t="s">
        <v>59</v>
      </c>
      <c r="MP17" s="2" t="s">
        <v>59</v>
      </c>
      <c r="MQ17" s="2" t="s">
        <v>59</v>
      </c>
      <c r="MR17" s="2" t="s">
        <v>59</v>
      </c>
      <c r="MT17" s="2" t="s">
        <v>59</v>
      </c>
      <c r="MU17" s="2" t="s">
        <v>59</v>
      </c>
      <c r="MW17" s="2" t="s">
        <v>59</v>
      </c>
      <c r="MX17" s="2" t="s">
        <v>59</v>
      </c>
      <c r="MY17" s="2" t="s">
        <v>59</v>
      </c>
      <c r="MZ17" s="2" t="s">
        <v>59</v>
      </c>
      <c r="NA17" s="2" t="s">
        <v>59</v>
      </c>
      <c r="NB17" s="2" t="s">
        <v>59</v>
      </c>
      <c r="NC17" s="2" t="s">
        <v>59</v>
      </c>
      <c r="ND17" s="2" t="s">
        <v>59</v>
      </c>
      <c r="NE17" s="2" t="s">
        <v>59</v>
      </c>
      <c r="NF17" s="2" t="s">
        <v>59</v>
      </c>
      <c r="NG17" s="2" t="s">
        <v>59</v>
      </c>
      <c r="NH17" s="2" t="s">
        <v>59</v>
      </c>
      <c r="NJ17" s="2" t="s">
        <v>59</v>
      </c>
      <c r="NK17" s="2" t="s">
        <v>59</v>
      </c>
      <c r="NL17" s="2" t="s">
        <v>59</v>
      </c>
      <c r="NM17" s="2" t="s">
        <v>59</v>
      </c>
      <c r="NN17" s="2" t="s">
        <v>59</v>
      </c>
      <c r="NO17" s="2" t="s">
        <v>59</v>
      </c>
      <c r="NQ17" s="2" t="s">
        <v>59</v>
      </c>
      <c r="NR17" s="2" t="s">
        <v>59</v>
      </c>
      <c r="NS17" s="2" t="s">
        <v>59</v>
      </c>
      <c r="NT17" s="2" t="s">
        <v>59</v>
      </c>
      <c r="NU17" s="2" t="s">
        <v>59</v>
      </c>
      <c r="NV17" s="2" t="s">
        <v>59</v>
      </c>
      <c r="NW17" s="2" t="s">
        <v>59</v>
      </c>
      <c r="NX17" s="2" t="s">
        <v>59</v>
      </c>
      <c r="NY17" s="2" t="s">
        <v>59</v>
      </c>
      <c r="OA17" s="2" t="s">
        <v>59</v>
      </c>
      <c r="OB17" s="2" t="s">
        <v>59</v>
      </c>
      <c r="OC17" s="2" t="s">
        <v>59</v>
      </c>
      <c r="OE17" s="2" t="s">
        <v>108</v>
      </c>
      <c r="OF17" s="2" t="s">
        <v>8</v>
      </c>
      <c r="OG17" s="2" t="s">
        <v>108</v>
      </c>
      <c r="OI17" s="2" t="s">
        <v>8</v>
      </c>
      <c r="OJ17" s="2" t="s">
        <v>8</v>
      </c>
      <c r="OK17" s="2" t="s">
        <v>8</v>
      </c>
      <c r="OL17" s="2" t="s">
        <v>8</v>
      </c>
      <c r="OM17" s="2" t="s">
        <v>8</v>
      </c>
    </row>
    <row r="18" spans="1:403" ht="37.5" customHeight="1" x14ac:dyDescent="0.25">
      <c r="A18" s="15" t="s">
        <v>2</v>
      </c>
      <c r="B18" s="2" t="s">
        <v>84</v>
      </c>
      <c r="C18" s="2" t="s">
        <v>84</v>
      </c>
      <c r="E18" s="2" t="s">
        <v>208</v>
      </c>
      <c r="F18" s="2" t="s">
        <v>208</v>
      </c>
      <c r="H18" s="2" t="s">
        <v>84</v>
      </c>
      <c r="I18" s="2" t="s">
        <v>84</v>
      </c>
      <c r="J18" s="2" t="s">
        <v>84</v>
      </c>
      <c r="L18" s="2" t="s">
        <v>1130</v>
      </c>
      <c r="M18" s="2" t="s">
        <v>3</v>
      </c>
      <c r="O18" s="2" t="s">
        <v>3</v>
      </c>
      <c r="P18" s="2" t="s">
        <v>3</v>
      </c>
      <c r="Q18" s="2" t="s">
        <v>3</v>
      </c>
      <c r="S18" s="2" t="s">
        <v>3</v>
      </c>
      <c r="T18" s="2" t="s">
        <v>3</v>
      </c>
      <c r="U18" s="2" t="s">
        <v>1147</v>
      </c>
      <c r="V18" s="2" t="s">
        <v>1147</v>
      </c>
      <c r="X18" s="2" t="s">
        <v>3</v>
      </c>
      <c r="Y18" s="2" t="s">
        <v>3</v>
      </c>
      <c r="Z18" s="2" t="s">
        <v>3</v>
      </c>
      <c r="AA18" s="2" t="s">
        <v>3</v>
      </c>
      <c r="AB18" s="16" t="s">
        <v>232</v>
      </c>
      <c r="AC18" s="12" t="s">
        <v>121</v>
      </c>
      <c r="AE18" s="2" t="s">
        <v>3</v>
      </c>
      <c r="AF18" s="2" t="s">
        <v>3</v>
      </c>
      <c r="AG18" s="2" t="s">
        <v>1147</v>
      </c>
      <c r="AH18" s="2" t="s">
        <v>761</v>
      </c>
      <c r="AI18" s="12" t="s">
        <v>1443</v>
      </c>
      <c r="AK18" s="2" t="s">
        <v>84</v>
      </c>
      <c r="AL18" s="2" t="s">
        <v>84</v>
      </c>
      <c r="AM18" s="2" t="s">
        <v>84</v>
      </c>
      <c r="AO18" s="2" t="s">
        <v>84</v>
      </c>
      <c r="AP18" s="2" t="s">
        <v>84</v>
      </c>
      <c r="AQ18" s="2" t="s">
        <v>84</v>
      </c>
      <c r="AS18" s="2" t="s">
        <v>761</v>
      </c>
      <c r="AT18" s="2" t="s">
        <v>761</v>
      </c>
      <c r="AV18" s="2" t="s">
        <v>1147</v>
      </c>
      <c r="AW18" s="2" t="s">
        <v>761</v>
      </c>
      <c r="AY18" s="2" t="s">
        <v>84</v>
      </c>
      <c r="AZ18" s="2" t="s">
        <v>84</v>
      </c>
      <c r="BA18" s="2" t="s">
        <v>84</v>
      </c>
      <c r="BC18" s="2" t="s">
        <v>84</v>
      </c>
      <c r="BD18" s="2" t="s">
        <v>84</v>
      </c>
      <c r="BF18" s="2" t="s">
        <v>84</v>
      </c>
      <c r="BG18" s="2" t="s">
        <v>84</v>
      </c>
      <c r="BH18" s="2" t="s">
        <v>84</v>
      </c>
      <c r="BJ18" s="2" t="s">
        <v>3</v>
      </c>
      <c r="BL18" s="2" t="s">
        <v>761</v>
      </c>
      <c r="BM18" s="2" t="s">
        <v>761</v>
      </c>
      <c r="BN18" s="2" t="s">
        <v>761</v>
      </c>
      <c r="BP18" s="2" t="s">
        <v>1147</v>
      </c>
      <c r="BQ18" s="2" t="s">
        <v>761</v>
      </c>
      <c r="BR18" s="2" t="s">
        <v>761</v>
      </c>
      <c r="BT18" s="12" t="s">
        <v>744</v>
      </c>
      <c r="BU18" s="12" t="s">
        <v>744</v>
      </c>
      <c r="BV18" s="12" t="s">
        <v>744</v>
      </c>
      <c r="BX18" s="12" t="s">
        <v>1668</v>
      </c>
      <c r="BY18" s="12" t="s">
        <v>1668</v>
      </c>
      <c r="BZ18" s="12" t="s">
        <v>1668</v>
      </c>
      <c r="CB18" s="2" t="s">
        <v>84</v>
      </c>
      <c r="CC18" s="2" t="s">
        <v>84</v>
      </c>
      <c r="CE18" s="2" t="s">
        <v>761</v>
      </c>
      <c r="CF18" s="2" t="s">
        <v>761</v>
      </c>
      <c r="CG18" s="2" t="s">
        <v>761</v>
      </c>
      <c r="CI18" s="2" t="s">
        <v>761</v>
      </c>
      <c r="CJ18" s="2" t="s">
        <v>761</v>
      </c>
      <c r="CK18" s="2" t="s">
        <v>761</v>
      </c>
      <c r="CM18" s="2" t="s">
        <v>761</v>
      </c>
      <c r="CO18" s="2" t="s">
        <v>761</v>
      </c>
      <c r="CP18" s="2" t="s">
        <v>761</v>
      </c>
      <c r="CQ18" s="2" t="s">
        <v>761</v>
      </c>
      <c r="CR18" s="70"/>
      <c r="CS18" s="2" t="s">
        <v>761</v>
      </c>
      <c r="CT18" s="2" t="s">
        <v>761</v>
      </c>
      <c r="CU18" s="2" t="s">
        <v>761</v>
      </c>
      <c r="CW18" s="2" t="s">
        <v>84</v>
      </c>
      <c r="CX18" s="2" t="s">
        <v>84</v>
      </c>
      <c r="CY18" s="2" t="s">
        <v>84</v>
      </c>
      <c r="DA18" s="2" t="s">
        <v>84</v>
      </c>
      <c r="DB18" s="2" t="s">
        <v>84</v>
      </c>
      <c r="DC18" s="2" t="s">
        <v>84</v>
      </c>
      <c r="DE18" s="2" t="s">
        <v>84</v>
      </c>
      <c r="DF18" s="2" t="s">
        <v>84</v>
      </c>
      <c r="DG18" s="2" t="s">
        <v>84</v>
      </c>
      <c r="DI18" s="2" t="s">
        <v>84</v>
      </c>
      <c r="DJ18" s="2" t="s">
        <v>84</v>
      </c>
      <c r="DK18" s="2" t="s">
        <v>84</v>
      </c>
      <c r="DM18" s="2" t="s">
        <v>3</v>
      </c>
      <c r="DN18" s="2" t="s">
        <v>3</v>
      </c>
      <c r="DP18" s="2" t="s">
        <v>761</v>
      </c>
      <c r="DQ18" s="2" t="s">
        <v>761</v>
      </c>
      <c r="DR18" s="2" t="s">
        <v>761</v>
      </c>
      <c r="DT18" s="2" t="s">
        <v>84</v>
      </c>
      <c r="DU18" s="2" t="s">
        <v>84</v>
      </c>
      <c r="DV18" s="2" t="s">
        <v>84</v>
      </c>
      <c r="DX18" s="2" t="s">
        <v>84</v>
      </c>
      <c r="DY18" s="2" t="s">
        <v>84</v>
      </c>
      <c r="DZ18" s="2" t="s">
        <v>84</v>
      </c>
      <c r="EB18" s="2" t="s">
        <v>84</v>
      </c>
      <c r="EC18" s="2" t="s">
        <v>84</v>
      </c>
      <c r="ED18" s="2" t="s">
        <v>84</v>
      </c>
      <c r="EE18" s="2" t="s">
        <v>84</v>
      </c>
      <c r="EG18" s="2" t="s">
        <v>84</v>
      </c>
      <c r="EH18" s="2" t="s">
        <v>84</v>
      </c>
      <c r="EI18" s="2" t="s">
        <v>84</v>
      </c>
      <c r="EJ18" s="2" t="s">
        <v>84</v>
      </c>
      <c r="EL18" s="2" t="s">
        <v>3</v>
      </c>
      <c r="EN18" s="2" t="s">
        <v>761</v>
      </c>
      <c r="EO18" s="2" t="s">
        <v>761</v>
      </c>
      <c r="EP18" s="2" t="s">
        <v>761</v>
      </c>
      <c r="EQ18" s="12" t="s">
        <v>885</v>
      </c>
      <c r="ER18" s="2" t="s">
        <v>761</v>
      </c>
      <c r="ET18" s="2" t="s">
        <v>84</v>
      </c>
      <c r="EU18" s="2" t="s">
        <v>84</v>
      </c>
      <c r="EW18" s="2" t="s">
        <v>761</v>
      </c>
      <c r="EX18" s="2" t="s">
        <v>761</v>
      </c>
      <c r="EY18" s="2" t="s">
        <v>761</v>
      </c>
      <c r="EZ18" s="2" t="s">
        <v>761</v>
      </c>
      <c r="FB18" s="2" t="s">
        <v>84</v>
      </c>
      <c r="FC18" s="2" t="s">
        <v>84</v>
      </c>
      <c r="FE18" s="2" t="s">
        <v>761</v>
      </c>
      <c r="FF18" s="2" t="s">
        <v>761</v>
      </c>
      <c r="FG18" s="2" t="s">
        <v>761</v>
      </c>
      <c r="FH18" s="2" t="s">
        <v>761</v>
      </c>
      <c r="FJ18" s="2" t="s">
        <v>84</v>
      </c>
      <c r="FK18" s="2" t="s">
        <v>84</v>
      </c>
      <c r="FL18" s="2" t="s">
        <v>84</v>
      </c>
      <c r="FM18" s="2" t="s">
        <v>84</v>
      </c>
      <c r="FO18" s="2" t="s">
        <v>84</v>
      </c>
      <c r="FP18" s="2" t="s">
        <v>84</v>
      </c>
      <c r="FQ18" s="70"/>
      <c r="FR18" s="2" t="s">
        <v>84</v>
      </c>
      <c r="FS18" s="2" t="s">
        <v>84</v>
      </c>
      <c r="FT18" s="2" t="s">
        <v>84</v>
      </c>
      <c r="FU18" s="2" t="s">
        <v>84</v>
      </c>
      <c r="FW18" s="2" t="s">
        <v>3</v>
      </c>
      <c r="FX18" s="2" t="s">
        <v>3</v>
      </c>
      <c r="FY18" s="2" t="s">
        <v>3</v>
      </c>
      <c r="FZ18" s="2" t="s">
        <v>3</v>
      </c>
      <c r="GA18" s="2" t="s">
        <v>3</v>
      </c>
      <c r="GB18" s="2" t="s">
        <v>3</v>
      </c>
      <c r="GD18" s="2" t="s">
        <v>1147</v>
      </c>
      <c r="GE18" s="2" t="s">
        <v>1147</v>
      </c>
      <c r="GF18" s="2" t="s">
        <v>1147</v>
      </c>
      <c r="GG18" s="2" t="s">
        <v>1147</v>
      </c>
      <c r="GH18" s="2" t="s">
        <v>1147</v>
      </c>
      <c r="GI18" s="2" t="s">
        <v>1147</v>
      </c>
      <c r="GK18" s="2" t="s">
        <v>84</v>
      </c>
      <c r="GL18" s="2" t="s">
        <v>84</v>
      </c>
      <c r="GM18" s="2" t="s">
        <v>84</v>
      </c>
      <c r="GN18" s="2" t="s">
        <v>84</v>
      </c>
      <c r="GP18" s="2" t="s">
        <v>84</v>
      </c>
      <c r="GQ18" s="2" t="s">
        <v>84</v>
      </c>
      <c r="GR18" s="2" t="s">
        <v>84</v>
      </c>
      <c r="GS18" s="2" t="s">
        <v>84</v>
      </c>
      <c r="GT18" s="70"/>
      <c r="GU18" s="2" t="s">
        <v>84</v>
      </c>
      <c r="GV18" s="2" t="s">
        <v>84</v>
      </c>
      <c r="GW18" s="2" t="s">
        <v>84</v>
      </c>
      <c r="GX18" s="2" t="s">
        <v>84</v>
      </c>
      <c r="GZ18" s="2" t="s">
        <v>3</v>
      </c>
      <c r="HA18" s="2" t="s">
        <v>3</v>
      </c>
      <c r="HB18" s="2" t="s">
        <v>3</v>
      </c>
      <c r="HC18" s="2" t="s">
        <v>3</v>
      </c>
      <c r="HD18" s="2" t="s">
        <v>3</v>
      </c>
      <c r="HE18" s="2" t="s">
        <v>3</v>
      </c>
      <c r="HG18" s="2" t="s">
        <v>1147</v>
      </c>
      <c r="HH18" s="2" t="s">
        <v>1147</v>
      </c>
      <c r="HI18" s="2" t="s">
        <v>1147</v>
      </c>
      <c r="HJ18" s="2" t="s">
        <v>1147</v>
      </c>
      <c r="HK18" s="2" t="s">
        <v>1147</v>
      </c>
      <c r="HL18" s="2" t="s">
        <v>1147</v>
      </c>
      <c r="HN18" s="2" t="s">
        <v>84</v>
      </c>
      <c r="HO18" s="2" t="s">
        <v>84</v>
      </c>
      <c r="HQ18" s="2" t="s">
        <v>84</v>
      </c>
      <c r="HR18" s="2" t="s">
        <v>84</v>
      </c>
      <c r="HT18" s="2" t="s">
        <v>84</v>
      </c>
      <c r="HU18" s="2" t="s">
        <v>84</v>
      </c>
      <c r="HV18" s="2" t="s">
        <v>84</v>
      </c>
      <c r="HW18" s="2" t="s">
        <v>84</v>
      </c>
      <c r="HY18" s="2" t="s">
        <v>3</v>
      </c>
      <c r="HZ18" s="2" t="s">
        <v>3</v>
      </c>
      <c r="IA18" s="2" t="s">
        <v>3</v>
      </c>
      <c r="IB18" s="2" t="s">
        <v>3</v>
      </c>
      <c r="IC18" s="2" t="s">
        <v>3</v>
      </c>
      <c r="ID18" s="2" t="s">
        <v>3</v>
      </c>
      <c r="IF18" s="2" t="s">
        <v>1147</v>
      </c>
      <c r="IG18" s="2" t="s">
        <v>1147</v>
      </c>
      <c r="IH18" s="2" t="s">
        <v>1147</v>
      </c>
      <c r="II18" s="2" t="s">
        <v>1147</v>
      </c>
      <c r="IK18" s="2" t="s">
        <v>1147</v>
      </c>
      <c r="IL18" s="2" t="s">
        <v>1147</v>
      </c>
      <c r="IM18" s="2" t="s">
        <v>1147</v>
      </c>
      <c r="IN18" s="2" t="s">
        <v>1147</v>
      </c>
      <c r="IO18" s="2" t="s">
        <v>1147</v>
      </c>
      <c r="IP18" s="2" t="s">
        <v>1147</v>
      </c>
      <c r="IQ18" s="16" t="s">
        <v>761</v>
      </c>
      <c r="IR18" s="12" t="s">
        <v>1194</v>
      </c>
      <c r="IS18" s="12" t="s">
        <v>1194</v>
      </c>
      <c r="IU18" s="2" t="s">
        <v>84</v>
      </c>
      <c r="IV18" s="2" t="s">
        <v>84</v>
      </c>
      <c r="IW18" s="2" t="s">
        <v>84</v>
      </c>
      <c r="IY18" s="2" t="s">
        <v>84</v>
      </c>
      <c r="IZ18" s="2" t="s">
        <v>84</v>
      </c>
      <c r="JA18" s="2" t="s">
        <v>84</v>
      </c>
      <c r="JC18" s="2" t="s">
        <v>3</v>
      </c>
      <c r="JD18" s="2" t="s">
        <v>3</v>
      </c>
      <c r="JE18" s="2" t="s">
        <v>3</v>
      </c>
      <c r="JF18" s="2" t="s">
        <v>3</v>
      </c>
      <c r="JG18" s="2" t="s">
        <v>3</v>
      </c>
      <c r="JI18" s="2" t="s">
        <v>761</v>
      </c>
      <c r="JJ18" s="2" t="s">
        <v>761</v>
      </c>
      <c r="JK18" s="2" t="s">
        <v>761</v>
      </c>
      <c r="JL18" s="2" t="s">
        <v>761</v>
      </c>
      <c r="JM18" s="2" t="s">
        <v>761</v>
      </c>
      <c r="JN18" s="2" t="s">
        <v>761</v>
      </c>
      <c r="JP18" s="2" t="s">
        <v>761</v>
      </c>
      <c r="JQ18" s="2" t="s">
        <v>761</v>
      </c>
      <c r="JR18" s="2" t="s">
        <v>761</v>
      </c>
      <c r="JS18" s="2" t="s">
        <v>761</v>
      </c>
      <c r="JT18" s="2" t="s">
        <v>761</v>
      </c>
      <c r="JU18" s="2" t="s">
        <v>761</v>
      </c>
      <c r="JV18" s="2" t="s">
        <v>761</v>
      </c>
      <c r="JW18" s="2" t="s">
        <v>761</v>
      </c>
      <c r="JX18" s="2" t="s">
        <v>761</v>
      </c>
      <c r="JY18" s="2" t="s">
        <v>761</v>
      </c>
      <c r="KA18" s="2" t="s">
        <v>3</v>
      </c>
      <c r="KB18" s="2" t="s">
        <v>3</v>
      </c>
      <c r="KC18" s="2" t="s">
        <v>3</v>
      </c>
      <c r="KD18" s="2" t="s">
        <v>3</v>
      </c>
      <c r="KE18" s="16" t="s">
        <v>507</v>
      </c>
      <c r="KF18" s="16" t="s">
        <v>507</v>
      </c>
      <c r="KG18" s="16" t="s">
        <v>507</v>
      </c>
      <c r="KI18" s="2" t="s">
        <v>1147</v>
      </c>
      <c r="KJ18" s="2" t="s">
        <v>1147</v>
      </c>
      <c r="KK18" s="2" t="s">
        <v>1147</v>
      </c>
      <c r="KL18" s="16" t="s">
        <v>1256</v>
      </c>
      <c r="KM18" s="16" t="s">
        <v>1256</v>
      </c>
      <c r="KN18" s="16" t="s">
        <v>1256</v>
      </c>
      <c r="KO18" s="16" t="s">
        <v>1256</v>
      </c>
      <c r="KQ18" s="2" t="s">
        <v>1147</v>
      </c>
      <c r="KR18" s="2" t="s">
        <v>1147</v>
      </c>
      <c r="KS18" s="2" t="s">
        <v>1147</v>
      </c>
      <c r="KT18" s="2" t="s">
        <v>1147</v>
      </c>
      <c r="KU18" s="16" t="s">
        <v>1256</v>
      </c>
      <c r="KV18" s="16" t="s">
        <v>1256</v>
      </c>
      <c r="KW18" s="16" t="s">
        <v>1256</v>
      </c>
      <c r="KX18" s="16" t="s">
        <v>1256</v>
      </c>
      <c r="KZ18" s="12" t="s">
        <v>120</v>
      </c>
      <c r="LA18" s="12" t="s">
        <v>120</v>
      </c>
      <c r="LC18" s="2" t="s">
        <v>84</v>
      </c>
      <c r="LE18" s="2" t="s">
        <v>84</v>
      </c>
      <c r="LG18" s="2" t="s">
        <v>84</v>
      </c>
      <c r="LH18" s="2" t="s">
        <v>84</v>
      </c>
      <c r="LJ18" s="2" t="s">
        <v>3</v>
      </c>
      <c r="LK18" s="2" t="s">
        <v>3</v>
      </c>
      <c r="LL18" s="2" t="s">
        <v>3</v>
      </c>
      <c r="LN18" s="2" t="s">
        <v>761</v>
      </c>
      <c r="LO18" s="2" t="s">
        <v>761</v>
      </c>
      <c r="LQ18" s="2" t="s">
        <v>761</v>
      </c>
      <c r="LR18" s="2" t="s">
        <v>761</v>
      </c>
      <c r="LS18" s="2" t="s">
        <v>761</v>
      </c>
      <c r="LT18" s="2" t="s">
        <v>761</v>
      </c>
      <c r="LV18" s="2" t="s">
        <v>761</v>
      </c>
      <c r="LW18" s="2" t="s">
        <v>761</v>
      </c>
      <c r="LY18" s="2" t="s">
        <v>761</v>
      </c>
      <c r="LZ18" s="2" t="s">
        <v>761</v>
      </c>
      <c r="MB18" s="2" t="s">
        <v>3</v>
      </c>
      <c r="MC18" s="2" t="s">
        <v>3</v>
      </c>
      <c r="MD18" s="2" t="s">
        <v>3</v>
      </c>
      <c r="ME18" s="2" t="s">
        <v>3</v>
      </c>
      <c r="MG18" s="2" t="s">
        <v>761</v>
      </c>
      <c r="MH18" s="2" t="s">
        <v>761</v>
      </c>
      <c r="MI18" s="2" t="s">
        <v>761</v>
      </c>
      <c r="MJ18" s="2" t="s">
        <v>761</v>
      </c>
      <c r="MK18" s="2" t="s">
        <v>761</v>
      </c>
      <c r="ML18" s="2" t="s">
        <v>761</v>
      </c>
      <c r="MN18" s="2" t="s">
        <v>761</v>
      </c>
      <c r="MO18" s="2" t="s">
        <v>761</v>
      </c>
      <c r="MP18" s="2" t="s">
        <v>761</v>
      </c>
      <c r="MQ18" s="2" t="s">
        <v>761</v>
      </c>
      <c r="MR18" s="2" t="s">
        <v>761</v>
      </c>
      <c r="MT18" s="2" t="s">
        <v>3</v>
      </c>
      <c r="MU18" s="2" t="s">
        <v>3</v>
      </c>
      <c r="MW18" s="2" t="s">
        <v>761</v>
      </c>
      <c r="MX18" s="2" t="s">
        <v>761</v>
      </c>
      <c r="MY18" s="2" t="s">
        <v>761</v>
      </c>
      <c r="MZ18" s="2" t="s">
        <v>761</v>
      </c>
      <c r="NA18" s="2" t="s">
        <v>761</v>
      </c>
      <c r="NB18" s="2" t="s">
        <v>761</v>
      </c>
      <c r="NC18" s="2" t="s">
        <v>761</v>
      </c>
      <c r="ND18" s="2" t="s">
        <v>761</v>
      </c>
      <c r="NE18" s="2" t="s">
        <v>761</v>
      </c>
      <c r="NF18" s="2" t="s">
        <v>761</v>
      </c>
      <c r="NG18" s="2" t="s">
        <v>761</v>
      </c>
      <c r="NH18" s="2" t="s">
        <v>761</v>
      </c>
      <c r="NJ18" s="2" t="s">
        <v>3</v>
      </c>
      <c r="NK18" s="2" t="s">
        <v>3</v>
      </c>
      <c r="NL18" s="2" t="s">
        <v>3</v>
      </c>
      <c r="NM18" s="2" t="s">
        <v>3</v>
      </c>
      <c r="NN18" s="2" t="s">
        <v>3</v>
      </c>
      <c r="NO18" s="2" t="s">
        <v>3</v>
      </c>
      <c r="NQ18" s="2" t="s">
        <v>761</v>
      </c>
      <c r="NR18" s="2" t="s">
        <v>761</v>
      </c>
      <c r="NS18" s="2" t="s">
        <v>761</v>
      </c>
      <c r="NT18" s="2" t="s">
        <v>761</v>
      </c>
      <c r="NU18" s="2" t="s">
        <v>761</v>
      </c>
      <c r="NV18" s="2" t="s">
        <v>761</v>
      </c>
      <c r="NW18" s="2" t="s">
        <v>761</v>
      </c>
      <c r="NX18" s="2" t="s">
        <v>761</v>
      </c>
      <c r="NY18" s="2" t="s">
        <v>761</v>
      </c>
      <c r="OA18" s="2" t="s">
        <v>761</v>
      </c>
      <c r="OB18" s="2" t="s">
        <v>761</v>
      </c>
      <c r="OC18" s="2" t="s">
        <v>761</v>
      </c>
      <c r="OE18" s="12" t="s">
        <v>623</v>
      </c>
      <c r="OF18" s="12" t="s">
        <v>623</v>
      </c>
      <c r="OG18" s="12" t="s">
        <v>623</v>
      </c>
      <c r="OI18" s="12" t="s">
        <v>1868</v>
      </c>
      <c r="OJ18" s="12" t="s">
        <v>1868</v>
      </c>
      <c r="OK18" s="12" t="s">
        <v>1868</v>
      </c>
      <c r="OL18" s="12" t="s">
        <v>1886</v>
      </c>
      <c r="OM18" s="12" t="s">
        <v>1887</v>
      </c>
    </row>
    <row r="19" spans="1:403" ht="67.5" customHeight="1" x14ac:dyDescent="0.25">
      <c r="A19" s="17" t="s">
        <v>6</v>
      </c>
      <c r="B19" s="18" t="s">
        <v>209</v>
      </c>
      <c r="C19" s="18" t="s">
        <v>209</v>
      </c>
      <c r="E19" s="18" t="s">
        <v>209</v>
      </c>
      <c r="F19" s="18" t="s">
        <v>209</v>
      </c>
      <c r="H19" s="18" t="s">
        <v>1110</v>
      </c>
      <c r="I19" s="18" t="s">
        <v>1110</v>
      </c>
      <c r="J19" s="18" t="s">
        <v>1110</v>
      </c>
      <c r="L19" s="18" t="s">
        <v>933</v>
      </c>
      <c r="M19" s="18" t="s">
        <v>1486</v>
      </c>
      <c r="O19" s="18" t="s">
        <v>209</v>
      </c>
      <c r="P19" s="18" t="s">
        <v>209</v>
      </c>
      <c r="Q19" s="18" t="s">
        <v>209</v>
      </c>
      <c r="S19" s="18" t="s">
        <v>1110</v>
      </c>
      <c r="T19" s="18" t="s">
        <v>1110</v>
      </c>
      <c r="U19" s="18" t="s">
        <v>1110</v>
      </c>
      <c r="V19" s="18" t="s">
        <v>1110</v>
      </c>
      <c r="X19" s="18" t="s">
        <v>790</v>
      </c>
      <c r="Y19" s="18" t="s">
        <v>790</v>
      </c>
      <c r="Z19" s="18" t="s">
        <v>790</v>
      </c>
      <c r="AA19" s="18" t="s">
        <v>790</v>
      </c>
      <c r="AB19" s="18" t="s">
        <v>790</v>
      </c>
      <c r="AC19" s="18" t="s">
        <v>790</v>
      </c>
      <c r="AE19" s="18" t="s">
        <v>1444</v>
      </c>
      <c r="AF19" s="18" t="s">
        <v>1444</v>
      </c>
      <c r="AG19" s="18" t="s">
        <v>1444</v>
      </c>
      <c r="AH19" s="18" t="s">
        <v>1444</v>
      </c>
      <c r="AI19" s="18" t="s">
        <v>1444</v>
      </c>
      <c r="AK19" s="18" t="s">
        <v>791</v>
      </c>
      <c r="AL19" s="18" t="s">
        <v>791</v>
      </c>
      <c r="AM19" s="18" t="s">
        <v>791</v>
      </c>
      <c r="AO19" s="18" t="s">
        <v>1160</v>
      </c>
      <c r="AP19" s="18" t="s">
        <v>1160</v>
      </c>
      <c r="AQ19" s="18" t="s">
        <v>1160</v>
      </c>
      <c r="AS19" s="18" t="s">
        <v>791</v>
      </c>
      <c r="AT19" s="18" t="s">
        <v>791</v>
      </c>
      <c r="AV19" s="18" t="s">
        <v>1494</v>
      </c>
      <c r="AW19" s="18" t="s">
        <v>1494</v>
      </c>
      <c r="AY19" s="18" t="s">
        <v>793</v>
      </c>
      <c r="AZ19" s="18" t="s">
        <v>793</v>
      </c>
      <c r="BA19" s="18" t="s">
        <v>793</v>
      </c>
      <c r="BC19" s="18" t="s">
        <v>1175</v>
      </c>
      <c r="BD19" s="18" t="s">
        <v>1175</v>
      </c>
      <c r="BF19" s="18" t="s">
        <v>1175</v>
      </c>
      <c r="BG19" s="18" t="s">
        <v>1175</v>
      </c>
      <c r="BH19" s="18" t="s">
        <v>1175</v>
      </c>
      <c r="BJ19" s="18" t="s">
        <v>793</v>
      </c>
      <c r="BL19" s="18" t="s">
        <v>793</v>
      </c>
      <c r="BM19" s="18" t="s">
        <v>793</v>
      </c>
      <c r="BN19" s="18" t="s">
        <v>793</v>
      </c>
      <c r="BP19" s="18" t="s">
        <v>795</v>
      </c>
      <c r="BQ19" s="18" t="s">
        <v>795</v>
      </c>
      <c r="BR19" s="18" t="s">
        <v>795</v>
      </c>
      <c r="BT19" s="18" t="s">
        <v>795</v>
      </c>
      <c r="BU19" s="18" t="s">
        <v>795</v>
      </c>
      <c r="BV19" s="18" t="s">
        <v>796</v>
      </c>
      <c r="BX19" s="18" t="s">
        <v>1669</v>
      </c>
      <c r="BY19" s="18" t="s">
        <v>1669</v>
      </c>
      <c r="BZ19" s="18" t="s">
        <v>1669</v>
      </c>
      <c r="CB19" s="18" t="s">
        <v>1462</v>
      </c>
      <c r="CC19" s="18" t="s">
        <v>1462</v>
      </c>
      <c r="CE19" s="18" t="s">
        <v>797</v>
      </c>
      <c r="CF19" s="18" t="s">
        <v>797</v>
      </c>
      <c r="CG19" s="18" t="s">
        <v>797</v>
      </c>
      <c r="CI19" s="18" t="s">
        <v>1775</v>
      </c>
      <c r="CJ19" s="18" t="s">
        <v>1775</v>
      </c>
      <c r="CK19" s="18" t="s">
        <v>1775</v>
      </c>
      <c r="CM19" s="18" t="s">
        <v>1514</v>
      </c>
      <c r="CO19" s="18" t="s">
        <v>829</v>
      </c>
      <c r="CP19" s="18" t="s">
        <v>829</v>
      </c>
      <c r="CQ19" s="18" t="s">
        <v>829</v>
      </c>
      <c r="CR19" s="70"/>
      <c r="CS19" s="18" t="s">
        <v>829</v>
      </c>
      <c r="CT19" s="18" t="s">
        <v>829</v>
      </c>
      <c r="CU19" s="18" t="s">
        <v>829</v>
      </c>
      <c r="CW19" s="18" t="s">
        <v>792</v>
      </c>
      <c r="CX19" s="18" t="s">
        <v>792</v>
      </c>
      <c r="CY19" s="18" t="s">
        <v>792</v>
      </c>
      <c r="DA19" s="18" t="s">
        <v>792</v>
      </c>
      <c r="DB19" s="18" t="s">
        <v>792</v>
      </c>
      <c r="DC19" s="18" t="s">
        <v>792</v>
      </c>
      <c r="DE19" s="18" t="s">
        <v>1682</v>
      </c>
      <c r="DF19" s="18" t="s">
        <v>1682</v>
      </c>
      <c r="DG19" s="18" t="s">
        <v>1682</v>
      </c>
      <c r="DI19" s="18" t="s">
        <v>1682</v>
      </c>
      <c r="DJ19" s="18" t="s">
        <v>1682</v>
      </c>
      <c r="DK19" s="18" t="s">
        <v>1682</v>
      </c>
      <c r="DM19" s="18" t="s">
        <v>791</v>
      </c>
      <c r="DN19" s="18" t="s">
        <v>791</v>
      </c>
      <c r="DP19" s="18" t="s">
        <v>791</v>
      </c>
      <c r="DQ19" s="18" t="s">
        <v>791</v>
      </c>
      <c r="DR19" s="18" t="s">
        <v>791</v>
      </c>
      <c r="DT19" s="18" t="s">
        <v>794</v>
      </c>
      <c r="DU19" s="18" t="s">
        <v>794</v>
      </c>
      <c r="DV19" s="18" t="s">
        <v>794</v>
      </c>
      <c r="DX19" s="18" t="s">
        <v>794</v>
      </c>
      <c r="DY19" s="18" t="s">
        <v>794</v>
      </c>
      <c r="DZ19" s="18" t="s">
        <v>794</v>
      </c>
      <c r="EB19" s="18" t="s">
        <v>1175</v>
      </c>
      <c r="EC19" s="18" t="s">
        <v>1175</v>
      </c>
      <c r="ED19" s="18" t="s">
        <v>1175</v>
      </c>
      <c r="EE19" s="18" t="s">
        <v>1175</v>
      </c>
      <c r="EG19" s="18" t="s">
        <v>1175</v>
      </c>
      <c r="EH19" s="18" t="s">
        <v>1175</v>
      </c>
      <c r="EI19" s="18" t="s">
        <v>1175</v>
      </c>
      <c r="EJ19" s="18" t="s">
        <v>1175</v>
      </c>
      <c r="EL19" s="18" t="s">
        <v>1749</v>
      </c>
      <c r="EN19" s="18" t="s">
        <v>793</v>
      </c>
      <c r="EO19" s="18" t="s">
        <v>793</v>
      </c>
      <c r="EP19" s="18" t="s">
        <v>793</v>
      </c>
      <c r="EQ19" s="18" t="s">
        <v>793</v>
      </c>
      <c r="ER19" s="18" t="s">
        <v>793</v>
      </c>
      <c r="ET19" s="18" t="s">
        <v>1835</v>
      </c>
      <c r="EU19" s="18" t="s">
        <v>1835</v>
      </c>
      <c r="EW19" s="18" t="s">
        <v>798</v>
      </c>
      <c r="EX19" s="18" t="s">
        <v>798</v>
      </c>
      <c r="EY19" s="18" t="s">
        <v>798</v>
      </c>
      <c r="EZ19" s="18" t="s">
        <v>798</v>
      </c>
      <c r="FB19" s="18" t="s">
        <v>1848</v>
      </c>
      <c r="FC19" s="18" t="s">
        <v>1848</v>
      </c>
      <c r="FE19" s="18" t="s">
        <v>858</v>
      </c>
      <c r="FF19" s="18" t="s">
        <v>858</v>
      </c>
      <c r="FG19" s="18" t="s">
        <v>858</v>
      </c>
      <c r="FH19" s="18" t="s">
        <v>858</v>
      </c>
      <c r="FJ19" s="18" t="s">
        <v>791</v>
      </c>
      <c r="FK19" s="18" t="s">
        <v>791</v>
      </c>
      <c r="FL19" s="18" t="s">
        <v>791</v>
      </c>
      <c r="FM19" s="18" t="s">
        <v>791</v>
      </c>
      <c r="FO19" s="18" t="s">
        <v>791</v>
      </c>
      <c r="FP19" s="18" t="s">
        <v>791</v>
      </c>
      <c r="FQ19" s="70"/>
      <c r="FR19" s="18" t="s">
        <v>791</v>
      </c>
      <c r="FS19" s="18" t="s">
        <v>791</v>
      </c>
      <c r="FT19" s="18" t="s">
        <v>791</v>
      </c>
      <c r="FU19" s="18" t="s">
        <v>791</v>
      </c>
      <c r="FW19" s="18" t="s">
        <v>799</v>
      </c>
      <c r="FX19" s="18" t="s">
        <v>799</v>
      </c>
      <c r="FY19" s="18" t="s">
        <v>799</v>
      </c>
      <c r="FZ19" s="18" t="s">
        <v>799</v>
      </c>
      <c r="GA19" s="18" t="s">
        <v>799</v>
      </c>
      <c r="GB19" s="18" t="s">
        <v>799</v>
      </c>
      <c r="GD19" s="18" t="s">
        <v>791</v>
      </c>
      <c r="GE19" s="18" t="s">
        <v>791</v>
      </c>
      <c r="GF19" s="18" t="s">
        <v>791</v>
      </c>
      <c r="GG19" s="18" t="s">
        <v>791</v>
      </c>
      <c r="GH19" s="18" t="s">
        <v>791</v>
      </c>
      <c r="GI19" s="18" t="s">
        <v>791</v>
      </c>
      <c r="GK19" s="18" t="s">
        <v>793</v>
      </c>
      <c r="GL19" s="18" t="s">
        <v>793</v>
      </c>
      <c r="GM19" s="18" t="s">
        <v>793</v>
      </c>
      <c r="GN19" s="18" t="s">
        <v>793</v>
      </c>
      <c r="GP19" s="18" t="s">
        <v>1581</v>
      </c>
      <c r="GQ19" s="18" t="s">
        <v>1581</v>
      </c>
      <c r="GR19" s="18" t="s">
        <v>1581</v>
      </c>
      <c r="GS19" s="18" t="s">
        <v>1581</v>
      </c>
      <c r="GT19" s="70"/>
      <c r="GU19" s="18" t="s">
        <v>1581</v>
      </c>
      <c r="GV19" s="18" t="s">
        <v>1581</v>
      </c>
      <c r="GW19" s="18" t="s">
        <v>1581</v>
      </c>
      <c r="GX19" s="18" t="s">
        <v>1581</v>
      </c>
      <c r="GZ19" s="18" t="s">
        <v>793</v>
      </c>
      <c r="HA19" s="18" t="s">
        <v>793</v>
      </c>
      <c r="HB19" s="18" t="s">
        <v>793</v>
      </c>
      <c r="HC19" s="18" t="s">
        <v>794</v>
      </c>
      <c r="HD19" s="18" t="s">
        <v>793</v>
      </c>
      <c r="HE19" s="18" t="s">
        <v>793</v>
      </c>
      <c r="HG19" s="18" t="s">
        <v>793</v>
      </c>
      <c r="HH19" s="18" t="s">
        <v>793</v>
      </c>
      <c r="HI19" s="18" t="s">
        <v>793</v>
      </c>
      <c r="HJ19" s="18" t="s">
        <v>793</v>
      </c>
      <c r="HK19" s="18" t="s">
        <v>793</v>
      </c>
      <c r="HL19" s="18" t="s">
        <v>793</v>
      </c>
      <c r="HN19" s="18" t="s">
        <v>800</v>
      </c>
      <c r="HO19" s="18" t="s">
        <v>800</v>
      </c>
      <c r="HQ19" s="18" t="s">
        <v>800</v>
      </c>
      <c r="HR19" s="18" t="s">
        <v>800</v>
      </c>
      <c r="HT19" s="18" t="s">
        <v>800</v>
      </c>
      <c r="HU19" s="18" t="s">
        <v>800</v>
      </c>
      <c r="HV19" s="18" t="s">
        <v>800</v>
      </c>
      <c r="HW19" s="18" t="s">
        <v>1346</v>
      </c>
      <c r="HY19" s="18" t="s">
        <v>801</v>
      </c>
      <c r="HZ19" s="18" t="s">
        <v>801</v>
      </c>
      <c r="IA19" s="18" t="s">
        <v>802</v>
      </c>
      <c r="IB19" s="18" t="s">
        <v>801</v>
      </c>
      <c r="IC19" s="18" t="s">
        <v>802</v>
      </c>
      <c r="ID19" s="18" t="s">
        <v>801</v>
      </c>
      <c r="IF19" s="18" t="s">
        <v>800</v>
      </c>
      <c r="IG19" s="18" t="s">
        <v>800</v>
      </c>
      <c r="IH19" s="18" t="s">
        <v>800</v>
      </c>
      <c r="II19" s="18" t="s">
        <v>800</v>
      </c>
      <c r="IK19" s="18" t="s">
        <v>800</v>
      </c>
      <c r="IL19" s="18" t="s">
        <v>800</v>
      </c>
      <c r="IM19" s="18" t="s">
        <v>800</v>
      </c>
      <c r="IN19" s="18" t="s">
        <v>800</v>
      </c>
      <c r="IO19" s="18" t="s">
        <v>1195</v>
      </c>
      <c r="IP19" s="18" t="s">
        <v>800</v>
      </c>
      <c r="IQ19" s="18" t="s">
        <v>800</v>
      </c>
      <c r="IR19" s="18" t="s">
        <v>1196</v>
      </c>
      <c r="IS19" s="18" t="s">
        <v>1196</v>
      </c>
      <c r="IU19" s="18" t="s">
        <v>804</v>
      </c>
      <c r="IV19" s="18" t="s">
        <v>804</v>
      </c>
      <c r="IW19" s="18" t="s">
        <v>804</v>
      </c>
      <c r="IY19" s="18" t="s">
        <v>804</v>
      </c>
      <c r="IZ19" s="18" t="s">
        <v>804</v>
      </c>
      <c r="JA19" s="18" t="s">
        <v>804</v>
      </c>
      <c r="JC19" s="18" t="s">
        <v>800</v>
      </c>
      <c r="JD19" s="18" t="s">
        <v>800</v>
      </c>
      <c r="JE19" s="18" t="s">
        <v>802</v>
      </c>
      <c r="JF19" s="18" t="s">
        <v>802</v>
      </c>
      <c r="JG19" s="18" t="s">
        <v>803</v>
      </c>
      <c r="JI19" s="18" t="s">
        <v>800</v>
      </c>
      <c r="JJ19" s="18" t="s">
        <v>800</v>
      </c>
      <c r="JK19" s="18" t="s">
        <v>800</v>
      </c>
      <c r="JL19" s="18" t="s">
        <v>800</v>
      </c>
      <c r="JM19" s="18" t="s">
        <v>800</v>
      </c>
      <c r="JN19" s="18" t="s">
        <v>1346</v>
      </c>
      <c r="JP19" s="18" t="s">
        <v>800</v>
      </c>
      <c r="JQ19" s="18" t="s">
        <v>800</v>
      </c>
      <c r="JR19" s="18" t="s">
        <v>800</v>
      </c>
      <c r="JS19" s="18" t="s">
        <v>800</v>
      </c>
      <c r="JT19" s="18" t="s">
        <v>800</v>
      </c>
      <c r="JU19" s="18" t="s">
        <v>1229</v>
      </c>
      <c r="JV19" s="18" t="s">
        <v>800</v>
      </c>
      <c r="JW19" s="18" t="s">
        <v>800</v>
      </c>
      <c r="JX19" s="18" t="s">
        <v>1346</v>
      </c>
      <c r="JY19" s="18" t="s">
        <v>1346</v>
      </c>
      <c r="KA19" s="18" t="s">
        <v>793</v>
      </c>
      <c r="KB19" s="18" t="s">
        <v>793</v>
      </c>
      <c r="KC19" s="18" t="s">
        <v>793</v>
      </c>
      <c r="KD19" s="18" t="s">
        <v>793</v>
      </c>
      <c r="KE19" s="18" t="s">
        <v>793</v>
      </c>
      <c r="KF19" s="18" t="s">
        <v>793</v>
      </c>
      <c r="KG19" s="18" t="s">
        <v>805</v>
      </c>
      <c r="KI19" s="18" t="s">
        <v>1175</v>
      </c>
      <c r="KJ19" s="18" t="s">
        <v>1175</v>
      </c>
      <c r="KK19" s="18" t="s">
        <v>1175</v>
      </c>
      <c r="KL19" s="18" t="s">
        <v>1175</v>
      </c>
      <c r="KM19" s="18" t="s">
        <v>1175</v>
      </c>
      <c r="KN19" s="18" t="s">
        <v>1257</v>
      </c>
      <c r="KO19" s="18" t="s">
        <v>1257</v>
      </c>
      <c r="KQ19" s="18" t="s">
        <v>1175</v>
      </c>
      <c r="KR19" s="18" t="s">
        <v>1175</v>
      </c>
      <c r="KS19" s="18" t="s">
        <v>1175</v>
      </c>
      <c r="KT19" s="18" t="s">
        <v>1175</v>
      </c>
      <c r="KU19" s="18" t="s">
        <v>1175</v>
      </c>
      <c r="KV19" s="18" t="s">
        <v>1175</v>
      </c>
      <c r="KW19" s="18" t="s">
        <v>1257</v>
      </c>
      <c r="KX19" s="18" t="s">
        <v>1257</v>
      </c>
      <c r="KZ19" s="18" t="s">
        <v>806</v>
      </c>
      <c r="LA19" s="18" t="s">
        <v>806</v>
      </c>
      <c r="LC19" s="18" t="s">
        <v>807</v>
      </c>
      <c r="LE19" s="18" t="s">
        <v>807</v>
      </c>
      <c r="LG19" s="18" t="s">
        <v>1276</v>
      </c>
      <c r="LH19" s="18" t="s">
        <v>1276</v>
      </c>
      <c r="LJ19" s="18" t="s">
        <v>807</v>
      </c>
      <c r="LK19" s="18" t="s">
        <v>807</v>
      </c>
      <c r="LL19" s="18" t="s">
        <v>807</v>
      </c>
      <c r="LN19" s="18" t="s">
        <v>1276</v>
      </c>
      <c r="LO19" s="18" t="s">
        <v>1276</v>
      </c>
      <c r="LQ19" s="18" t="s">
        <v>1276</v>
      </c>
      <c r="LR19" s="18" t="s">
        <v>1276</v>
      </c>
      <c r="LS19" s="18" t="s">
        <v>1276</v>
      </c>
      <c r="LT19" s="18" t="s">
        <v>1276</v>
      </c>
      <c r="LV19" s="18" t="s">
        <v>1276</v>
      </c>
      <c r="LW19" s="18" t="s">
        <v>1276</v>
      </c>
      <c r="LY19" s="18" t="s">
        <v>1276</v>
      </c>
      <c r="LZ19" s="18" t="s">
        <v>1276</v>
      </c>
      <c r="MB19" s="18" t="s">
        <v>808</v>
      </c>
      <c r="MC19" s="18" t="s">
        <v>808</v>
      </c>
      <c r="MD19" s="18" t="s">
        <v>808</v>
      </c>
      <c r="ME19" s="18" t="s">
        <v>590</v>
      </c>
      <c r="MG19" s="18" t="s">
        <v>1380</v>
      </c>
      <c r="MH19" s="18" t="s">
        <v>1380</v>
      </c>
      <c r="MI19" s="18" t="s">
        <v>1380</v>
      </c>
      <c r="MJ19" s="18" t="s">
        <v>1380</v>
      </c>
      <c r="MK19" s="18" t="s">
        <v>1380</v>
      </c>
      <c r="ML19" s="18" t="s">
        <v>1381</v>
      </c>
      <c r="MN19" s="18" t="s">
        <v>905</v>
      </c>
      <c r="MO19" s="18" t="s">
        <v>905</v>
      </c>
      <c r="MP19" s="18" t="s">
        <v>905</v>
      </c>
      <c r="MQ19" s="18" t="s">
        <v>905</v>
      </c>
      <c r="MR19" s="18" t="s">
        <v>905</v>
      </c>
      <c r="MT19" s="18" t="s">
        <v>802</v>
      </c>
      <c r="MU19" s="18" t="s">
        <v>809</v>
      </c>
      <c r="MW19" s="18" t="s">
        <v>1304</v>
      </c>
      <c r="MX19" s="18" t="s">
        <v>1304</v>
      </c>
      <c r="MY19" s="18" t="s">
        <v>1304</v>
      </c>
      <c r="MZ19" s="18" t="s">
        <v>1304</v>
      </c>
      <c r="NA19" s="18" t="s">
        <v>1305</v>
      </c>
      <c r="NB19" s="18" t="s">
        <v>1304</v>
      </c>
      <c r="NC19" s="18" t="s">
        <v>1304</v>
      </c>
      <c r="ND19" s="18" t="s">
        <v>1304</v>
      </c>
      <c r="NE19" s="18" t="s">
        <v>1305</v>
      </c>
      <c r="NF19" s="18" t="s">
        <v>1306</v>
      </c>
      <c r="NG19" s="18" t="s">
        <v>1306</v>
      </c>
      <c r="NH19" s="18" t="s">
        <v>1306</v>
      </c>
      <c r="NJ19" s="18" t="s">
        <v>811</v>
      </c>
      <c r="NK19" s="18" t="s">
        <v>810</v>
      </c>
      <c r="NL19" s="18" t="s">
        <v>812</v>
      </c>
      <c r="NM19" s="18" t="s">
        <v>811</v>
      </c>
      <c r="NN19" s="18" t="s">
        <v>810</v>
      </c>
      <c r="NO19" s="18" t="s">
        <v>810</v>
      </c>
      <c r="NQ19" s="18" t="s">
        <v>1334</v>
      </c>
      <c r="NR19" s="18" t="s">
        <v>1334</v>
      </c>
      <c r="NS19" s="18" t="s">
        <v>1334</v>
      </c>
      <c r="NT19" s="18" t="s">
        <v>1334</v>
      </c>
      <c r="NU19" s="18" t="s">
        <v>1335</v>
      </c>
      <c r="NV19" s="18" t="s">
        <v>1336</v>
      </c>
      <c r="NW19" s="18" t="s">
        <v>1336</v>
      </c>
      <c r="NX19" s="18" t="s">
        <v>1336</v>
      </c>
      <c r="NY19" s="18" t="s">
        <v>1336</v>
      </c>
      <c r="OA19" s="18" t="s">
        <v>968</v>
      </c>
      <c r="OB19" s="18" t="s">
        <v>968</v>
      </c>
      <c r="OC19" s="18" t="s">
        <v>968</v>
      </c>
      <c r="OE19" s="18" t="s">
        <v>813</v>
      </c>
      <c r="OF19" s="18" t="s">
        <v>886</v>
      </c>
      <c r="OG19" s="18" t="s">
        <v>886</v>
      </c>
      <c r="OI19" s="18" t="s">
        <v>1869</v>
      </c>
      <c r="OJ19" s="18" t="s">
        <v>1870</v>
      </c>
      <c r="OK19" s="18" t="s">
        <v>1871</v>
      </c>
      <c r="OL19" s="18" t="s">
        <v>1871</v>
      </c>
      <c r="OM19" s="18" t="s">
        <v>1871</v>
      </c>
    </row>
    <row r="20" spans="1:403" ht="30" customHeight="1" x14ac:dyDescent="0.25">
      <c r="A20" s="15" t="s">
        <v>7</v>
      </c>
      <c r="B20" s="2" t="s">
        <v>8</v>
      </c>
      <c r="C20" s="2" t="s">
        <v>8</v>
      </c>
      <c r="E20" s="2" t="s">
        <v>8</v>
      </c>
      <c r="F20" s="2" t="s">
        <v>8</v>
      </c>
      <c r="H20" s="2" t="s">
        <v>8</v>
      </c>
      <c r="I20" s="2" t="s">
        <v>8</v>
      </c>
      <c r="J20" s="2" t="s">
        <v>8</v>
      </c>
      <c r="L20" s="2" t="s">
        <v>8</v>
      </c>
      <c r="M20" s="2" t="s">
        <v>8</v>
      </c>
      <c r="O20" s="2" t="s">
        <v>8</v>
      </c>
      <c r="P20" s="2" t="s">
        <v>8</v>
      </c>
      <c r="Q20" s="2" t="s">
        <v>8</v>
      </c>
      <c r="S20" s="2" t="s">
        <v>8</v>
      </c>
      <c r="T20" s="2" t="s">
        <v>8</v>
      </c>
      <c r="U20" s="2" t="s">
        <v>8</v>
      </c>
      <c r="V20" s="2" t="s">
        <v>8</v>
      </c>
      <c r="X20" s="2" t="s">
        <v>8</v>
      </c>
      <c r="Y20" s="2" t="s">
        <v>8</v>
      </c>
      <c r="Z20" s="2" t="s">
        <v>8</v>
      </c>
      <c r="AA20" s="2" t="s">
        <v>8</v>
      </c>
      <c r="AB20" s="2" t="s">
        <v>8</v>
      </c>
      <c r="AC20" s="2" t="s">
        <v>8</v>
      </c>
      <c r="AE20" s="2" t="s">
        <v>8</v>
      </c>
      <c r="AF20" s="2" t="s">
        <v>8</v>
      </c>
      <c r="AG20" s="2" t="s">
        <v>8</v>
      </c>
      <c r="AH20" s="2" t="s">
        <v>8</v>
      </c>
      <c r="AI20" s="2" t="s">
        <v>8</v>
      </c>
      <c r="AK20" s="2" t="s">
        <v>8</v>
      </c>
      <c r="AL20" s="2" t="s">
        <v>8</v>
      </c>
      <c r="AM20" s="2" t="s">
        <v>8</v>
      </c>
      <c r="AO20" s="2" t="s">
        <v>8</v>
      </c>
      <c r="AP20" s="2" t="s">
        <v>8</v>
      </c>
      <c r="AQ20" s="2" t="s">
        <v>8</v>
      </c>
      <c r="AS20" s="2" t="s">
        <v>8</v>
      </c>
      <c r="AT20" s="2" t="s">
        <v>8</v>
      </c>
      <c r="AV20" s="2" t="s">
        <v>8</v>
      </c>
      <c r="AW20" s="2" t="s">
        <v>8</v>
      </c>
      <c r="AY20" s="2" t="s">
        <v>8</v>
      </c>
      <c r="AZ20" s="2" t="s">
        <v>8</v>
      </c>
      <c r="BA20" s="2" t="s">
        <v>8</v>
      </c>
      <c r="BC20" s="2" t="s">
        <v>8</v>
      </c>
      <c r="BD20" s="2" t="s">
        <v>8</v>
      </c>
      <c r="BF20" s="2" t="s">
        <v>8</v>
      </c>
      <c r="BG20" s="2" t="s">
        <v>8</v>
      </c>
      <c r="BH20" s="2" t="s">
        <v>8</v>
      </c>
      <c r="BJ20" s="2" t="s">
        <v>8</v>
      </c>
      <c r="BL20" s="2" t="s">
        <v>8</v>
      </c>
      <c r="BM20" s="2" t="s">
        <v>8</v>
      </c>
      <c r="BN20" s="2" t="s">
        <v>8</v>
      </c>
      <c r="BP20" s="2" t="s">
        <v>8</v>
      </c>
      <c r="BQ20" s="2" t="s">
        <v>8</v>
      </c>
      <c r="BR20" s="2" t="s">
        <v>8</v>
      </c>
      <c r="BT20" s="2" t="s">
        <v>8</v>
      </c>
      <c r="BU20" s="2" t="s">
        <v>8</v>
      </c>
      <c r="BV20" s="2" t="s">
        <v>8</v>
      </c>
      <c r="BX20" s="2" t="s">
        <v>8</v>
      </c>
      <c r="BY20" s="2" t="s">
        <v>8</v>
      </c>
      <c r="BZ20" s="2" t="s">
        <v>8</v>
      </c>
      <c r="CB20" s="2" t="s">
        <v>8</v>
      </c>
      <c r="CC20" s="2" t="s">
        <v>8</v>
      </c>
      <c r="CE20" s="2" t="s">
        <v>8</v>
      </c>
      <c r="CF20" s="2" t="s">
        <v>8</v>
      </c>
      <c r="CG20" s="2" t="s">
        <v>8</v>
      </c>
      <c r="CI20" s="2" t="s">
        <v>8</v>
      </c>
      <c r="CJ20" s="2" t="s">
        <v>8</v>
      </c>
      <c r="CK20" s="2" t="s">
        <v>8</v>
      </c>
      <c r="CM20" s="12" t="s">
        <v>1513</v>
      </c>
      <c r="CO20" s="12" t="s">
        <v>127</v>
      </c>
      <c r="CP20" s="12" t="s">
        <v>127</v>
      </c>
      <c r="CQ20" s="12" t="s">
        <v>127</v>
      </c>
      <c r="CR20" s="70"/>
      <c r="CS20" s="12" t="s">
        <v>127</v>
      </c>
      <c r="CT20" s="12" t="s">
        <v>127</v>
      </c>
      <c r="CU20" s="12" t="s">
        <v>127</v>
      </c>
      <c r="CW20" s="2" t="s">
        <v>8</v>
      </c>
      <c r="CX20" s="2" t="s">
        <v>8</v>
      </c>
      <c r="CY20" s="2" t="s">
        <v>8</v>
      </c>
      <c r="DA20" s="2" t="s">
        <v>8</v>
      </c>
      <c r="DB20" s="2" t="s">
        <v>8</v>
      </c>
      <c r="DC20" s="2" t="s">
        <v>8</v>
      </c>
      <c r="DE20" s="2" t="s">
        <v>8</v>
      </c>
      <c r="DF20" s="2" t="s">
        <v>8</v>
      </c>
      <c r="DG20" s="2" t="s">
        <v>8</v>
      </c>
      <c r="DI20" s="2" t="s">
        <v>8</v>
      </c>
      <c r="DJ20" s="2" t="s">
        <v>8</v>
      </c>
      <c r="DK20" s="2" t="s">
        <v>8</v>
      </c>
      <c r="DM20" s="2" t="s">
        <v>8</v>
      </c>
      <c r="DN20" s="2" t="s">
        <v>8</v>
      </c>
      <c r="DP20" s="2" t="s">
        <v>8</v>
      </c>
      <c r="DQ20" s="2" t="s">
        <v>8</v>
      </c>
      <c r="DR20" s="2" t="s">
        <v>8</v>
      </c>
      <c r="DT20" s="2" t="s">
        <v>8</v>
      </c>
      <c r="DU20" s="2" t="s">
        <v>8</v>
      </c>
      <c r="DV20" s="2" t="s">
        <v>8</v>
      </c>
      <c r="DX20" s="2" t="s">
        <v>8</v>
      </c>
      <c r="DY20" s="2" t="s">
        <v>8</v>
      </c>
      <c r="DZ20" s="2" t="s">
        <v>8</v>
      </c>
      <c r="EB20" s="2" t="s">
        <v>8</v>
      </c>
      <c r="EC20" s="2" t="s">
        <v>8</v>
      </c>
      <c r="ED20" s="2" t="s">
        <v>8</v>
      </c>
      <c r="EE20" s="2" t="s">
        <v>8</v>
      </c>
      <c r="EG20" s="2" t="s">
        <v>8</v>
      </c>
      <c r="EH20" s="2" t="s">
        <v>8</v>
      </c>
      <c r="EI20" s="2" t="s">
        <v>8</v>
      </c>
      <c r="EJ20" s="2" t="s">
        <v>8</v>
      </c>
      <c r="EL20" s="2" t="s">
        <v>8</v>
      </c>
      <c r="EN20" s="2" t="s">
        <v>8</v>
      </c>
      <c r="EO20" s="2" t="s">
        <v>8</v>
      </c>
      <c r="EP20" s="2" t="s">
        <v>8</v>
      </c>
      <c r="EQ20" s="2" t="s">
        <v>8</v>
      </c>
      <c r="ER20" s="2" t="s">
        <v>8</v>
      </c>
      <c r="ET20" s="2" t="s">
        <v>8</v>
      </c>
      <c r="EU20" s="2" t="s">
        <v>8</v>
      </c>
      <c r="EW20" s="2" t="s">
        <v>8</v>
      </c>
      <c r="EX20" s="2" t="s">
        <v>8</v>
      </c>
      <c r="EY20" s="2" t="s">
        <v>8</v>
      </c>
      <c r="EZ20" s="2" t="s">
        <v>8</v>
      </c>
      <c r="FB20" s="12" t="s">
        <v>127</v>
      </c>
      <c r="FC20" s="12" t="s">
        <v>127</v>
      </c>
      <c r="FE20" s="12" t="s">
        <v>127</v>
      </c>
      <c r="FF20" s="12" t="s">
        <v>127</v>
      </c>
      <c r="FG20" s="12" t="s">
        <v>127</v>
      </c>
      <c r="FH20" s="12" t="s">
        <v>127</v>
      </c>
      <c r="FJ20" s="2" t="s">
        <v>8</v>
      </c>
      <c r="FK20" s="2" t="s">
        <v>8</v>
      </c>
      <c r="FL20" s="2" t="s">
        <v>8</v>
      </c>
      <c r="FM20" s="2" t="s">
        <v>8</v>
      </c>
      <c r="FO20" s="2" t="s">
        <v>8</v>
      </c>
      <c r="FP20" s="2" t="s">
        <v>8</v>
      </c>
      <c r="FQ20" s="70"/>
      <c r="FR20" s="2" t="s">
        <v>8</v>
      </c>
      <c r="FS20" s="2" t="s">
        <v>8</v>
      </c>
      <c r="FT20" s="2" t="s">
        <v>8</v>
      </c>
      <c r="FU20" s="2" t="s">
        <v>8</v>
      </c>
      <c r="FW20" s="2" t="s">
        <v>8</v>
      </c>
      <c r="FX20" s="2" t="s">
        <v>8</v>
      </c>
      <c r="FY20" s="2" t="s">
        <v>8</v>
      </c>
      <c r="FZ20" s="2" t="s">
        <v>8</v>
      </c>
      <c r="GA20" s="2" t="s">
        <v>8</v>
      </c>
      <c r="GB20" s="2" t="s">
        <v>8</v>
      </c>
      <c r="GD20" s="2" t="s">
        <v>8</v>
      </c>
      <c r="GE20" s="2" t="s">
        <v>8</v>
      </c>
      <c r="GF20" s="2" t="s">
        <v>8</v>
      </c>
      <c r="GG20" s="2" t="s">
        <v>8</v>
      </c>
      <c r="GH20" s="2" t="s">
        <v>8</v>
      </c>
      <c r="GI20" s="2" t="s">
        <v>8</v>
      </c>
      <c r="GK20" s="2" t="s">
        <v>8</v>
      </c>
      <c r="GL20" s="2" t="s">
        <v>8</v>
      </c>
      <c r="GM20" s="2" t="s">
        <v>8</v>
      </c>
      <c r="GN20" s="2" t="s">
        <v>8</v>
      </c>
      <c r="GP20" s="2" t="s">
        <v>8</v>
      </c>
      <c r="GQ20" s="2" t="s">
        <v>8</v>
      </c>
      <c r="GR20" s="2" t="s">
        <v>8</v>
      </c>
      <c r="GS20" s="2" t="s">
        <v>8</v>
      </c>
      <c r="GT20" s="70"/>
      <c r="GU20" s="2" t="s">
        <v>8</v>
      </c>
      <c r="GV20" s="2" t="s">
        <v>8</v>
      </c>
      <c r="GW20" s="2" t="s">
        <v>8</v>
      </c>
      <c r="GX20" s="2" t="s">
        <v>8</v>
      </c>
      <c r="GZ20" s="2" t="s">
        <v>8</v>
      </c>
      <c r="HA20" s="2" t="s">
        <v>8</v>
      </c>
      <c r="HB20" s="2" t="s">
        <v>8</v>
      </c>
      <c r="HC20" s="2" t="s">
        <v>8</v>
      </c>
      <c r="HD20" s="2" t="s">
        <v>8</v>
      </c>
      <c r="HE20" s="2" t="s">
        <v>8</v>
      </c>
      <c r="HG20" s="2" t="s">
        <v>8</v>
      </c>
      <c r="HH20" s="2" t="s">
        <v>8</v>
      </c>
      <c r="HI20" s="2" t="s">
        <v>8</v>
      </c>
      <c r="HJ20" s="2" t="s">
        <v>8</v>
      </c>
      <c r="HK20" s="2" t="s">
        <v>8</v>
      </c>
      <c r="HL20" s="2" t="s">
        <v>8</v>
      </c>
      <c r="HN20" s="2" t="s">
        <v>8</v>
      </c>
      <c r="HO20" s="2" t="s">
        <v>8</v>
      </c>
      <c r="HQ20" s="2" t="s">
        <v>8</v>
      </c>
      <c r="HR20" s="2" t="s">
        <v>8</v>
      </c>
      <c r="HT20" s="2" t="s">
        <v>8</v>
      </c>
      <c r="HU20" s="2" t="s">
        <v>8</v>
      </c>
      <c r="HV20" s="2" t="s">
        <v>8</v>
      </c>
      <c r="HW20" s="2" t="s">
        <v>8</v>
      </c>
      <c r="HY20" s="2" t="s">
        <v>8</v>
      </c>
      <c r="HZ20" s="2" t="s">
        <v>8</v>
      </c>
      <c r="IA20" s="12" t="s">
        <v>127</v>
      </c>
      <c r="IB20" s="2" t="s">
        <v>8</v>
      </c>
      <c r="IC20" s="12" t="s">
        <v>127</v>
      </c>
      <c r="ID20" s="2" t="s">
        <v>8</v>
      </c>
      <c r="IF20" s="2" t="s">
        <v>8</v>
      </c>
      <c r="IG20" s="2" t="s">
        <v>8</v>
      </c>
      <c r="IH20" s="2" t="s">
        <v>8</v>
      </c>
      <c r="II20" s="2" t="s">
        <v>8</v>
      </c>
      <c r="IK20" s="2" t="s">
        <v>8</v>
      </c>
      <c r="IL20" s="2" t="s">
        <v>8</v>
      </c>
      <c r="IM20" s="2" t="s">
        <v>8</v>
      </c>
      <c r="IN20" s="2" t="s">
        <v>8</v>
      </c>
      <c r="IO20" s="12" t="s">
        <v>127</v>
      </c>
      <c r="IP20" s="2" t="s">
        <v>8</v>
      </c>
      <c r="IQ20" s="2" t="s">
        <v>8</v>
      </c>
      <c r="IR20" s="2" t="s">
        <v>8</v>
      </c>
      <c r="IS20" s="2" t="s">
        <v>8</v>
      </c>
      <c r="IU20" s="2" t="s">
        <v>8</v>
      </c>
      <c r="IV20" s="2" t="s">
        <v>8</v>
      </c>
      <c r="IW20" s="2" t="s">
        <v>8</v>
      </c>
      <c r="IY20" s="2" t="s">
        <v>8</v>
      </c>
      <c r="IZ20" s="2" t="s">
        <v>8</v>
      </c>
      <c r="JA20" s="2" t="s">
        <v>8</v>
      </c>
      <c r="JC20" s="2" t="s">
        <v>8</v>
      </c>
      <c r="JD20" s="2" t="s">
        <v>8</v>
      </c>
      <c r="JE20" s="12" t="s">
        <v>127</v>
      </c>
      <c r="JF20" s="12" t="s">
        <v>127</v>
      </c>
      <c r="JG20" s="2" t="s">
        <v>8</v>
      </c>
      <c r="JI20" s="2" t="s">
        <v>8</v>
      </c>
      <c r="JJ20" s="2" t="s">
        <v>8</v>
      </c>
      <c r="JK20" s="2" t="s">
        <v>8</v>
      </c>
      <c r="JL20" s="2" t="s">
        <v>8</v>
      </c>
      <c r="JM20" s="2" t="s">
        <v>8</v>
      </c>
      <c r="JN20" s="2" t="s">
        <v>8</v>
      </c>
      <c r="JP20" s="2" t="s">
        <v>8</v>
      </c>
      <c r="JQ20" s="2" t="s">
        <v>8</v>
      </c>
      <c r="JR20" s="2" t="s">
        <v>8</v>
      </c>
      <c r="JS20" s="2" t="s">
        <v>8</v>
      </c>
      <c r="JT20" s="2" t="s">
        <v>8</v>
      </c>
      <c r="JU20" s="12" t="s">
        <v>127</v>
      </c>
      <c r="JV20" s="2" t="s">
        <v>8</v>
      </c>
      <c r="JW20" s="2" t="s">
        <v>8</v>
      </c>
      <c r="JX20" s="2" t="s">
        <v>8</v>
      </c>
      <c r="JY20" s="2" t="s">
        <v>8</v>
      </c>
      <c r="KA20" s="2" t="s">
        <v>8</v>
      </c>
      <c r="KB20" s="2" t="s">
        <v>8</v>
      </c>
      <c r="KC20" s="2" t="s">
        <v>8</v>
      </c>
      <c r="KD20" s="2" t="s">
        <v>8</v>
      </c>
      <c r="KE20" s="2" t="s">
        <v>8</v>
      </c>
      <c r="KF20" s="2" t="s">
        <v>8</v>
      </c>
      <c r="KG20" s="2" t="s">
        <v>8</v>
      </c>
      <c r="KI20" s="2" t="s">
        <v>8</v>
      </c>
      <c r="KJ20" s="2" t="s">
        <v>8</v>
      </c>
      <c r="KK20" s="2" t="s">
        <v>8</v>
      </c>
      <c r="KL20" s="2" t="s">
        <v>8</v>
      </c>
      <c r="KM20" s="2" t="s">
        <v>8</v>
      </c>
      <c r="KN20" s="2" t="s">
        <v>8</v>
      </c>
      <c r="KO20" s="2" t="s">
        <v>8</v>
      </c>
      <c r="KQ20" s="2" t="s">
        <v>8</v>
      </c>
      <c r="KR20" s="2" t="s">
        <v>8</v>
      </c>
      <c r="KS20" s="2" t="s">
        <v>8</v>
      </c>
      <c r="KT20" s="2" t="s">
        <v>8</v>
      </c>
      <c r="KU20" s="2" t="s">
        <v>8</v>
      </c>
      <c r="KV20" s="2" t="s">
        <v>8</v>
      </c>
      <c r="KW20" s="2" t="s">
        <v>8</v>
      </c>
      <c r="KX20" s="2" t="s">
        <v>8</v>
      </c>
      <c r="KZ20" s="2" t="s">
        <v>8</v>
      </c>
      <c r="LA20" s="2" t="s">
        <v>8</v>
      </c>
      <c r="LC20" s="2" t="s">
        <v>8</v>
      </c>
      <c r="LE20" s="2" t="s">
        <v>8</v>
      </c>
      <c r="LG20" s="2" t="s">
        <v>8</v>
      </c>
      <c r="LH20" s="2" t="s">
        <v>8</v>
      </c>
      <c r="LJ20" s="2" t="s">
        <v>8</v>
      </c>
      <c r="LK20" s="2" t="s">
        <v>8</v>
      </c>
      <c r="LL20" s="2" t="s">
        <v>8</v>
      </c>
      <c r="LN20" s="2" t="s">
        <v>8</v>
      </c>
      <c r="LO20" s="2" t="s">
        <v>8</v>
      </c>
      <c r="LQ20" s="2" t="s">
        <v>8</v>
      </c>
      <c r="LR20" s="2" t="s">
        <v>8</v>
      </c>
      <c r="LS20" s="2" t="s">
        <v>8</v>
      </c>
      <c r="LT20" s="2" t="s">
        <v>8</v>
      </c>
      <c r="LV20" s="2" t="s">
        <v>8</v>
      </c>
      <c r="LW20" s="2" t="s">
        <v>8</v>
      </c>
      <c r="LY20" s="2" t="s">
        <v>8</v>
      </c>
      <c r="LZ20" s="2" t="s">
        <v>8</v>
      </c>
      <c r="MB20" s="62" t="s">
        <v>127</v>
      </c>
      <c r="MC20" s="62" t="s">
        <v>127</v>
      </c>
      <c r="MD20" s="62" t="s">
        <v>127</v>
      </c>
      <c r="ME20" s="62" t="s">
        <v>127</v>
      </c>
      <c r="MG20" s="62" t="s">
        <v>127</v>
      </c>
      <c r="MH20" s="62" t="s">
        <v>127</v>
      </c>
      <c r="MI20" s="62" t="s">
        <v>127</v>
      </c>
      <c r="MJ20" s="62" t="s">
        <v>127</v>
      </c>
      <c r="MK20" s="62" t="s">
        <v>127</v>
      </c>
      <c r="ML20" s="62" t="s">
        <v>127</v>
      </c>
      <c r="MN20" s="2" t="s">
        <v>8</v>
      </c>
      <c r="MO20" s="2" t="s">
        <v>8</v>
      </c>
      <c r="MP20" s="2" t="s">
        <v>8</v>
      </c>
      <c r="MQ20" s="2" t="s">
        <v>8</v>
      </c>
      <c r="MR20" s="2" t="s">
        <v>8</v>
      </c>
      <c r="MT20" s="62" t="s">
        <v>127</v>
      </c>
      <c r="MU20" s="2" t="s">
        <v>8</v>
      </c>
      <c r="MW20" s="2" t="s">
        <v>8</v>
      </c>
      <c r="MX20" s="2" t="s">
        <v>8</v>
      </c>
      <c r="MY20" s="2" t="s">
        <v>8</v>
      </c>
      <c r="MZ20" s="2" t="s">
        <v>8</v>
      </c>
      <c r="NA20" s="62" t="s">
        <v>127</v>
      </c>
      <c r="NB20" s="2" t="s">
        <v>8</v>
      </c>
      <c r="NC20" s="2" t="s">
        <v>8</v>
      </c>
      <c r="ND20" s="2" t="s">
        <v>8</v>
      </c>
      <c r="NE20" s="62" t="s">
        <v>127</v>
      </c>
      <c r="NF20" s="2" t="s">
        <v>8</v>
      </c>
      <c r="NG20" s="2" t="s">
        <v>8</v>
      </c>
      <c r="NH20" s="2" t="s">
        <v>8</v>
      </c>
      <c r="NJ20" s="12" t="s">
        <v>127</v>
      </c>
      <c r="NK20" s="12" t="s">
        <v>127</v>
      </c>
      <c r="NL20" s="12" t="s">
        <v>127</v>
      </c>
      <c r="NM20" s="12" t="s">
        <v>127</v>
      </c>
      <c r="NN20" s="12" t="s">
        <v>127</v>
      </c>
      <c r="NO20" s="12" t="s">
        <v>127</v>
      </c>
      <c r="NQ20" s="62" t="s">
        <v>127</v>
      </c>
      <c r="NR20" s="62" t="s">
        <v>127</v>
      </c>
      <c r="NS20" s="62" t="s">
        <v>127</v>
      </c>
      <c r="NT20" s="62" t="s">
        <v>127</v>
      </c>
      <c r="NU20" s="62" t="s">
        <v>127</v>
      </c>
      <c r="NV20" s="62" t="s">
        <v>127</v>
      </c>
      <c r="NW20" s="62" t="s">
        <v>127</v>
      </c>
      <c r="NX20" s="62" t="s">
        <v>127</v>
      </c>
      <c r="NY20" s="62" t="s">
        <v>127</v>
      </c>
      <c r="OA20" s="12" t="s">
        <v>127</v>
      </c>
      <c r="OB20" s="12" t="s">
        <v>127</v>
      </c>
      <c r="OC20" s="12" t="s">
        <v>127</v>
      </c>
      <c r="OE20" s="2" t="s">
        <v>8</v>
      </c>
      <c r="OF20" s="12" t="s">
        <v>127</v>
      </c>
      <c r="OG20" s="12" t="s">
        <v>127</v>
      </c>
      <c r="OI20" s="2" t="s">
        <v>8</v>
      </c>
      <c r="OJ20" s="2" t="s">
        <v>8</v>
      </c>
      <c r="OK20" s="12" t="s">
        <v>127</v>
      </c>
      <c r="OL20" s="12" t="s">
        <v>127</v>
      </c>
      <c r="OM20" s="12" t="s">
        <v>127</v>
      </c>
    </row>
    <row r="21" spans="1:403" ht="37.5" customHeight="1" x14ac:dyDescent="0.25">
      <c r="A21" s="15" t="s">
        <v>139</v>
      </c>
      <c r="B21" s="2" t="s">
        <v>59</v>
      </c>
      <c r="C21" s="2" t="s">
        <v>59</v>
      </c>
      <c r="E21" s="2" t="s">
        <v>59</v>
      </c>
      <c r="F21" s="2" t="s">
        <v>59</v>
      </c>
      <c r="H21" s="2" t="s">
        <v>59</v>
      </c>
      <c r="I21" s="2" t="s">
        <v>59</v>
      </c>
      <c r="J21" s="2" t="s">
        <v>59</v>
      </c>
      <c r="L21" s="2" t="s">
        <v>59</v>
      </c>
      <c r="M21" s="2" t="s">
        <v>59</v>
      </c>
      <c r="O21" s="2" t="s">
        <v>59</v>
      </c>
      <c r="P21" s="2" t="s">
        <v>59</v>
      </c>
      <c r="Q21" s="2" t="s">
        <v>59</v>
      </c>
      <c r="S21" s="2" t="s">
        <v>59</v>
      </c>
      <c r="T21" s="2" t="s">
        <v>59</v>
      </c>
      <c r="U21" s="2" t="s">
        <v>59</v>
      </c>
      <c r="V21" s="2" t="s">
        <v>59</v>
      </c>
      <c r="X21" s="2" t="s">
        <v>59</v>
      </c>
      <c r="Y21" s="2" t="s">
        <v>59</v>
      </c>
      <c r="Z21" s="2" t="s">
        <v>59</v>
      </c>
      <c r="AA21" s="2" t="s">
        <v>59</v>
      </c>
      <c r="AB21" s="2" t="s">
        <v>59</v>
      </c>
      <c r="AC21" s="2" t="s">
        <v>59</v>
      </c>
      <c r="AE21" s="2" t="s">
        <v>59</v>
      </c>
      <c r="AF21" s="2" t="s">
        <v>59</v>
      </c>
      <c r="AG21" s="2" t="s">
        <v>59</v>
      </c>
      <c r="AH21" s="2" t="s">
        <v>59</v>
      </c>
      <c r="AI21" s="2" t="s">
        <v>59</v>
      </c>
      <c r="AK21" s="2" t="s">
        <v>59</v>
      </c>
      <c r="AL21" s="2" t="s">
        <v>59</v>
      </c>
      <c r="AM21" s="2" t="s">
        <v>59</v>
      </c>
      <c r="AO21" s="2" t="s">
        <v>59</v>
      </c>
      <c r="AP21" s="2" t="s">
        <v>59</v>
      </c>
      <c r="AQ21" s="2" t="s">
        <v>59</v>
      </c>
      <c r="AS21" s="2" t="s">
        <v>59</v>
      </c>
      <c r="AT21" s="2" t="s">
        <v>59</v>
      </c>
      <c r="AV21" s="2" t="s">
        <v>59</v>
      </c>
      <c r="AW21" s="2" t="s">
        <v>59</v>
      </c>
      <c r="AY21" s="2" t="s">
        <v>59</v>
      </c>
      <c r="AZ21" s="2" t="s">
        <v>59</v>
      </c>
      <c r="BA21" s="2" t="s">
        <v>59</v>
      </c>
      <c r="BC21" s="2" t="s">
        <v>59</v>
      </c>
      <c r="BD21" s="2" t="s">
        <v>59</v>
      </c>
      <c r="BF21" s="2" t="s">
        <v>59</v>
      </c>
      <c r="BG21" s="2" t="s">
        <v>59</v>
      </c>
      <c r="BH21" s="2" t="s">
        <v>59</v>
      </c>
      <c r="BJ21" s="2" t="s">
        <v>59</v>
      </c>
      <c r="BL21" s="2" t="s">
        <v>59</v>
      </c>
      <c r="BM21" s="2" t="s">
        <v>59</v>
      </c>
      <c r="BN21" s="2" t="s">
        <v>59</v>
      </c>
      <c r="BP21" s="2" t="s">
        <v>1502</v>
      </c>
      <c r="BQ21" s="2" t="s">
        <v>1502</v>
      </c>
      <c r="BR21" s="2" t="s">
        <v>1502</v>
      </c>
      <c r="BT21" s="2" t="s">
        <v>59</v>
      </c>
      <c r="BU21" s="2" t="s">
        <v>59</v>
      </c>
      <c r="BV21" s="2" t="s">
        <v>59</v>
      </c>
      <c r="BX21" s="2" t="s">
        <v>59</v>
      </c>
      <c r="BY21" s="2" t="s">
        <v>59</v>
      </c>
      <c r="BZ21" s="2" t="s">
        <v>59</v>
      </c>
      <c r="CB21" s="2" t="s">
        <v>59</v>
      </c>
      <c r="CC21" s="2" t="s">
        <v>59</v>
      </c>
      <c r="CE21" s="2" t="s">
        <v>59</v>
      </c>
      <c r="CF21" s="2" t="s">
        <v>59</v>
      </c>
      <c r="CG21" s="2" t="s">
        <v>59</v>
      </c>
      <c r="CI21" s="2" t="s">
        <v>8</v>
      </c>
      <c r="CJ21" s="2" t="s">
        <v>8</v>
      </c>
      <c r="CK21" s="2" t="s">
        <v>8</v>
      </c>
      <c r="CM21" s="16" t="s">
        <v>1509</v>
      </c>
      <c r="CO21" s="16" t="s">
        <v>830</v>
      </c>
      <c r="CP21" s="16" t="s">
        <v>830</v>
      </c>
      <c r="CQ21" s="16" t="s">
        <v>830</v>
      </c>
      <c r="CR21" s="70"/>
      <c r="CS21" s="16" t="s">
        <v>830</v>
      </c>
      <c r="CT21" s="16" t="s">
        <v>830</v>
      </c>
      <c r="CU21" s="16" t="s">
        <v>830</v>
      </c>
      <c r="CW21" s="2" t="s">
        <v>59</v>
      </c>
      <c r="CX21" s="2" t="s">
        <v>59</v>
      </c>
      <c r="CY21" s="2" t="s">
        <v>59</v>
      </c>
      <c r="DA21" s="2" t="s">
        <v>59</v>
      </c>
      <c r="DB21" s="2" t="s">
        <v>59</v>
      </c>
      <c r="DC21" s="2" t="s">
        <v>59</v>
      </c>
      <c r="DE21" s="2" t="s">
        <v>59</v>
      </c>
      <c r="DF21" s="2" t="s">
        <v>59</v>
      </c>
      <c r="DG21" s="2" t="s">
        <v>59</v>
      </c>
      <c r="DI21" s="2" t="s">
        <v>59</v>
      </c>
      <c r="DJ21" s="2" t="s">
        <v>59</v>
      </c>
      <c r="DK21" s="2" t="s">
        <v>59</v>
      </c>
      <c r="DM21" s="2" t="s">
        <v>59</v>
      </c>
      <c r="DN21" s="2" t="s">
        <v>59</v>
      </c>
      <c r="DP21" s="2" t="s">
        <v>59</v>
      </c>
      <c r="DQ21" s="2" t="s">
        <v>59</v>
      </c>
      <c r="DR21" s="2" t="s">
        <v>59</v>
      </c>
      <c r="DT21" s="2" t="s">
        <v>59</v>
      </c>
      <c r="DU21" s="2" t="s">
        <v>59</v>
      </c>
      <c r="DV21" s="2" t="s">
        <v>59</v>
      </c>
      <c r="DX21" s="2" t="s">
        <v>59</v>
      </c>
      <c r="DY21" s="2" t="s">
        <v>59</v>
      </c>
      <c r="DZ21" s="2" t="s">
        <v>59</v>
      </c>
      <c r="EB21" s="2" t="s">
        <v>59</v>
      </c>
      <c r="EC21" s="2" t="s">
        <v>59</v>
      </c>
      <c r="ED21" s="2" t="s">
        <v>59</v>
      </c>
      <c r="EE21" s="2" t="s">
        <v>59</v>
      </c>
      <c r="EG21" s="2" t="s">
        <v>59</v>
      </c>
      <c r="EH21" s="2" t="s">
        <v>59</v>
      </c>
      <c r="EI21" s="2" t="s">
        <v>59</v>
      </c>
      <c r="EJ21" s="2" t="s">
        <v>59</v>
      </c>
      <c r="EL21" s="2" t="s">
        <v>59</v>
      </c>
      <c r="EN21" s="2" t="s">
        <v>59</v>
      </c>
      <c r="EO21" s="2" t="s">
        <v>59</v>
      </c>
      <c r="EP21" s="2" t="s">
        <v>59</v>
      </c>
      <c r="EQ21" s="2" t="s">
        <v>59</v>
      </c>
      <c r="ER21" s="2" t="s">
        <v>59</v>
      </c>
      <c r="ET21" s="2" t="s">
        <v>59</v>
      </c>
      <c r="EU21" s="2" t="s">
        <v>59</v>
      </c>
      <c r="EW21" s="2" t="s">
        <v>59</v>
      </c>
      <c r="EX21" s="2" t="s">
        <v>59</v>
      </c>
      <c r="EY21" s="2" t="s">
        <v>59</v>
      </c>
      <c r="EZ21" s="2" t="s">
        <v>59</v>
      </c>
      <c r="FB21" s="2" t="s">
        <v>140</v>
      </c>
      <c r="FC21" s="2" t="s">
        <v>140</v>
      </c>
      <c r="FE21" s="16" t="s">
        <v>140</v>
      </c>
      <c r="FF21" s="16" t="s">
        <v>140</v>
      </c>
      <c r="FG21" s="16" t="s">
        <v>140</v>
      </c>
      <c r="FH21" s="16" t="s">
        <v>140</v>
      </c>
      <c r="FJ21" s="2" t="s">
        <v>59</v>
      </c>
      <c r="FK21" s="2" t="s">
        <v>59</v>
      </c>
      <c r="FL21" s="2" t="s">
        <v>59</v>
      </c>
      <c r="FM21" s="2" t="s">
        <v>59</v>
      </c>
      <c r="FO21" s="2" t="s">
        <v>59</v>
      </c>
      <c r="FP21" s="2" t="s">
        <v>59</v>
      </c>
      <c r="FQ21" s="70"/>
      <c r="FR21" s="2" t="s">
        <v>59</v>
      </c>
      <c r="FS21" s="2" t="s">
        <v>59</v>
      </c>
      <c r="FT21" s="2" t="s">
        <v>59</v>
      </c>
      <c r="FU21" s="2" t="s">
        <v>59</v>
      </c>
      <c r="FW21" s="2" t="s">
        <v>59</v>
      </c>
      <c r="FX21" s="2" t="s">
        <v>59</v>
      </c>
      <c r="FY21" s="2" t="s">
        <v>59</v>
      </c>
      <c r="FZ21" s="2" t="s">
        <v>59</v>
      </c>
      <c r="GA21" s="2" t="s">
        <v>59</v>
      </c>
      <c r="GB21" s="2" t="s">
        <v>59</v>
      </c>
      <c r="GD21" s="2" t="s">
        <v>59</v>
      </c>
      <c r="GE21" s="2" t="s">
        <v>59</v>
      </c>
      <c r="GF21" s="2" t="s">
        <v>59</v>
      </c>
      <c r="GG21" s="2" t="s">
        <v>59</v>
      </c>
      <c r="GH21" s="2" t="s">
        <v>59</v>
      </c>
      <c r="GI21" s="2" t="s">
        <v>59</v>
      </c>
      <c r="GK21" s="2" t="s">
        <v>59</v>
      </c>
      <c r="GL21" s="2" t="s">
        <v>59</v>
      </c>
      <c r="GM21" s="2" t="s">
        <v>59</v>
      </c>
      <c r="GN21" s="2" t="s">
        <v>59</v>
      </c>
      <c r="GP21" s="2" t="s">
        <v>59</v>
      </c>
      <c r="GQ21" s="2" t="s">
        <v>59</v>
      </c>
      <c r="GR21" s="2" t="s">
        <v>59</v>
      </c>
      <c r="GS21" s="2" t="s">
        <v>59</v>
      </c>
      <c r="GT21" s="70"/>
      <c r="GU21" s="2" t="s">
        <v>59</v>
      </c>
      <c r="GV21" s="2" t="s">
        <v>59</v>
      </c>
      <c r="GW21" s="2" t="s">
        <v>59</v>
      </c>
      <c r="GX21" s="2" t="s">
        <v>59</v>
      </c>
      <c r="GZ21" s="2" t="s">
        <v>59</v>
      </c>
      <c r="HA21" s="2" t="s">
        <v>59</v>
      </c>
      <c r="HB21" s="2" t="s">
        <v>59</v>
      </c>
      <c r="HC21" s="2" t="s">
        <v>59</v>
      </c>
      <c r="HD21" s="2" t="s">
        <v>59</v>
      </c>
      <c r="HE21" s="2" t="s">
        <v>59</v>
      </c>
      <c r="HG21" s="2" t="s">
        <v>59</v>
      </c>
      <c r="HH21" s="2" t="s">
        <v>59</v>
      </c>
      <c r="HI21" s="2" t="s">
        <v>59</v>
      </c>
      <c r="HJ21" s="2" t="s">
        <v>59</v>
      </c>
      <c r="HK21" s="2" t="s">
        <v>59</v>
      </c>
      <c r="HL21" s="2" t="s">
        <v>59</v>
      </c>
      <c r="HN21" s="2" t="s">
        <v>59</v>
      </c>
      <c r="HO21" s="2" t="s">
        <v>59</v>
      </c>
      <c r="HQ21" s="2" t="s">
        <v>59</v>
      </c>
      <c r="HR21" s="2" t="s">
        <v>59</v>
      </c>
      <c r="HT21" s="2" t="s">
        <v>59</v>
      </c>
      <c r="HU21" s="2" t="s">
        <v>59</v>
      </c>
      <c r="HV21" s="2" t="s">
        <v>59</v>
      </c>
      <c r="HW21" s="2" t="s">
        <v>59</v>
      </c>
      <c r="HY21" s="2" t="s">
        <v>59</v>
      </c>
      <c r="HZ21" s="2" t="s">
        <v>59</v>
      </c>
      <c r="IA21" s="2" t="s">
        <v>59</v>
      </c>
      <c r="IB21" s="2" t="s">
        <v>59</v>
      </c>
      <c r="IC21" s="2" t="s">
        <v>59</v>
      </c>
      <c r="ID21" s="2" t="s">
        <v>59</v>
      </c>
      <c r="IF21" s="2" t="s">
        <v>59</v>
      </c>
      <c r="IG21" s="2" t="s">
        <v>59</v>
      </c>
      <c r="IH21" s="2" t="s">
        <v>59</v>
      </c>
      <c r="II21" s="2" t="s">
        <v>59</v>
      </c>
      <c r="IK21" s="2" t="s">
        <v>59</v>
      </c>
      <c r="IL21" s="2" t="s">
        <v>59</v>
      </c>
      <c r="IM21" s="2" t="s">
        <v>59</v>
      </c>
      <c r="IN21" s="2" t="s">
        <v>59</v>
      </c>
      <c r="IO21" s="2" t="s">
        <v>59</v>
      </c>
      <c r="IP21" s="2" t="s">
        <v>59</v>
      </c>
      <c r="IQ21" s="2" t="s">
        <v>59</v>
      </c>
      <c r="IR21" s="2" t="s">
        <v>59</v>
      </c>
      <c r="IS21" s="2" t="s">
        <v>59</v>
      </c>
      <c r="IU21" s="2" t="s">
        <v>59</v>
      </c>
      <c r="IV21" s="2" t="s">
        <v>59</v>
      </c>
      <c r="IW21" s="2" t="s">
        <v>59</v>
      </c>
      <c r="IY21" s="2" t="s">
        <v>59</v>
      </c>
      <c r="IZ21" s="2" t="s">
        <v>59</v>
      </c>
      <c r="JA21" s="2" t="s">
        <v>59</v>
      </c>
      <c r="JC21" s="2" t="s">
        <v>59</v>
      </c>
      <c r="JD21" s="2" t="s">
        <v>59</v>
      </c>
      <c r="JE21" s="2" t="s">
        <v>59</v>
      </c>
      <c r="JF21" s="2" t="s">
        <v>59</v>
      </c>
      <c r="JG21" s="2" t="s">
        <v>59</v>
      </c>
      <c r="JI21" s="2" t="s">
        <v>59</v>
      </c>
      <c r="JJ21" s="2" t="s">
        <v>59</v>
      </c>
      <c r="JK21" s="2" t="s">
        <v>59</v>
      </c>
      <c r="JL21" s="2" t="s">
        <v>59</v>
      </c>
      <c r="JM21" s="2" t="s">
        <v>59</v>
      </c>
      <c r="JN21" s="2" t="s">
        <v>59</v>
      </c>
      <c r="JP21" s="2" t="s">
        <v>59</v>
      </c>
      <c r="JQ21" s="2" t="s">
        <v>59</v>
      </c>
      <c r="JR21" s="2" t="s">
        <v>59</v>
      </c>
      <c r="JS21" s="2" t="s">
        <v>59</v>
      </c>
      <c r="JT21" s="2" t="s">
        <v>59</v>
      </c>
      <c r="JU21" s="2" t="s">
        <v>59</v>
      </c>
      <c r="JV21" s="2" t="s">
        <v>59</v>
      </c>
      <c r="JW21" s="2" t="s">
        <v>59</v>
      </c>
      <c r="JX21" s="2" t="s">
        <v>59</v>
      </c>
      <c r="JY21" s="2" t="s">
        <v>59</v>
      </c>
      <c r="KA21" s="2" t="s">
        <v>59</v>
      </c>
      <c r="KB21" s="2" t="s">
        <v>59</v>
      </c>
      <c r="KC21" s="2" t="s">
        <v>59</v>
      </c>
      <c r="KD21" s="2" t="s">
        <v>59</v>
      </c>
      <c r="KE21" s="2" t="s">
        <v>59</v>
      </c>
      <c r="KF21" s="2" t="s">
        <v>59</v>
      </c>
      <c r="KG21" s="2" t="s">
        <v>59</v>
      </c>
      <c r="KI21" s="2" t="s">
        <v>59</v>
      </c>
      <c r="KJ21" s="2" t="s">
        <v>59</v>
      </c>
      <c r="KK21" s="2" t="s">
        <v>59</v>
      </c>
      <c r="KL21" s="2" t="s">
        <v>59</v>
      </c>
      <c r="KM21" s="2" t="s">
        <v>59</v>
      </c>
      <c r="KN21" s="2" t="s">
        <v>59</v>
      </c>
      <c r="KO21" s="2" t="s">
        <v>59</v>
      </c>
      <c r="KQ21" s="2" t="s">
        <v>59</v>
      </c>
      <c r="KR21" s="2" t="s">
        <v>59</v>
      </c>
      <c r="KS21" s="2" t="s">
        <v>59</v>
      </c>
      <c r="KT21" s="2" t="s">
        <v>59</v>
      </c>
      <c r="KU21" s="2" t="s">
        <v>59</v>
      </c>
      <c r="KV21" s="2" t="s">
        <v>59</v>
      </c>
      <c r="KW21" s="2" t="s">
        <v>59</v>
      </c>
      <c r="KX21" s="2" t="s">
        <v>59</v>
      </c>
      <c r="KZ21" s="2" t="s">
        <v>59</v>
      </c>
      <c r="LA21" s="2" t="s">
        <v>59</v>
      </c>
      <c r="LC21" s="2" t="s">
        <v>59</v>
      </c>
      <c r="LE21" s="2" t="s">
        <v>59</v>
      </c>
      <c r="LG21" s="2" t="s">
        <v>59</v>
      </c>
      <c r="LH21" s="2" t="s">
        <v>59</v>
      </c>
      <c r="LJ21" s="2" t="s">
        <v>59</v>
      </c>
      <c r="LK21" s="2" t="s">
        <v>59</v>
      </c>
      <c r="LL21" s="2" t="s">
        <v>59</v>
      </c>
      <c r="LN21" s="16" t="s">
        <v>59</v>
      </c>
      <c r="LO21" s="16" t="s">
        <v>59</v>
      </c>
      <c r="LQ21" s="16" t="s">
        <v>59</v>
      </c>
      <c r="LR21" s="16" t="s">
        <v>59</v>
      </c>
      <c r="LS21" s="16" t="s">
        <v>59</v>
      </c>
      <c r="LT21" s="16" t="s">
        <v>59</v>
      </c>
      <c r="LV21" s="16" t="s">
        <v>59</v>
      </c>
      <c r="LW21" s="16" t="s">
        <v>59</v>
      </c>
      <c r="LY21" s="16" t="s">
        <v>59</v>
      </c>
      <c r="LZ21" s="16" t="s">
        <v>59</v>
      </c>
      <c r="MB21" s="16" t="s">
        <v>140</v>
      </c>
      <c r="MC21" s="16" t="s">
        <v>140</v>
      </c>
      <c r="MD21" s="16" t="s">
        <v>140</v>
      </c>
      <c r="ME21" s="16" t="s">
        <v>140</v>
      </c>
      <c r="MG21" s="16" t="s">
        <v>1337</v>
      </c>
      <c r="MH21" s="16" t="s">
        <v>1337</v>
      </c>
      <c r="MI21" s="16" t="s">
        <v>1337</v>
      </c>
      <c r="MJ21" s="16" t="s">
        <v>1337</v>
      </c>
      <c r="MK21" s="16" t="s">
        <v>1337</v>
      </c>
      <c r="ML21" s="16" t="s">
        <v>1337</v>
      </c>
      <c r="MN21" s="16" t="s">
        <v>59</v>
      </c>
      <c r="MO21" s="16" t="s">
        <v>59</v>
      </c>
      <c r="MP21" s="16" t="s">
        <v>59</v>
      </c>
      <c r="MQ21" s="16" t="s">
        <v>59</v>
      </c>
      <c r="MR21" s="16" t="s">
        <v>59</v>
      </c>
      <c r="MT21" s="16" t="s">
        <v>59</v>
      </c>
      <c r="MU21" s="16" t="s">
        <v>59</v>
      </c>
      <c r="MW21" s="16" t="s">
        <v>59</v>
      </c>
      <c r="MX21" s="16" t="s">
        <v>59</v>
      </c>
      <c r="MY21" s="16" t="s">
        <v>59</v>
      </c>
      <c r="MZ21" s="16" t="s">
        <v>59</v>
      </c>
      <c r="NA21" s="16" t="s">
        <v>59</v>
      </c>
      <c r="NB21" s="16" t="s">
        <v>59</v>
      </c>
      <c r="NC21" s="16" t="s">
        <v>59</v>
      </c>
      <c r="ND21" s="16" t="s">
        <v>59</v>
      </c>
      <c r="NE21" s="16" t="s">
        <v>59</v>
      </c>
      <c r="NF21" s="16" t="s">
        <v>59</v>
      </c>
      <c r="NG21" s="16" t="s">
        <v>59</v>
      </c>
      <c r="NH21" s="16" t="s">
        <v>59</v>
      </c>
      <c r="NJ21" s="16" t="s">
        <v>140</v>
      </c>
      <c r="NK21" s="16" t="s">
        <v>140</v>
      </c>
      <c r="NL21" s="16" t="s">
        <v>140</v>
      </c>
      <c r="NM21" s="16" t="s">
        <v>140</v>
      </c>
      <c r="NN21" s="16" t="s">
        <v>140</v>
      </c>
      <c r="NO21" s="16" t="s">
        <v>140</v>
      </c>
      <c r="NQ21" s="16" t="s">
        <v>1337</v>
      </c>
      <c r="NR21" s="16" t="s">
        <v>1337</v>
      </c>
      <c r="NS21" s="16" t="s">
        <v>1337</v>
      </c>
      <c r="NT21" s="16" t="s">
        <v>1337</v>
      </c>
      <c r="NU21" s="16" t="s">
        <v>1337</v>
      </c>
      <c r="NV21" s="16" t="s">
        <v>1337</v>
      </c>
      <c r="NW21" s="16" t="s">
        <v>1337</v>
      </c>
      <c r="NX21" s="16" t="s">
        <v>1337</v>
      </c>
      <c r="NY21" s="16" t="s">
        <v>1337</v>
      </c>
      <c r="OA21" s="2" t="s">
        <v>887</v>
      </c>
      <c r="OB21" s="2" t="s">
        <v>887</v>
      </c>
      <c r="OC21" s="2" t="s">
        <v>887</v>
      </c>
      <c r="OE21" s="2" t="s">
        <v>8</v>
      </c>
      <c r="OF21" s="2" t="s">
        <v>887</v>
      </c>
      <c r="OG21" s="2" t="s">
        <v>887</v>
      </c>
      <c r="OI21" s="2" t="s">
        <v>1860</v>
      </c>
      <c r="OJ21" s="2" t="s">
        <v>1860</v>
      </c>
      <c r="OK21" s="2" t="s">
        <v>887</v>
      </c>
      <c r="OL21" s="2" t="s">
        <v>887</v>
      </c>
      <c r="OM21" s="2" t="s">
        <v>887</v>
      </c>
    </row>
    <row r="22" spans="1:403" ht="22.5" customHeight="1" x14ac:dyDescent="0.25">
      <c r="A22" s="15" t="s">
        <v>9</v>
      </c>
      <c r="B22" s="2" t="s">
        <v>8</v>
      </c>
      <c r="C22" s="2" t="s">
        <v>8</v>
      </c>
      <c r="E22" s="2" t="s">
        <v>8</v>
      </c>
      <c r="F22" s="2" t="s">
        <v>8</v>
      </c>
      <c r="H22" s="2" t="s">
        <v>8</v>
      </c>
      <c r="I22" s="2" t="s">
        <v>8</v>
      </c>
      <c r="J22" s="2" t="s">
        <v>8</v>
      </c>
      <c r="L22" s="2" t="s">
        <v>8</v>
      </c>
      <c r="M22" s="2" t="s">
        <v>8</v>
      </c>
      <c r="O22" s="2" t="s">
        <v>8</v>
      </c>
      <c r="P22" s="2" t="s">
        <v>8</v>
      </c>
      <c r="Q22" s="2" t="s">
        <v>8</v>
      </c>
      <c r="S22" s="2" t="s">
        <v>8</v>
      </c>
      <c r="T22" s="2" t="s">
        <v>8</v>
      </c>
      <c r="U22" s="2" t="s">
        <v>8</v>
      </c>
      <c r="V22" s="2" t="s">
        <v>8</v>
      </c>
      <c r="X22" s="2" t="s">
        <v>8</v>
      </c>
      <c r="Y22" s="2" t="s">
        <v>8</v>
      </c>
      <c r="Z22" s="2" t="s">
        <v>8</v>
      </c>
      <c r="AA22" s="2" t="s">
        <v>8</v>
      </c>
      <c r="AB22" s="2" t="s">
        <v>8</v>
      </c>
      <c r="AC22" s="2" t="s">
        <v>8</v>
      </c>
      <c r="AE22" s="2" t="s">
        <v>8</v>
      </c>
      <c r="AF22" s="2" t="s">
        <v>8</v>
      </c>
      <c r="AG22" s="2" t="s">
        <v>8</v>
      </c>
      <c r="AH22" s="2" t="s">
        <v>8</v>
      </c>
      <c r="AI22" s="2" t="s">
        <v>8</v>
      </c>
      <c r="AK22" s="2" t="s">
        <v>8</v>
      </c>
      <c r="AL22" s="2" t="s">
        <v>8</v>
      </c>
      <c r="AM22" s="2" t="s">
        <v>8</v>
      </c>
      <c r="AO22" s="2" t="s">
        <v>8</v>
      </c>
      <c r="AP22" s="2" t="s">
        <v>8</v>
      </c>
      <c r="AQ22" s="2" t="s">
        <v>8</v>
      </c>
      <c r="AS22" s="2" t="s">
        <v>8</v>
      </c>
      <c r="AT22" s="2" t="s">
        <v>8</v>
      </c>
      <c r="AV22" s="2" t="s">
        <v>8</v>
      </c>
      <c r="AW22" s="2" t="s">
        <v>8</v>
      </c>
      <c r="AY22" s="2" t="s">
        <v>8</v>
      </c>
      <c r="AZ22" s="2" t="s">
        <v>8</v>
      </c>
      <c r="BA22" s="2" t="s">
        <v>8</v>
      </c>
      <c r="BC22" s="2" t="s">
        <v>8</v>
      </c>
      <c r="BD22" s="2" t="s">
        <v>8</v>
      </c>
      <c r="BF22" s="2" t="s">
        <v>8</v>
      </c>
      <c r="BG22" s="2" t="s">
        <v>8</v>
      </c>
      <c r="BH22" s="2" t="s">
        <v>8</v>
      </c>
      <c r="BJ22" s="2" t="s">
        <v>8</v>
      </c>
      <c r="BL22" s="2" t="s">
        <v>8</v>
      </c>
      <c r="BM22" s="2" t="s">
        <v>8</v>
      </c>
      <c r="BN22" s="2" t="s">
        <v>8</v>
      </c>
      <c r="BP22" s="2" t="s">
        <v>8</v>
      </c>
      <c r="BQ22" s="2" t="s">
        <v>8</v>
      </c>
      <c r="BR22" s="2" t="s">
        <v>8</v>
      </c>
      <c r="BT22" s="2" t="s">
        <v>8</v>
      </c>
      <c r="BU22" s="2" t="s">
        <v>8</v>
      </c>
      <c r="BV22" s="2" t="s">
        <v>8</v>
      </c>
      <c r="BX22" s="2" t="s">
        <v>8</v>
      </c>
      <c r="BY22" s="2" t="s">
        <v>8</v>
      </c>
      <c r="BZ22" s="2" t="s">
        <v>8</v>
      </c>
      <c r="CB22" s="2" t="s">
        <v>8</v>
      </c>
      <c r="CC22" s="2" t="s">
        <v>8</v>
      </c>
      <c r="CE22" s="2" t="s">
        <v>8</v>
      </c>
      <c r="CF22" s="2" t="s">
        <v>8</v>
      </c>
      <c r="CG22" s="2" t="s">
        <v>8</v>
      </c>
      <c r="CI22" s="2" t="s">
        <v>8</v>
      </c>
      <c r="CJ22" s="2" t="s">
        <v>8</v>
      </c>
      <c r="CK22" s="2" t="s">
        <v>8</v>
      </c>
      <c r="CM22" s="2" t="s">
        <v>8</v>
      </c>
      <c r="CO22" s="2" t="s">
        <v>8</v>
      </c>
      <c r="CP22" s="2" t="s">
        <v>8</v>
      </c>
      <c r="CQ22" s="2" t="s">
        <v>8</v>
      </c>
      <c r="CR22" s="70"/>
      <c r="CS22" s="2" t="s">
        <v>8</v>
      </c>
      <c r="CT22" s="2" t="s">
        <v>8</v>
      </c>
      <c r="CU22" s="2" t="s">
        <v>8</v>
      </c>
      <c r="CW22" s="2" t="s">
        <v>8</v>
      </c>
      <c r="CX22" s="2" t="s">
        <v>8</v>
      </c>
      <c r="CY22" s="2" t="s">
        <v>8</v>
      </c>
      <c r="DA22" s="2" t="s">
        <v>8</v>
      </c>
      <c r="DB22" s="2" t="s">
        <v>8</v>
      </c>
      <c r="DC22" s="2" t="s">
        <v>8</v>
      </c>
      <c r="DE22" s="2" t="s">
        <v>8</v>
      </c>
      <c r="DF22" s="2" t="s">
        <v>8</v>
      </c>
      <c r="DG22" s="2" t="s">
        <v>8</v>
      </c>
      <c r="DI22" s="2" t="s">
        <v>8</v>
      </c>
      <c r="DJ22" s="2" t="s">
        <v>8</v>
      </c>
      <c r="DK22" s="2" t="s">
        <v>8</v>
      </c>
      <c r="DM22" s="2" t="s">
        <v>8</v>
      </c>
      <c r="DN22" s="2" t="s">
        <v>8</v>
      </c>
      <c r="DP22" s="2" t="s">
        <v>8</v>
      </c>
      <c r="DQ22" s="2" t="s">
        <v>8</v>
      </c>
      <c r="DR22" s="2" t="s">
        <v>8</v>
      </c>
      <c r="DT22" s="2" t="s">
        <v>8</v>
      </c>
      <c r="DU22" s="2" t="s">
        <v>8</v>
      </c>
      <c r="DV22" s="2" t="s">
        <v>8</v>
      </c>
      <c r="DX22" s="2" t="s">
        <v>8</v>
      </c>
      <c r="DY22" s="2" t="s">
        <v>8</v>
      </c>
      <c r="DZ22" s="2" t="s">
        <v>8</v>
      </c>
      <c r="EB22" s="2" t="s">
        <v>8</v>
      </c>
      <c r="EC22" s="2" t="s">
        <v>8</v>
      </c>
      <c r="ED22" s="2" t="s">
        <v>8</v>
      </c>
      <c r="EE22" s="2" t="s">
        <v>8</v>
      </c>
      <c r="EG22" s="2" t="s">
        <v>8</v>
      </c>
      <c r="EH22" s="2" t="s">
        <v>8</v>
      </c>
      <c r="EI22" s="2" t="s">
        <v>8</v>
      </c>
      <c r="EJ22" s="2" t="s">
        <v>8</v>
      </c>
      <c r="EL22" s="2" t="s">
        <v>8</v>
      </c>
      <c r="EN22" s="2" t="s">
        <v>8</v>
      </c>
      <c r="EO22" s="2" t="s">
        <v>8</v>
      </c>
      <c r="EP22" s="2" t="s">
        <v>8</v>
      </c>
      <c r="EQ22" s="2" t="s">
        <v>8</v>
      </c>
      <c r="ER22" s="2" t="s">
        <v>8</v>
      </c>
      <c r="ET22" s="2" t="s">
        <v>8</v>
      </c>
      <c r="EU22" s="2" t="s">
        <v>8</v>
      </c>
      <c r="EW22" s="2" t="s">
        <v>8</v>
      </c>
      <c r="EX22" s="2" t="s">
        <v>8</v>
      </c>
      <c r="EY22" s="2" t="s">
        <v>8</v>
      </c>
      <c r="EZ22" s="2" t="s">
        <v>8</v>
      </c>
      <c r="FB22" s="2" t="s">
        <v>8</v>
      </c>
      <c r="FC22" s="2" t="s">
        <v>8</v>
      </c>
      <c r="FE22" s="2" t="s">
        <v>8</v>
      </c>
      <c r="FF22" s="2" t="s">
        <v>8</v>
      </c>
      <c r="FG22" s="2" t="s">
        <v>8</v>
      </c>
      <c r="FH22" s="2" t="s">
        <v>8</v>
      </c>
      <c r="FJ22" s="2" t="s">
        <v>8</v>
      </c>
      <c r="FK22" s="2" t="s">
        <v>8</v>
      </c>
      <c r="FL22" s="2" t="s">
        <v>8</v>
      </c>
      <c r="FM22" s="2" t="s">
        <v>8</v>
      </c>
      <c r="FO22" s="2" t="s">
        <v>8</v>
      </c>
      <c r="FP22" s="2" t="s">
        <v>8</v>
      </c>
      <c r="FQ22" s="70"/>
      <c r="FR22" s="2" t="s">
        <v>8</v>
      </c>
      <c r="FS22" s="2" t="s">
        <v>8</v>
      </c>
      <c r="FT22" s="2" t="s">
        <v>8</v>
      </c>
      <c r="FU22" s="2" t="s">
        <v>8</v>
      </c>
      <c r="FW22" s="2" t="s">
        <v>8</v>
      </c>
      <c r="FX22" s="2" t="s">
        <v>8</v>
      </c>
      <c r="FY22" s="2" t="s">
        <v>8</v>
      </c>
      <c r="FZ22" s="2" t="s">
        <v>8</v>
      </c>
      <c r="GA22" s="2" t="s">
        <v>8</v>
      </c>
      <c r="GB22" s="2" t="s">
        <v>8</v>
      </c>
      <c r="GD22" s="2" t="s">
        <v>8</v>
      </c>
      <c r="GE22" s="2" t="s">
        <v>8</v>
      </c>
      <c r="GF22" s="2" t="s">
        <v>8</v>
      </c>
      <c r="GG22" s="2" t="s">
        <v>8</v>
      </c>
      <c r="GH22" s="2" t="s">
        <v>8</v>
      </c>
      <c r="GI22" s="2" t="s">
        <v>8</v>
      </c>
      <c r="GK22" s="2" t="s">
        <v>8</v>
      </c>
      <c r="GL22" s="2" t="s">
        <v>8</v>
      </c>
      <c r="GM22" s="2" t="s">
        <v>8</v>
      </c>
      <c r="GN22" s="2" t="s">
        <v>8</v>
      </c>
      <c r="GP22" s="2" t="s">
        <v>8</v>
      </c>
      <c r="GQ22" s="2" t="s">
        <v>8</v>
      </c>
      <c r="GR22" s="2" t="s">
        <v>8</v>
      </c>
      <c r="GS22" s="2" t="s">
        <v>8</v>
      </c>
      <c r="GT22" s="70"/>
      <c r="GU22" s="2" t="s">
        <v>8</v>
      </c>
      <c r="GV22" s="2" t="s">
        <v>8</v>
      </c>
      <c r="GW22" s="2" t="s">
        <v>8</v>
      </c>
      <c r="GX22" s="2" t="s">
        <v>8</v>
      </c>
      <c r="GZ22" s="2" t="s">
        <v>8</v>
      </c>
      <c r="HA22" s="2" t="s">
        <v>8</v>
      </c>
      <c r="HB22" s="2" t="s">
        <v>8</v>
      </c>
      <c r="HC22" s="2" t="s">
        <v>8</v>
      </c>
      <c r="HD22" s="2" t="s">
        <v>8</v>
      </c>
      <c r="HE22" s="2" t="s">
        <v>8</v>
      </c>
      <c r="HG22" s="2" t="s">
        <v>8</v>
      </c>
      <c r="HH22" s="2" t="s">
        <v>8</v>
      </c>
      <c r="HI22" s="2" t="s">
        <v>8</v>
      </c>
      <c r="HJ22" s="2" t="s">
        <v>8</v>
      </c>
      <c r="HK22" s="2" t="s">
        <v>8</v>
      </c>
      <c r="HL22" s="2" t="s">
        <v>8</v>
      </c>
      <c r="HN22" s="2" t="s">
        <v>8</v>
      </c>
      <c r="HO22" s="2" t="s">
        <v>8</v>
      </c>
      <c r="HQ22" s="2" t="s">
        <v>8</v>
      </c>
      <c r="HR22" s="2" t="s">
        <v>8</v>
      </c>
      <c r="HT22" s="2" t="s">
        <v>8</v>
      </c>
      <c r="HU22" s="2" t="s">
        <v>8</v>
      </c>
      <c r="HV22" s="2" t="s">
        <v>8</v>
      </c>
      <c r="HW22" s="2" t="s">
        <v>8</v>
      </c>
      <c r="HY22" s="2" t="s">
        <v>8</v>
      </c>
      <c r="HZ22" s="2" t="s">
        <v>8</v>
      </c>
      <c r="IA22" s="2" t="s">
        <v>8</v>
      </c>
      <c r="IB22" s="2" t="s">
        <v>8</v>
      </c>
      <c r="IC22" s="2" t="s">
        <v>8</v>
      </c>
      <c r="ID22" s="2" t="s">
        <v>8</v>
      </c>
      <c r="IF22" s="2" t="s">
        <v>8</v>
      </c>
      <c r="IG22" s="2" t="s">
        <v>8</v>
      </c>
      <c r="IH22" s="2" t="s">
        <v>8</v>
      </c>
      <c r="II22" s="2" t="s">
        <v>8</v>
      </c>
      <c r="IK22" s="2" t="s">
        <v>8</v>
      </c>
      <c r="IL22" s="2" t="s">
        <v>8</v>
      </c>
      <c r="IM22" s="2" t="s">
        <v>8</v>
      </c>
      <c r="IN22" s="2" t="s">
        <v>8</v>
      </c>
      <c r="IO22" s="2" t="s">
        <v>8</v>
      </c>
      <c r="IP22" s="2" t="s">
        <v>8</v>
      </c>
      <c r="IQ22" s="2" t="s">
        <v>8</v>
      </c>
      <c r="IR22" s="2" t="s">
        <v>8</v>
      </c>
      <c r="IS22" s="2" t="s">
        <v>8</v>
      </c>
      <c r="IU22" s="2" t="s">
        <v>8</v>
      </c>
      <c r="IV22" s="2" t="s">
        <v>8</v>
      </c>
      <c r="IW22" s="2" t="s">
        <v>8</v>
      </c>
      <c r="IY22" s="2" t="s">
        <v>8</v>
      </c>
      <c r="IZ22" s="2" t="s">
        <v>8</v>
      </c>
      <c r="JA22" s="2" t="s">
        <v>8</v>
      </c>
      <c r="JC22" s="2" t="s">
        <v>8</v>
      </c>
      <c r="JD22" s="2" t="s">
        <v>8</v>
      </c>
      <c r="JE22" s="2" t="s">
        <v>8</v>
      </c>
      <c r="JF22" s="2" t="s">
        <v>8</v>
      </c>
      <c r="JG22" s="2" t="s">
        <v>8</v>
      </c>
      <c r="JI22" s="2" t="s">
        <v>8</v>
      </c>
      <c r="JJ22" s="2" t="s">
        <v>8</v>
      </c>
      <c r="JK22" s="2" t="s">
        <v>8</v>
      </c>
      <c r="JL22" s="2" t="s">
        <v>8</v>
      </c>
      <c r="JM22" s="2" t="s">
        <v>8</v>
      </c>
      <c r="JN22" s="2" t="s">
        <v>8</v>
      </c>
      <c r="JP22" s="2" t="s">
        <v>8</v>
      </c>
      <c r="JQ22" s="2" t="s">
        <v>8</v>
      </c>
      <c r="JR22" s="2" t="s">
        <v>8</v>
      </c>
      <c r="JS22" s="2" t="s">
        <v>8</v>
      </c>
      <c r="JT22" s="2" t="s">
        <v>8</v>
      </c>
      <c r="JU22" s="2" t="s">
        <v>8</v>
      </c>
      <c r="JV22" s="2" t="s">
        <v>8</v>
      </c>
      <c r="JW22" s="2" t="s">
        <v>8</v>
      </c>
      <c r="JX22" s="2" t="s">
        <v>8</v>
      </c>
      <c r="JY22" s="2" t="s">
        <v>8</v>
      </c>
      <c r="KA22" s="2" t="s">
        <v>8</v>
      </c>
      <c r="KB22" s="2" t="s">
        <v>8</v>
      </c>
      <c r="KC22" s="2" t="s">
        <v>8</v>
      </c>
      <c r="KD22" s="2" t="s">
        <v>8</v>
      </c>
      <c r="KE22" s="2" t="s">
        <v>8</v>
      </c>
      <c r="KF22" s="2" t="s">
        <v>8</v>
      </c>
      <c r="KG22" s="2" t="s">
        <v>8</v>
      </c>
      <c r="KI22" s="2" t="s">
        <v>8</v>
      </c>
      <c r="KJ22" s="2" t="s">
        <v>8</v>
      </c>
      <c r="KK22" s="2" t="s">
        <v>8</v>
      </c>
      <c r="KL22" s="2" t="s">
        <v>8</v>
      </c>
      <c r="KM22" s="2" t="s">
        <v>8</v>
      </c>
      <c r="KN22" s="2" t="s">
        <v>8</v>
      </c>
      <c r="KO22" s="2" t="s">
        <v>8</v>
      </c>
      <c r="KQ22" s="2" t="s">
        <v>8</v>
      </c>
      <c r="KR22" s="2" t="s">
        <v>8</v>
      </c>
      <c r="KS22" s="2" t="s">
        <v>8</v>
      </c>
      <c r="KT22" s="2" t="s">
        <v>8</v>
      </c>
      <c r="KU22" s="2" t="s">
        <v>8</v>
      </c>
      <c r="KV22" s="2" t="s">
        <v>8</v>
      </c>
      <c r="KW22" s="2" t="s">
        <v>8</v>
      </c>
      <c r="KX22" s="2" t="s">
        <v>8</v>
      </c>
      <c r="KZ22" s="2" t="s">
        <v>8</v>
      </c>
      <c r="LA22" s="2" t="s">
        <v>8</v>
      </c>
      <c r="LC22" s="2" t="s">
        <v>8</v>
      </c>
      <c r="LE22" s="2" t="s">
        <v>8</v>
      </c>
      <c r="LG22" s="2" t="s">
        <v>8</v>
      </c>
      <c r="LH22" s="2" t="s">
        <v>8</v>
      </c>
      <c r="LJ22" s="2" t="s">
        <v>8</v>
      </c>
      <c r="LK22" s="2" t="s">
        <v>8</v>
      </c>
      <c r="LL22" s="2" t="s">
        <v>8</v>
      </c>
      <c r="LN22" s="2" t="s">
        <v>8</v>
      </c>
      <c r="LO22" s="2" t="s">
        <v>8</v>
      </c>
      <c r="LQ22" s="2" t="s">
        <v>8</v>
      </c>
      <c r="LR22" s="2" t="s">
        <v>8</v>
      </c>
      <c r="LS22" s="2" t="s">
        <v>8</v>
      </c>
      <c r="LT22" s="2" t="s">
        <v>8</v>
      </c>
      <c r="LV22" s="2" t="s">
        <v>8</v>
      </c>
      <c r="LW22" s="2" t="s">
        <v>8</v>
      </c>
      <c r="LY22" s="2" t="s">
        <v>8</v>
      </c>
      <c r="LZ22" s="2" t="s">
        <v>8</v>
      </c>
      <c r="MB22" s="2" t="s">
        <v>8</v>
      </c>
      <c r="MC22" s="2" t="s">
        <v>8</v>
      </c>
      <c r="MD22" s="2" t="s">
        <v>8</v>
      </c>
      <c r="ME22" s="2" t="s">
        <v>8</v>
      </c>
      <c r="MG22" s="2" t="s">
        <v>8</v>
      </c>
      <c r="MH22" s="2" t="s">
        <v>8</v>
      </c>
      <c r="MI22" s="2" t="s">
        <v>8</v>
      </c>
      <c r="MJ22" s="2" t="s">
        <v>8</v>
      </c>
      <c r="MK22" s="2" t="s">
        <v>8</v>
      </c>
      <c r="ML22" s="2" t="s">
        <v>8</v>
      </c>
      <c r="MN22" s="2" t="s">
        <v>8</v>
      </c>
      <c r="MO22" s="2" t="s">
        <v>8</v>
      </c>
      <c r="MP22" s="2" t="s">
        <v>8</v>
      </c>
      <c r="MQ22" s="2" t="s">
        <v>8</v>
      </c>
      <c r="MR22" s="2" t="s">
        <v>8</v>
      </c>
      <c r="MT22" s="2" t="s">
        <v>8</v>
      </c>
      <c r="MU22" s="2" t="s">
        <v>8</v>
      </c>
      <c r="MW22" s="2" t="s">
        <v>8</v>
      </c>
      <c r="MX22" s="2" t="s">
        <v>8</v>
      </c>
      <c r="MY22" s="2" t="s">
        <v>8</v>
      </c>
      <c r="MZ22" s="2" t="s">
        <v>8</v>
      </c>
      <c r="NA22" s="2" t="s">
        <v>8</v>
      </c>
      <c r="NB22" s="2" t="s">
        <v>8</v>
      </c>
      <c r="NC22" s="2" t="s">
        <v>8</v>
      </c>
      <c r="ND22" s="2" t="s">
        <v>8</v>
      </c>
      <c r="NE22" s="2" t="s">
        <v>8</v>
      </c>
      <c r="NF22" s="2" t="s">
        <v>8</v>
      </c>
      <c r="NG22" s="2" t="s">
        <v>8</v>
      </c>
      <c r="NH22" s="2" t="s">
        <v>8</v>
      </c>
      <c r="NJ22" s="2" t="s">
        <v>8</v>
      </c>
      <c r="NK22" s="2" t="s">
        <v>8</v>
      </c>
      <c r="NL22" s="2" t="s">
        <v>8</v>
      </c>
      <c r="NM22" s="2" t="s">
        <v>8</v>
      </c>
      <c r="NN22" s="2" t="s">
        <v>8</v>
      </c>
      <c r="NO22" s="2" t="s">
        <v>8</v>
      </c>
      <c r="NQ22" s="2" t="s">
        <v>8</v>
      </c>
      <c r="NR22" s="2" t="s">
        <v>8</v>
      </c>
      <c r="NS22" s="2" t="s">
        <v>8</v>
      </c>
      <c r="NT22" s="2" t="s">
        <v>8</v>
      </c>
      <c r="NU22" s="2" t="s">
        <v>8</v>
      </c>
      <c r="NV22" s="2" t="s">
        <v>8</v>
      </c>
      <c r="NW22" s="2" t="s">
        <v>8</v>
      </c>
      <c r="NX22" s="2" t="s">
        <v>8</v>
      </c>
      <c r="NY22" s="2" t="s">
        <v>8</v>
      </c>
      <c r="OA22" s="2" t="s">
        <v>8</v>
      </c>
      <c r="OB22" s="2" t="s">
        <v>8</v>
      </c>
      <c r="OC22" s="2" t="s">
        <v>8</v>
      </c>
      <c r="OE22" s="2" t="s">
        <v>8</v>
      </c>
      <c r="OF22" s="2" t="s">
        <v>8</v>
      </c>
      <c r="OG22" s="2" t="s">
        <v>8</v>
      </c>
      <c r="OI22" s="2" t="s">
        <v>8</v>
      </c>
      <c r="OJ22" s="2" t="s">
        <v>8</v>
      </c>
      <c r="OK22" s="2" t="s">
        <v>8</v>
      </c>
      <c r="OL22" s="2" t="s">
        <v>8</v>
      </c>
      <c r="OM22" s="2" t="s">
        <v>8</v>
      </c>
    </row>
    <row r="23" spans="1:403" ht="37.5" customHeight="1" x14ac:dyDescent="0.25">
      <c r="A23" s="19" t="s">
        <v>33</v>
      </c>
      <c r="B23" s="20" t="s">
        <v>34</v>
      </c>
      <c r="C23" s="20" t="s">
        <v>34</v>
      </c>
      <c r="E23" s="20" t="s">
        <v>34</v>
      </c>
      <c r="F23" s="20" t="s">
        <v>34</v>
      </c>
      <c r="H23" s="20" t="s">
        <v>34</v>
      </c>
      <c r="I23" s="20" t="s">
        <v>34</v>
      </c>
      <c r="J23" s="20" t="s">
        <v>34</v>
      </c>
      <c r="L23" s="20" t="s">
        <v>34</v>
      </c>
      <c r="M23" s="20" t="s">
        <v>34</v>
      </c>
      <c r="O23" s="20" t="s">
        <v>34</v>
      </c>
      <c r="P23" s="20" t="s">
        <v>34</v>
      </c>
      <c r="Q23" s="20" t="s">
        <v>34</v>
      </c>
      <c r="S23" s="20" t="s">
        <v>34</v>
      </c>
      <c r="T23" s="20" t="s">
        <v>34</v>
      </c>
      <c r="U23" s="20" t="s">
        <v>34</v>
      </c>
      <c r="V23" s="20" t="s">
        <v>34</v>
      </c>
      <c r="X23" s="20" t="s">
        <v>34</v>
      </c>
      <c r="Y23" s="20" t="s">
        <v>34</v>
      </c>
      <c r="Z23" s="20" t="s">
        <v>34</v>
      </c>
      <c r="AA23" s="20" t="s">
        <v>34</v>
      </c>
      <c r="AB23" s="20" t="s">
        <v>34</v>
      </c>
      <c r="AC23" s="20" t="s">
        <v>34</v>
      </c>
      <c r="AE23" s="20" t="s">
        <v>34</v>
      </c>
      <c r="AF23" s="20" t="s">
        <v>34</v>
      </c>
      <c r="AG23" s="20" t="s">
        <v>34</v>
      </c>
      <c r="AH23" s="20" t="s">
        <v>34</v>
      </c>
      <c r="AI23" s="20" t="s">
        <v>34</v>
      </c>
      <c r="AK23" s="20" t="s">
        <v>34</v>
      </c>
      <c r="AL23" s="20" t="s">
        <v>34</v>
      </c>
      <c r="AM23" s="20" t="s">
        <v>34</v>
      </c>
      <c r="AO23" s="20" t="s">
        <v>34</v>
      </c>
      <c r="AP23" s="20" t="s">
        <v>34</v>
      </c>
      <c r="AQ23" s="20" t="s">
        <v>34</v>
      </c>
      <c r="AS23" s="20" t="s">
        <v>34</v>
      </c>
      <c r="AT23" s="20" t="s">
        <v>34</v>
      </c>
      <c r="AV23" s="20" t="s">
        <v>34</v>
      </c>
      <c r="AW23" s="20" t="s">
        <v>34</v>
      </c>
      <c r="AY23" s="20" t="s">
        <v>34</v>
      </c>
      <c r="AZ23" s="20" t="s">
        <v>34</v>
      </c>
      <c r="BA23" s="20" t="s">
        <v>34</v>
      </c>
      <c r="BC23" s="20" t="s">
        <v>34</v>
      </c>
      <c r="BD23" s="20" t="s">
        <v>34</v>
      </c>
      <c r="BF23" s="20" t="s">
        <v>34</v>
      </c>
      <c r="BG23" s="20" t="s">
        <v>34</v>
      </c>
      <c r="BH23" s="20" t="s">
        <v>34</v>
      </c>
      <c r="BJ23" s="20" t="s">
        <v>34</v>
      </c>
      <c r="BL23" s="20" t="s">
        <v>34</v>
      </c>
      <c r="BM23" s="20" t="s">
        <v>34</v>
      </c>
      <c r="BN23" s="20" t="s">
        <v>34</v>
      </c>
      <c r="BP23" s="20" t="s">
        <v>34</v>
      </c>
      <c r="BQ23" s="20" t="s">
        <v>34</v>
      </c>
      <c r="BR23" s="20" t="s">
        <v>34</v>
      </c>
      <c r="BT23" s="20" t="s">
        <v>34</v>
      </c>
      <c r="BU23" s="20" t="s">
        <v>34</v>
      </c>
      <c r="BV23" s="20" t="s">
        <v>34</v>
      </c>
      <c r="BX23" s="20" t="s">
        <v>34</v>
      </c>
      <c r="BY23" s="20" t="s">
        <v>34</v>
      </c>
      <c r="BZ23" s="20" t="s">
        <v>34</v>
      </c>
      <c r="CB23" s="20" t="s">
        <v>34</v>
      </c>
      <c r="CC23" s="20" t="s">
        <v>34</v>
      </c>
      <c r="CE23" s="20" t="s">
        <v>34</v>
      </c>
      <c r="CF23" s="20" t="s">
        <v>34</v>
      </c>
      <c r="CG23" s="20" t="s">
        <v>34</v>
      </c>
      <c r="CI23" s="20" t="s">
        <v>34</v>
      </c>
      <c r="CJ23" s="20" t="s">
        <v>34</v>
      </c>
      <c r="CK23" s="20" t="s">
        <v>34</v>
      </c>
      <c r="CM23" s="20" t="s">
        <v>34</v>
      </c>
      <c r="CO23" s="20" t="s">
        <v>34</v>
      </c>
      <c r="CP23" s="20" t="s">
        <v>34</v>
      </c>
      <c r="CQ23" s="20" t="s">
        <v>34</v>
      </c>
      <c r="CR23" s="70"/>
      <c r="CS23" s="20" t="s">
        <v>34</v>
      </c>
      <c r="CT23" s="20" t="s">
        <v>34</v>
      </c>
      <c r="CU23" s="20" t="s">
        <v>34</v>
      </c>
      <c r="CW23" s="20" t="s">
        <v>34</v>
      </c>
      <c r="CX23" s="20" t="s">
        <v>34</v>
      </c>
      <c r="CY23" s="20" t="s">
        <v>34</v>
      </c>
      <c r="DA23" s="20" t="s">
        <v>34</v>
      </c>
      <c r="DB23" s="20" t="s">
        <v>34</v>
      </c>
      <c r="DC23" s="20" t="s">
        <v>34</v>
      </c>
      <c r="DE23" s="20" t="s">
        <v>34</v>
      </c>
      <c r="DF23" s="20" t="s">
        <v>34</v>
      </c>
      <c r="DG23" s="20" t="s">
        <v>34</v>
      </c>
      <c r="DI23" s="20" t="s">
        <v>34</v>
      </c>
      <c r="DJ23" s="20" t="s">
        <v>34</v>
      </c>
      <c r="DK23" s="20" t="s">
        <v>34</v>
      </c>
      <c r="DM23" s="20" t="s">
        <v>34</v>
      </c>
      <c r="DN23" s="20" t="s">
        <v>34</v>
      </c>
      <c r="DP23" s="20" t="s">
        <v>34</v>
      </c>
      <c r="DQ23" s="20" t="s">
        <v>34</v>
      </c>
      <c r="DR23" s="20" t="s">
        <v>34</v>
      </c>
      <c r="DT23" s="20" t="s">
        <v>34</v>
      </c>
      <c r="DU23" s="20" t="s">
        <v>34</v>
      </c>
      <c r="DV23" s="20" t="s">
        <v>34</v>
      </c>
      <c r="DX23" s="20" t="s">
        <v>34</v>
      </c>
      <c r="DY23" s="20" t="s">
        <v>34</v>
      </c>
      <c r="DZ23" s="20" t="s">
        <v>34</v>
      </c>
      <c r="EB23" s="20" t="s">
        <v>34</v>
      </c>
      <c r="EC23" s="20" t="s">
        <v>34</v>
      </c>
      <c r="ED23" s="20" t="s">
        <v>34</v>
      </c>
      <c r="EE23" s="20" t="s">
        <v>34</v>
      </c>
      <c r="EG23" s="20" t="s">
        <v>34</v>
      </c>
      <c r="EH23" s="20" t="s">
        <v>34</v>
      </c>
      <c r="EI23" s="20" t="s">
        <v>34</v>
      </c>
      <c r="EJ23" s="20" t="s">
        <v>34</v>
      </c>
      <c r="EL23" s="20" t="s">
        <v>34</v>
      </c>
      <c r="EN23" s="20" t="s">
        <v>34</v>
      </c>
      <c r="EO23" s="20" t="s">
        <v>34</v>
      </c>
      <c r="EP23" s="20" t="s">
        <v>34</v>
      </c>
      <c r="EQ23" s="20" t="s">
        <v>34</v>
      </c>
      <c r="ER23" s="20" t="s">
        <v>34</v>
      </c>
      <c r="ET23" s="20" t="s">
        <v>34</v>
      </c>
      <c r="EU23" s="20" t="s">
        <v>34</v>
      </c>
      <c r="EW23" s="20" t="s">
        <v>34</v>
      </c>
      <c r="EX23" s="20" t="s">
        <v>34</v>
      </c>
      <c r="EY23" s="20" t="s">
        <v>34</v>
      </c>
      <c r="EZ23" s="20" t="s">
        <v>34</v>
      </c>
      <c r="FB23" s="20" t="s">
        <v>34</v>
      </c>
      <c r="FC23" s="20" t="s">
        <v>34</v>
      </c>
      <c r="FE23" s="20" t="s">
        <v>34</v>
      </c>
      <c r="FF23" s="20" t="s">
        <v>34</v>
      </c>
      <c r="FG23" s="20" t="s">
        <v>34</v>
      </c>
      <c r="FH23" s="20" t="s">
        <v>34</v>
      </c>
      <c r="FJ23" s="20" t="s">
        <v>34</v>
      </c>
      <c r="FK23" s="20" t="s">
        <v>34</v>
      </c>
      <c r="FL23" s="20" t="s">
        <v>34</v>
      </c>
      <c r="FM23" s="20" t="s">
        <v>34</v>
      </c>
      <c r="FO23" s="20" t="s">
        <v>34</v>
      </c>
      <c r="FP23" s="20" t="s">
        <v>34</v>
      </c>
      <c r="FQ23" s="70"/>
      <c r="FR23" s="20" t="s">
        <v>34</v>
      </c>
      <c r="FS23" s="20" t="s">
        <v>34</v>
      </c>
      <c r="FT23" s="20" t="s">
        <v>34</v>
      </c>
      <c r="FU23" s="20" t="s">
        <v>34</v>
      </c>
      <c r="FW23" s="20" t="s">
        <v>34</v>
      </c>
      <c r="FX23" s="20" t="s">
        <v>34</v>
      </c>
      <c r="FY23" s="20" t="s">
        <v>34</v>
      </c>
      <c r="FZ23" s="20" t="s">
        <v>34</v>
      </c>
      <c r="GA23" s="20" t="s">
        <v>34</v>
      </c>
      <c r="GB23" s="20" t="s">
        <v>34</v>
      </c>
      <c r="GD23" s="20" t="s">
        <v>34</v>
      </c>
      <c r="GE23" s="20" t="s">
        <v>34</v>
      </c>
      <c r="GF23" s="20" t="s">
        <v>34</v>
      </c>
      <c r="GG23" s="20" t="s">
        <v>34</v>
      </c>
      <c r="GH23" s="20" t="s">
        <v>34</v>
      </c>
      <c r="GI23" s="20" t="s">
        <v>34</v>
      </c>
      <c r="GK23" s="20" t="s">
        <v>34</v>
      </c>
      <c r="GL23" s="20" t="s">
        <v>34</v>
      </c>
      <c r="GM23" s="20" t="s">
        <v>34</v>
      </c>
      <c r="GN23" s="20" t="s">
        <v>34</v>
      </c>
      <c r="GP23" s="20" t="s">
        <v>34</v>
      </c>
      <c r="GQ23" s="20" t="s">
        <v>34</v>
      </c>
      <c r="GR23" s="20" t="s">
        <v>34</v>
      </c>
      <c r="GS23" s="20" t="s">
        <v>34</v>
      </c>
      <c r="GT23" s="70"/>
      <c r="GU23" s="20" t="s">
        <v>34</v>
      </c>
      <c r="GV23" s="20" t="s">
        <v>34</v>
      </c>
      <c r="GW23" s="20" t="s">
        <v>34</v>
      </c>
      <c r="GX23" s="20" t="s">
        <v>34</v>
      </c>
      <c r="GZ23" s="20" t="s">
        <v>34</v>
      </c>
      <c r="HA23" s="20" t="s">
        <v>34</v>
      </c>
      <c r="HB23" s="20" t="s">
        <v>34</v>
      </c>
      <c r="HC23" s="20" t="s">
        <v>34</v>
      </c>
      <c r="HD23" s="20" t="s">
        <v>34</v>
      </c>
      <c r="HE23" s="20" t="s">
        <v>34</v>
      </c>
      <c r="HG23" s="20" t="s">
        <v>34</v>
      </c>
      <c r="HH23" s="20" t="s">
        <v>34</v>
      </c>
      <c r="HI23" s="20" t="s">
        <v>34</v>
      </c>
      <c r="HJ23" s="20" t="s">
        <v>34</v>
      </c>
      <c r="HK23" s="20" t="s">
        <v>34</v>
      </c>
      <c r="HL23" s="20" t="s">
        <v>34</v>
      </c>
      <c r="HN23" s="20" t="s">
        <v>34</v>
      </c>
      <c r="HO23" s="20" t="s">
        <v>34</v>
      </c>
      <c r="HQ23" s="20" t="s">
        <v>34</v>
      </c>
      <c r="HR23" s="20" t="s">
        <v>34</v>
      </c>
      <c r="HT23" s="20" t="s">
        <v>34</v>
      </c>
      <c r="HU23" s="20" t="s">
        <v>34</v>
      </c>
      <c r="HV23" s="20" t="s">
        <v>34</v>
      </c>
      <c r="HW23" s="20" t="s">
        <v>34</v>
      </c>
      <c r="HY23" s="20" t="s">
        <v>34</v>
      </c>
      <c r="HZ23" s="20" t="s">
        <v>34</v>
      </c>
      <c r="IA23" s="20" t="s">
        <v>34</v>
      </c>
      <c r="IB23" s="20" t="s">
        <v>34</v>
      </c>
      <c r="IC23" s="20" t="s">
        <v>34</v>
      </c>
      <c r="ID23" s="20" t="s">
        <v>34</v>
      </c>
      <c r="IF23" s="20" t="s">
        <v>34</v>
      </c>
      <c r="IG23" s="20" t="s">
        <v>34</v>
      </c>
      <c r="IH23" s="20" t="s">
        <v>34</v>
      </c>
      <c r="II23" s="20" t="s">
        <v>34</v>
      </c>
      <c r="IK23" s="20" t="s">
        <v>34</v>
      </c>
      <c r="IL23" s="20" t="s">
        <v>34</v>
      </c>
      <c r="IM23" s="20" t="s">
        <v>34</v>
      </c>
      <c r="IN23" s="20" t="s">
        <v>34</v>
      </c>
      <c r="IO23" s="20" t="s">
        <v>34</v>
      </c>
      <c r="IP23" s="20" t="s">
        <v>34</v>
      </c>
      <c r="IQ23" s="20" t="s">
        <v>34</v>
      </c>
      <c r="IR23" s="20" t="s">
        <v>34</v>
      </c>
      <c r="IS23" s="20" t="s">
        <v>34</v>
      </c>
      <c r="IU23" s="20" t="s">
        <v>34</v>
      </c>
      <c r="IV23" s="20" t="s">
        <v>34</v>
      </c>
      <c r="IW23" s="20" t="s">
        <v>34</v>
      </c>
      <c r="IY23" s="20" t="s">
        <v>34</v>
      </c>
      <c r="IZ23" s="20" t="s">
        <v>34</v>
      </c>
      <c r="JA23" s="20" t="s">
        <v>34</v>
      </c>
      <c r="JC23" s="20" t="s">
        <v>34</v>
      </c>
      <c r="JD23" s="20" t="s">
        <v>34</v>
      </c>
      <c r="JE23" s="20" t="s">
        <v>34</v>
      </c>
      <c r="JF23" s="20" t="s">
        <v>34</v>
      </c>
      <c r="JG23" s="20" t="s">
        <v>34</v>
      </c>
      <c r="JI23" s="20" t="s">
        <v>34</v>
      </c>
      <c r="JJ23" s="20" t="s">
        <v>34</v>
      </c>
      <c r="JK23" s="20" t="s">
        <v>34</v>
      </c>
      <c r="JL23" s="20" t="s">
        <v>34</v>
      </c>
      <c r="JM23" s="20" t="s">
        <v>34</v>
      </c>
      <c r="JN23" s="20" t="s">
        <v>34</v>
      </c>
      <c r="JP23" s="20" t="s">
        <v>34</v>
      </c>
      <c r="JQ23" s="20" t="s">
        <v>34</v>
      </c>
      <c r="JR23" s="20" t="s">
        <v>34</v>
      </c>
      <c r="JS23" s="20" t="s">
        <v>34</v>
      </c>
      <c r="JT23" s="20" t="s">
        <v>34</v>
      </c>
      <c r="JU23" s="20" t="s">
        <v>34</v>
      </c>
      <c r="JV23" s="20" t="s">
        <v>34</v>
      </c>
      <c r="JW23" s="20" t="s">
        <v>34</v>
      </c>
      <c r="JX23" s="20" t="s">
        <v>34</v>
      </c>
      <c r="JY23" s="20" t="s">
        <v>34</v>
      </c>
      <c r="KA23" s="20" t="s">
        <v>34</v>
      </c>
      <c r="KB23" s="20" t="s">
        <v>34</v>
      </c>
      <c r="KC23" s="20" t="s">
        <v>34</v>
      </c>
      <c r="KD23" s="20" t="s">
        <v>34</v>
      </c>
      <c r="KE23" s="20" t="s">
        <v>34</v>
      </c>
      <c r="KF23" s="20" t="s">
        <v>34</v>
      </c>
      <c r="KG23" s="20" t="s">
        <v>34</v>
      </c>
      <c r="KI23" s="20" t="s">
        <v>34</v>
      </c>
      <c r="KJ23" s="20" t="s">
        <v>34</v>
      </c>
      <c r="KK23" s="20" t="s">
        <v>34</v>
      </c>
      <c r="KL23" s="20" t="s">
        <v>34</v>
      </c>
      <c r="KM23" s="20" t="s">
        <v>34</v>
      </c>
      <c r="KN23" s="20" t="s">
        <v>34</v>
      </c>
      <c r="KO23" s="20" t="s">
        <v>34</v>
      </c>
      <c r="KQ23" s="20" t="s">
        <v>34</v>
      </c>
      <c r="KR23" s="20" t="s">
        <v>34</v>
      </c>
      <c r="KS23" s="20" t="s">
        <v>34</v>
      </c>
      <c r="KT23" s="20" t="s">
        <v>34</v>
      </c>
      <c r="KU23" s="20" t="s">
        <v>34</v>
      </c>
      <c r="KV23" s="20" t="s">
        <v>34</v>
      </c>
      <c r="KW23" s="20" t="s">
        <v>34</v>
      </c>
      <c r="KX23" s="20" t="s">
        <v>34</v>
      </c>
      <c r="KZ23" s="20" t="s">
        <v>34</v>
      </c>
      <c r="LA23" s="20" t="s">
        <v>34</v>
      </c>
      <c r="LC23" s="20" t="s">
        <v>34</v>
      </c>
      <c r="LE23" s="20" t="s">
        <v>34</v>
      </c>
      <c r="LG23" s="20" t="s">
        <v>34</v>
      </c>
      <c r="LH23" s="20" t="s">
        <v>34</v>
      </c>
      <c r="LJ23" s="20" t="s">
        <v>34</v>
      </c>
      <c r="LK23" s="20" t="s">
        <v>34</v>
      </c>
      <c r="LL23" s="20" t="s">
        <v>34</v>
      </c>
      <c r="LN23" s="20" t="s">
        <v>34</v>
      </c>
      <c r="LO23" s="20" t="s">
        <v>34</v>
      </c>
      <c r="LQ23" s="20" t="s">
        <v>34</v>
      </c>
      <c r="LR23" s="20" t="s">
        <v>34</v>
      </c>
      <c r="LS23" s="20" t="s">
        <v>34</v>
      </c>
      <c r="LT23" s="20" t="s">
        <v>34</v>
      </c>
      <c r="LV23" s="20" t="s">
        <v>34</v>
      </c>
      <c r="LW23" s="20" t="s">
        <v>34</v>
      </c>
      <c r="LY23" s="20" t="s">
        <v>34</v>
      </c>
      <c r="LZ23" s="20" t="s">
        <v>34</v>
      </c>
      <c r="MB23" s="20" t="s">
        <v>34</v>
      </c>
      <c r="MC23" s="20" t="s">
        <v>34</v>
      </c>
      <c r="MD23" s="20" t="s">
        <v>34</v>
      </c>
      <c r="ME23" s="20" t="s">
        <v>34</v>
      </c>
      <c r="MG23" s="20" t="s">
        <v>34</v>
      </c>
      <c r="MH23" s="20" t="s">
        <v>34</v>
      </c>
      <c r="MI23" s="20" t="s">
        <v>34</v>
      </c>
      <c r="MJ23" s="20" t="s">
        <v>34</v>
      </c>
      <c r="MK23" s="20" t="s">
        <v>34</v>
      </c>
      <c r="ML23" s="20" t="s">
        <v>34</v>
      </c>
      <c r="MN23" s="20" t="s">
        <v>34</v>
      </c>
      <c r="MO23" s="20" t="s">
        <v>34</v>
      </c>
      <c r="MP23" s="20" t="s">
        <v>34</v>
      </c>
      <c r="MQ23" s="20" t="s">
        <v>34</v>
      </c>
      <c r="MR23" s="20" t="s">
        <v>34</v>
      </c>
      <c r="MT23" s="20" t="s">
        <v>34</v>
      </c>
      <c r="MU23" s="20" t="s">
        <v>34</v>
      </c>
      <c r="MW23" s="20" t="s">
        <v>34</v>
      </c>
      <c r="MX23" s="20" t="s">
        <v>34</v>
      </c>
      <c r="MY23" s="20" t="s">
        <v>34</v>
      </c>
      <c r="MZ23" s="20" t="s">
        <v>34</v>
      </c>
      <c r="NA23" s="20" t="s">
        <v>34</v>
      </c>
      <c r="NB23" s="20" t="s">
        <v>34</v>
      </c>
      <c r="NC23" s="20" t="s">
        <v>34</v>
      </c>
      <c r="ND23" s="20" t="s">
        <v>34</v>
      </c>
      <c r="NE23" s="20" t="s">
        <v>34</v>
      </c>
      <c r="NF23" s="20" t="s">
        <v>34</v>
      </c>
      <c r="NG23" s="20" t="s">
        <v>34</v>
      </c>
      <c r="NH23" s="20" t="s">
        <v>34</v>
      </c>
      <c r="NJ23" s="20" t="s">
        <v>34</v>
      </c>
      <c r="NK23" s="20" t="s">
        <v>34</v>
      </c>
      <c r="NL23" s="20" t="s">
        <v>34</v>
      </c>
      <c r="NM23" s="20" t="s">
        <v>34</v>
      </c>
      <c r="NN23" s="20" t="s">
        <v>34</v>
      </c>
      <c r="NO23" s="20" t="s">
        <v>34</v>
      </c>
      <c r="NQ23" s="20" t="s">
        <v>34</v>
      </c>
      <c r="NR23" s="20" t="s">
        <v>34</v>
      </c>
      <c r="NS23" s="20" t="s">
        <v>34</v>
      </c>
      <c r="NT23" s="20" t="s">
        <v>34</v>
      </c>
      <c r="NU23" s="20" t="s">
        <v>34</v>
      </c>
      <c r="NV23" s="20" t="s">
        <v>34</v>
      </c>
      <c r="NW23" s="20" t="s">
        <v>34</v>
      </c>
      <c r="NX23" s="20" t="s">
        <v>34</v>
      </c>
      <c r="NY23" s="20" t="s">
        <v>34</v>
      </c>
      <c r="OA23" s="20" t="s">
        <v>34</v>
      </c>
      <c r="OB23" s="20" t="s">
        <v>34</v>
      </c>
      <c r="OC23" s="20" t="s">
        <v>34</v>
      </c>
      <c r="OE23" s="20" t="s">
        <v>34</v>
      </c>
      <c r="OF23" s="20" t="s">
        <v>34</v>
      </c>
      <c r="OG23" s="20" t="s">
        <v>34</v>
      </c>
      <c r="OI23" s="20" t="s">
        <v>34</v>
      </c>
      <c r="OJ23" s="20" t="s">
        <v>34</v>
      </c>
      <c r="OK23" s="20" t="s">
        <v>34</v>
      </c>
      <c r="OL23" s="20" t="s">
        <v>34</v>
      </c>
      <c r="OM23" s="20" t="s">
        <v>34</v>
      </c>
    </row>
    <row r="24" spans="1:403" ht="22.5" customHeight="1" x14ac:dyDescent="0.25">
      <c r="A24" s="15" t="s">
        <v>889</v>
      </c>
      <c r="B24" s="16" t="s">
        <v>10</v>
      </c>
      <c r="C24" s="16" t="s">
        <v>10</v>
      </c>
      <c r="E24" s="16" t="s">
        <v>10</v>
      </c>
      <c r="F24" s="16" t="s">
        <v>10</v>
      </c>
      <c r="H24" s="16" t="s">
        <v>8</v>
      </c>
      <c r="I24" s="16" t="s">
        <v>8</v>
      </c>
      <c r="J24" s="16" t="s">
        <v>8</v>
      </c>
      <c r="L24" s="16" t="s">
        <v>10</v>
      </c>
      <c r="M24" s="16" t="s">
        <v>10</v>
      </c>
      <c r="O24" s="16" t="s">
        <v>10</v>
      </c>
      <c r="P24" s="16" t="s">
        <v>10</v>
      </c>
      <c r="Q24" s="16" t="s">
        <v>10</v>
      </c>
      <c r="S24" s="16" t="s">
        <v>8</v>
      </c>
      <c r="T24" s="16" t="s">
        <v>8</v>
      </c>
      <c r="U24" s="16" t="s">
        <v>8</v>
      </c>
      <c r="V24" s="16" t="s">
        <v>8</v>
      </c>
      <c r="X24" s="16" t="s">
        <v>10</v>
      </c>
      <c r="Y24" s="16" t="s">
        <v>10</v>
      </c>
      <c r="Z24" s="16" t="s">
        <v>10</v>
      </c>
      <c r="AA24" s="16" t="s">
        <v>10</v>
      </c>
      <c r="AB24" s="16" t="s">
        <v>10</v>
      </c>
      <c r="AC24" s="16" t="s">
        <v>10</v>
      </c>
      <c r="AE24" s="16" t="s">
        <v>10</v>
      </c>
      <c r="AF24" s="16" t="s">
        <v>10</v>
      </c>
      <c r="AG24" s="16" t="s">
        <v>10</v>
      </c>
      <c r="AH24" s="16" t="s">
        <v>10</v>
      </c>
      <c r="AI24" s="16" t="s">
        <v>10</v>
      </c>
      <c r="AK24" s="16" t="s">
        <v>10</v>
      </c>
      <c r="AL24" s="16" t="s">
        <v>10</v>
      </c>
      <c r="AM24" s="16" t="s">
        <v>10</v>
      </c>
      <c r="AO24" s="16" t="s">
        <v>10</v>
      </c>
      <c r="AP24" s="16" t="s">
        <v>10</v>
      </c>
      <c r="AQ24" s="16" t="s">
        <v>10</v>
      </c>
      <c r="AS24" s="16" t="s">
        <v>10</v>
      </c>
      <c r="AT24" s="16" t="s">
        <v>10</v>
      </c>
      <c r="AV24" s="16" t="s">
        <v>10</v>
      </c>
      <c r="AW24" s="16" t="s">
        <v>10</v>
      </c>
      <c r="AY24" s="16" t="s">
        <v>10</v>
      </c>
      <c r="AZ24" s="16" t="s">
        <v>10</v>
      </c>
      <c r="BA24" s="16" t="s">
        <v>10</v>
      </c>
      <c r="BC24" s="16" t="s">
        <v>10</v>
      </c>
      <c r="BD24" s="16" t="s">
        <v>10</v>
      </c>
      <c r="BF24" s="16" t="s">
        <v>10</v>
      </c>
      <c r="BG24" s="16" t="s">
        <v>10</v>
      </c>
      <c r="BH24" s="16" t="s">
        <v>10</v>
      </c>
      <c r="BJ24" s="16" t="s">
        <v>10</v>
      </c>
      <c r="BL24" s="16" t="s">
        <v>10</v>
      </c>
      <c r="BM24" s="16" t="s">
        <v>10</v>
      </c>
      <c r="BN24" s="16" t="s">
        <v>10</v>
      </c>
      <c r="BP24" s="16" t="s">
        <v>10</v>
      </c>
      <c r="BQ24" s="16" t="s">
        <v>10</v>
      </c>
      <c r="BR24" s="16" t="s">
        <v>10</v>
      </c>
      <c r="BT24" s="16" t="s">
        <v>10</v>
      </c>
      <c r="BU24" s="16" t="s">
        <v>10</v>
      </c>
      <c r="BV24" s="16" t="s">
        <v>10</v>
      </c>
      <c r="BX24" s="16" t="s">
        <v>10</v>
      </c>
      <c r="BY24" s="16" t="s">
        <v>10</v>
      </c>
      <c r="BZ24" s="16" t="s">
        <v>10</v>
      </c>
      <c r="CB24" s="2" t="s">
        <v>8</v>
      </c>
      <c r="CC24" s="2" t="s">
        <v>8</v>
      </c>
      <c r="CE24" s="2" t="s">
        <v>8</v>
      </c>
      <c r="CF24" s="2" t="s">
        <v>8</v>
      </c>
      <c r="CG24" s="2" t="s">
        <v>8</v>
      </c>
      <c r="CI24" s="2" t="s">
        <v>8</v>
      </c>
      <c r="CJ24" s="2" t="s">
        <v>8</v>
      </c>
      <c r="CK24" s="2" t="s">
        <v>8</v>
      </c>
      <c r="CM24" s="2" t="s">
        <v>8</v>
      </c>
      <c r="CO24" s="2" t="s">
        <v>831</v>
      </c>
      <c r="CP24" s="2" t="s">
        <v>831</v>
      </c>
      <c r="CQ24" s="2" t="s">
        <v>831</v>
      </c>
      <c r="CR24" s="70"/>
      <c r="CS24" s="2" t="s">
        <v>831</v>
      </c>
      <c r="CT24" s="2" t="s">
        <v>831</v>
      </c>
      <c r="CU24" s="2" t="s">
        <v>831</v>
      </c>
      <c r="CW24" s="2" t="s">
        <v>59</v>
      </c>
      <c r="CX24" s="2" t="s">
        <v>59</v>
      </c>
      <c r="CY24" s="2" t="s">
        <v>59</v>
      </c>
      <c r="DA24" s="2" t="s">
        <v>59</v>
      </c>
      <c r="DB24" s="2" t="s">
        <v>59</v>
      </c>
      <c r="DC24" s="2" t="s">
        <v>59</v>
      </c>
      <c r="DE24" s="2" t="s">
        <v>59</v>
      </c>
      <c r="DF24" s="2" t="s">
        <v>59</v>
      </c>
      <c r="DG24" s="2" t="s">
        <v>59</v>
      </c>
      <c r="DI24" s="2" t="s">
        <v>59</v>
      </c>
      <c r="DJ24" s="2" t="s">
        <v>59</v>
      </c>
      <c r="DK24" s="2" t="s">
        <v>59</v>
      </c>
      <c r="DM24" s="2" t="s">
        <v>59</v>
      </c>
      <c r="DN24" s="2" t="s">
        <v>59</v>
      </c>
      <c r="DP24" s="2" t="s">
        <v>59</v>
      </c>
      <c r="DQ24" s="2" t="s">
        <v>59</v>
      </c>
      <c r="DR24" s="2" t="s">
        <v>59</v>
      </c>
      <c r="DT24" s="2" t="s">
        <v>59</v>
      </c>
      <c r="DU24" s="2" t="s">
        <v>59</v>
      </c>
      <c r="DV24" s="2" t="s">
        <v>59</v>
      </c>
      <c r="DX24" s="2" t="s">
        <v>59</v>
      </c>
      <c r="DY24" s="2" t="s">
        <v>59</v>
      </c>
      <c r="DZ24" s="2" t="s">
        <v>59</v>
      </c>
      <c r="EB24" s="2" t="s">
        <v>59</v>
      </c>
      <c r="EC24" s="2" t="s">
        <v>59</v>
      </c>
      <c r="ED24" s="2" t="s">
        <v>59</v>
      </c>
      <c r="EE24" s="2" t="s">
        <v>59</v>
      </c>
      <c r="EG24" s="2" t="s">
        <v>59</v>
      </c>
      <c r="EH24" s="2" t="s">
        <v>59</v>
      </c>
      <c r="EI24" s="2" t="s">
        <v>59</v>
      </c>
      <c r="EJ24" s="2" t="s">
        <v>59</v>
      </c>
      <c r="EL24" s="2" t="s">
        <v>59</v>
      </c>
      <c r="EN24" s="2" t="s">
        <v>59</v>
      </c>
      <c r="EO24" s="2" t="s">
        <v>59</v>
      </c>
      <c r="EP24" s="2" t="s">
        <v>59</v>
      </c>
      <c r="EQ24" s="2" t="s">
        <v>59</v>
      </c>
      <c r="ER24" s="2" t="s">
        <v>59</v>
      </c>
      <c r="ET24" s="2" t="s">
        <v>85</v>
      </c>
      <c r="EU24" s="2" t="s">
        <v>85</v>
      </c>
      <c r="EW24" s="16" t="s">
        <v>85</v>
      </c>
      <c r="EX24" s="16" t="s">
        <v>85</v>
      </c>
      <c r="EY24" s="16" t="s">
        <v>85</v>
      </c>
      <c r="EZ24" s="16" t="s">
        <v>85</v>
      </c>
      <c r="FB24" s="16" t="s">
        <v>85</v>
      </c>
      <c r="FC24" s="16" t="s">
        <v>85</v>
      </c>
      <c r="FE24" s="16" t="s">
        <v>85</v>
      </c>
      <c r="FF24" s="16" t="s">
        <v>85</v>
      </c>
      <c r="FG24" s="16" t="s">
        <v>85</v>
      </c>
      <c r="FH24" s="16" t="s">
        <v>85</v>
      </c>
      <c r="FJ24" s="16" t="s">
        <v>85</v>
      </c>
      <c r="FK24" s="16" t="s">
        <v>85</v>
      </c>
      <c r="FL24" s="16" t="s">
        <v>85</v>
      </c>
      <c r="FM24" s="16" t="s">
        <v>85</v>
      </c>
      <c r="FO24" s="16" t="s">
        <v>85</v>
      </c>
      <c r="FP24" s="16" t="s">
        <v>85</v>
      </c>
      <c r="FQ24" s="70"/>
      <c r="FR24" s="16" t="s">
        <v>85</v>
      </c>
      <c r="FS24" s="16" t="s">
        <v>85</v>
      </c>
      <c r="FT24" s="16" t="s">
        <v>85</v>
      </c>
      <c r="FU24" s="16" t="s">
        <v>85</v>
      </c>
      <c r="FW24" s="16" t="s">
        <v>85</v>
      </c>
      <c r="FX24" s="16" t="s">
        <v>85</v>
      </c>
      <c r="FY24" s="16" t="s">
        <v>85</v>
      </c>
      <c r="FZ24" s="16" t="s">
        <v>85</v>
      </c>
      <c r="GA24" s="16" t="s">
        <v>85</v>
      </c>
      <c r="GB24" s="16" t="s">
        <v>85</v>
      </c>
      <c r="GD24" s="16" t="s">
        <v>85</v>
      </c>
      <c r="GE24" s="16" t="s">
        <v>85</v>
      </c>
      <c r="GF24" s="16" t="s">
        <v>85</v>
      </c>
      <c r="GG24" s="16" t="s">
        <v>85</v>
      </c>
      <c r="GH24" s="16" t="s">
        <v>85</v>
      </c>
      <c r="GI24" s="16" t="s">
        <v>85</v>
      </c>
      <c r="GK24" s="16" t="s">
        <v>85</v>
      </c>
      <c r="GL24" s="16" t="s">
        <v>85</v>
      </c>
      <c r="GM24" s="16" t="s">
        <v>85</v>
      </c>
      <c r="GN24" s="16" t="s">
        <v>85</v>
      </c>
      <c r="GP24" s="16" t="s">
        <v>85</v>
      </c>
      <c r="GQ24" s="16" t="s">
        <v>85</v>
      </c>
      <c r="GR24" s="16" t="s">
        <v>85</v>
      </c>
      <c r="GS24" s="16" t="s">
        <v>85</v>
      </c>
      <c r="GT24" s="70"/>
      <c r="GU24" s="16" t="s">
        <v>85</v>
      </c>
      <c r="GV24" s="16" t="s">
        <v>85</v>
      </c>
      <c r="GW24" s="16" t="s">
        <v>85</v>
      </c>
      <c r="GX24" s="16" t="s">
        <v>85</v>
      </c>
      <c r="GZ24" s="16" t="s">
        <v>85</v>
      </c>
      <c r="HA24" s="16" t="s">
        <v>85</v>
      </c>
      <c r="HB24" s="16" t="s">
        <v>85</v>
      </c>
      <c r="HC24" s="16" t="s">
        <v>85</v>
      </c>
      <c r="HD24" s="16" t="s">
        <v>85</v>
      </c>
      <c r="HE24" s="16" t="s">
        <v>85</v>
      </c>
      <c r="HG24" s="16" t="s">
        <v>85</v>
      </c>
      <c r="HH24" s="16" t="s">
        <v>85</v>
      </c>
      <c r="HI24" s="16" t="s">
        <v>85</v>
      </c>
      <c r="HJ24" s="16" t="s">
        <v>85</v>
      </c>
      <c r="HK24" s="16" t="s">
        <v>85</v>
      </c>
      <c r="HL24" s="16" t="s">
        <v>85</v>
      </c>
      <c r="HN24" s="16" t="s">
        <v>85</v>
      </c>
      <c r="HO24" s="16" t="s">
        <v>85</v>
      </c>
      <c r="HQ24" s="16" t="s">
        <v>85</v>
      </c>
      <c r="HR24" s="16" t="s">
        <v>85</v>
      </c>
      <c r="HT24" s="16" t="s">
        <v>85</v>
      </c>
      <c r="HU24" s="16" t="s">
        <v>85</v>
      </c>
      <c r="HV24" s="16" t="s">
        <v>85</v>
      </c>
      <c r="HW24" s="16" t="s">
        <v>85</v>
      </c>
      <c r="HY24" s="16" t="s">
        <v>85</v>
      </c>
      <c r="HZ24" s="16" t="s">
        <v>85</v>
      </c>
      <c r="IA24" s="16" t="s">
        <v>85</v>
      </c>
      <c r="IB24" s="16" t="s">
        <v>85</v>
      </c>
      <c r="IC24" s="16" t="s">
        <v>85</v>
      </c>
      <c r="ID24" s="16" t="s">
        <v>85</v>
      </c>
      <c r="IF24" s="16" t="s">
        <v>85</v>
      </c>
      <c r="IG24" s="16" t="s">
        <v>85</v>
      </c>
      <c r="IH24" s="16" t="s">
        <v>85</v>
      </c>
      <c r="II24" s="16" t="s">
        <v>85</v>
      </c>
      <c r="IK24" s="16" t="s">
        <v>85</v>
      </c>
      <c r="IL24" s="16" t="s">
        <v>85</v>
      </c>
      <c r="IM24" s="16" t="s">
        <v>85</v>
      </c>
      <c r="IN24" s="16" t="s">
        <v>85</v>
      </c>
      <c r="IO24" s="16" t="s">
        <v>85</v>
      </c>
      <c r="IP24" s="16" t="s">
        <v>85</v>
      </c>
      <c r="IQ24" s="16" t="s">
        <v>85</v>
      </c>
      <c r="IR24" s="16" t="s">
        <v>85</v>
      </c>
      <c r="IS24" s="16" t="s">
        <v>85</v>
      </c>
      <c r="IU24" s="16" t="s">
        <v>85</v>
      </c>
      <c r="IV24" s="16" t="s">
        <v>85</v>
      </c>
      <c r="IW24" s="16" t="s">
        <v>85</v>
      </c>
      <c r="IY24" s="16" t="s">
        <v>85</v>
      </c>
      <c r="IZ24" s="16" t="s">
        <v>85</v>
      </c>
      <c r="JA24" s="16" t="s">
        <v>85</v>
      </c>
      <c r="JC24" s="16" t="s">
        <v>85</v>
      </c>
      <c r="JD24" s="16" t="s">
        <v>85</v>
      </c>
      <c r="JE24" s="16" t="s">
        <v>85</v>
      </c>
      <c r="JF24" s="16" t="s">
        <v>85</v>
      </c>
      <c r="JG24" s="16" t="s">
        <v>85</v>
      </c>
      <c r="JI24" s="16" t="s">
        <v>59</v>
      </c>
      <c r="JJ24" s="16" t="s">
        <v>59</v>
      </c>
      <c r="JK24" s="16" t="s">
        <v>59</v>
      </c>
      <c r="JL24" s="16" t="s">
        <v>59</v>
      </c>
      <c r="JM24" s="16" t="s">
        <v>59</v>
      </c>
      <c r="JN24" s="16" t="s">
        <v>59</v>
      </c>
      <c r="JP24" s="16" t="s">
        <v>59</v>
      </c>
      <c r="JQ24" s="16" t="s">
        <v>59</v>
      </c>
      <c r="JR24" s="16" t="s">
        <v>59</v>
      </c>
      <c r="JS24" s="16" t="s">
        <v>59</v>
      </c>
      <c r="JT24" s="16" t="s">
        <v>59</v>
      </c>
      <c r="JU24" s="16" t="s">
        <v>59</v>
      </c>
      <c r="JV24" s="16" t="s">
        <v>59</v>
      </c>
      <c r="JW24" s="16" t="s">
        <v>59</v>
      </c>
      <c r="JX24" s="16" t="s">
        <v>59</v>
      </c>
      <c r="JY24" s="16" t="s">
        <v>59</v>
      </c>
      <c r="KA24" s="16" t="s">
        <v>85</v>
      </c>
      <c r="KB24" s="16" t="s">
        <v>85</v>
      </c>
      <c r="KC24" s="16" t="s">
        <v>85</v>
      </c>
      <c r="KD24" s="16" t="s">
        <v>85</v>
      </c>
      <c r="KE24" s="16" t="s">
        <v>85</v>
      </c>
      <c r="KF24" s="16" t="s">
        <v>85</v>
      </c>
      <c r="KG24" s="16" t="s">
        <v>85</v>
      </c>
      <c r="KI24" s="16" t="s">
        <v>85</v>
      </c>
      <c r="KJ24" s="16" t="s">
        <v>85</v>
      </c>
      <c r="KK24" s="16" t="s">
        <v>85</v>
      </c>
      <c r="KL24" s="16" t="s">
        <v>85</v>
      </c>
      <c r="KM24" s="16" t="s">
        <v>85</v>
      </c>
      <c r="KN24" s="16" t="s">
        <v>85</v>
      </c>
      <c r="KO24" s="16" t="s">
        <v>85</v>
      </c>
      <c r="KQ24" s="16" t="s">
        <v>85</v>
      </c>
      <c r="KR24" s="16" t="s">
        <v>85</v>
      </c>
      <c r="KS24" s="16" t="s">
        <v>85</v>
      </c>
      <c r="KT24" s="16" t="s">
        <v>85</v>
      </c>
      <c r="KU24" s="16" t="s">
        <v>85</v>
      </c>
      <c r="KV24" s="16" t="s">
        <v>85</v>
      </c>
      <c r="KW24" s="16" t="s">
        <v>85</v>
      </c>
      <c r="KX24" s="16" t="s">
        <v>85</v>
      </c>
      <c r="KZ24" s="16" t="s">
        <v>109</v>
      </c>
      <c r="LA24" s="16" t="s">
        <v>109</v>
      </c>
      <c r="LC24" s="16" t="s">
        <v>85</v>
      </c>
      <c r="LE24" s="16" t="s">
        <v>85</v>
      </c>
      <c r="LG24" s="16" t="s">
        <v>85</v>
      </c>
      <c r="LH24" s="16" t="s">
        <v>85</v>
      </c>
      <c r="LJ24" s="16" t="s">
        <v>85</v>
      </c>
      <c r="LK24" s="16" t="s">
        <v>85</v>
      </c>
      <c r="LL24" s="16" t="s">
        <v>85</v>
      </c>
      <c r="LN24" s="16" t="s">
        <v>59</v>
      </c>
      <c r="LO24" s="16" t="s">
        <v>59</v>
      </c>
      <c r="LQ24" s="16" t="s">
        <v>59</v>
      </c>
      <c r="LR24" s="16" t="s">
        <v>59</v>
      </c>
      <c r="LS24" s="16" t="s">
        <v>59</v>
      </c>
      <c r="LT24" s="16" t="s">
        <v>59</v>
      </c>
      <c r="LV24" s="16" t="s">
        <v>59</v>
      </c>
      <c r="LW24" s="16" t="s">
        <v>59</v>
      </c>
      <c r="LY24" s="16" t="s">
        <v>59</v>
      </c>
      <c r="LZ24" s="16" t="s">
        <v>59</v>
      </c>
      <c r="MB24" s="16" t="s">
        <v>85</v>
      </c>
      <c r="MC24" s="16" t="s">
        <v>85</v>
      </c>
      <c r="MD24" s="16" t="s">
        <v>85</v>
      </c>
      <c r="ME24" s="16" t="s">
        <v>85</v>
      </c>
      <c r="MG24" s="16" t="s">
        <v>59</v>
      </c>
      <c r="MH24" s="16" t="s">
        <v>59</v>
      </c>
      <c r="MI24" s="16" t="s">
        <v>59</v>
      </c>
      <c r="MJ24" s="16" t="s">
        <v>59</v>
      </c>
      <c r="MK24" s="16" t="s">
        <v>59</v>
      </c>
      <c r="ML24" s="16" t="s">
        <v>59</v>
      </c>
      <c r="MN24" s="16" t="s">
        <v>59</v>
      </c>
      <c r="MO24" s="16" t="s">
        <v>59</v>
      </c>
      <c r="MP24" s="16" t="s">
        <v>59</v>
      </c>
      <c r="MQ24" s="16" t="s">
        <v>59</v>
      </c>
      <c r="MR24" s="16" t="s">
        <v>59</v>
      </c>
      <c r="MT24" s="16" t="s">
        <v>59</v>
      </c>
      <c r="MU24" s="16" t="s">
        <v>59</v>
      </c>
      <c r="MW24" s="16" t="s">
        <v>59</v>
      </c>
      <c r="MX24" s="16" t="s">
        <v>59</v>
      </c>
      <c r="MY24" s="16" t="s">
        <v>59</v>
      </c>
      <c r="MZ24" s="16" t="s">
        <v>59</v>
      </c>
      <c r="NA24" s="16" t="s">
        <v>59</v>
      </c>
      <c r="NB24" s="16" t="s">
        <v>59</v>
      </c>
      <c r="NC24" s="16" t="s">
        <v>59</v>
      </c>
      <c r="ND24" s="16" t="s">
        <v>59</v>
      </c>
      <c r="NE24" s="16" t="s">
        <v>59</v>
      </c>
      <c r="NF24" s="16" t="s">
        <v>59</v>
      </c>
      <c r="NG24" s="16" t="s">
        <v>59</v>
      </c>
      <c r="NH24" s="16" t="s">
        <v>59</v>
      </c>
      <c r="NJ24" s="2" t="s">
        <v>59</v>
      </c>
      <c r="NK24" s="2" t="s">
        <v>59</v>
      </c>
      <c r="NL24" s="2" t="s">
        <v>59</v>
      </c>
      <c r="NM24" s="2" t="s">
        <v>59</v>
      </c>
      <c r="NN24" s="2" t="s">
        <v>59</v>
      </c>
      <c r="NO24" s="2" t="s">
        <v>59</v>
      </c>
      <c r="NQ24" s="16" t="s">
        <v>59</v>
      </c>
      <c r="NR24" s="16" t="s">
        <v>59</v>
      </c>
      <c r="NS24" s="16" t="s">
        <v>59</v>
      </c>
      <c r="NT24" s="16" t="s">
        <v>59</v>
      </c>
      <c r="NU24" s="16" t="s">
        <v>59</v>
      </c>
      <c r="NV24" s="16" t="s">
        <v>59</v>
      </c>
      <c r="NW24" s="16" t="s">
        <v>59</v>
      </c>
      <c r="NX24" s="16" t="s">
        <v>59</v>
      </c>
      <c r="NY24" s="16" t="s">
        <v>59</v>
      </c>
      <c r="OA24" s="16" t="s">
        <v>59</v>
      </c>
      <c r="OB24" s="16" t="s">
        <v>59</v>
      </c>
      <c r="OC24" s="16" t="s">
        <v>59</v>
      </c>
      <c r="OE24" s="16" t="s">
        <v>606</v>
      </c>
      <c r="OF24" s="16" t="s">
        <v>606</v>
      </c>
      <c r="OG24" s="16" t="s">
        <v>606</v>
      </c>
      <c r="OI24" s="16" t="s">
        <v>606</v>
      </c>
      <c r="OJ24" s="16" t="s">
        <v>606</v>
      </c>
      <c r="OK24" s="16" t="s">
        <v>606</v>
      </c>
      <c r="OL24" s="16" t="s">
        <v>606</v>
      </c>
      <c r="OM24" s="16" t="s">
        <v>606</v>
      </c>
    </row>
    <row r="25" spans="1:403" ht="22.5" customHeight="1" x14ac:dyDescent="0.25">
      <c r="A25" s="15" t="s">
        <v>11</v>
      </c>
      <c r="B25" s="2" t="s">
        <v>8</v>
      </c>
      <c r="C25" s="2" t="s">
        <v>8</v>
      </c>
      <c r="E25" s="2" t="s">
        <v>8</v>
      </c>
      <c r="F25" s="2" t="s">
        <v>8</v>
      </c>
      <c r="H25" s="2" t="s">
        <v>110</v>
      </c>
      <c r="I25" s="2" t="s">
        <v>110</v>
      </c>
      <c r="J25" s="2" t="s">
        <v>110</v>
      </c>
      <c r="L25" s="2" t="s">
        <v>8</v>
      </c>
      <c r="M25" s="2" t="s">
        <v>8</v>
      </c>
      <c r="O25" s="2" t="s">
        <v>8</v>
      </c>
      <c r="P25" s="2" t="s">
        <v>8</v>
      </c>
      <c r="Q25" s="2" t="s">
        <v>8</v>
      </c>
      <c r="S25" s="2" t="s">
        <v>110</v>
      </c>
      <c r="T25" s="2" t="s">
        <v>110</v>
      </c>
      <c r="U25" s="2" t="s">
        <v>110</v>
      </c>
      <c r="V25" s="2" t="s">
        <v>110</v>
      </c>
      <c r="X25" s="2" t="s">
        <v>8</v>
      </c>
      <c r="Y25" s="2" t="s">
        <v>8</v>
      </c>
      <c r="Z25" s="2" t="s">
        <v>8</v>
      </c>
      <c r="AA25" s="2" t="s">
        <v>8</v>
      </c>
      <c r="AB25" s="2" t="s">
        <v>8</v>
      </c>
      <c r="AC25" s="2" t="s">
        <v>8</v>
      </c>
      <c r="AE25" s="2" t="s">
        <v>8</v>
      </c>
      <c r="AF25" s="2" t="s">
        <v>8</v>
      </c>
      <c r="AG25" s="2" t="s">
        <v>8</v>
      </c>
      <c r="AH25" s="2" t="s">
        <v>8</v>
      </c>
      <c r="AI25" s="2" t="s">
        <v>8</v>
      </c>
      <c r="AK25" s="2" t="s">
        <v>110</v>
      </c>
      <c r="AL25" s="2" t="s">
        <v>110</v>
      </c>
      <c r="AM25" s="2" t="s">
        <v>110</v>
      </c>
      <c r="AO25" s="2" t="s">
        <v>110</v>
      </c>
      <c r="AP25" s="2" t="s">
        <v>110</v>
      </c>
      <c r="AQ25" s="2" t="s">
        <v>110</v>
      </c>
      <c r="AS25" s="2" t="s">
        <v>110</v>
      </c>
      <c r="AT25" s="2" t="s">
        <v>110</v>
      </c>
      <c r="AV25" s="2" t="s">
        <v>110</v>
      </c>
      <c r="AW25" s="2" t="s">
        <v>110</v>
      </c>
      <c r="AY25" s="2" t="s">
        <v>110</v>
      </c>
      <c r="AZ25" s="2" t="s">
        <v>110</v>
      </c>
      <c r="BA25" s="2" t="s">
        <v>110</v>
      </c>
      <c r="BC25" s="2" t="s">
        <v>110</v>
      </c>
      <c r="BD25" s="2" t="s">
        <v>110</v>
      </c>
      <c r="BF25" s="2" t="s">
        <v>110</v>
      </c>
      <c r="BG25" s="2" t="s">
        <v>110</v>
      </c>
      <c r="BH25" s="2" t="s">
        <v>110</v>
      </c>
      <c r="BJ25" s="2" t="s">
        <v>110</v>
      </c>
      <c r="BL25" s="2" t="s">
        <v>110</v>
      </c>
      <c r="BM25" s="2" t="s">
        <v>110</v>
      </c>
      <c r="BN25" s="2" t="s">
        <v>110</v>
      </c>
      <c r="BP25" s="2" t="s">
        <v>110</v>
      </c>
      <c r="BQ25" s="2" t="s">
        <v>110</v>
      </c>
      <c r="BR25" s="2" t="s">
        <v>110</v>
      </c>
      <c r="BT25" s="2" t="s">
        <v>110</v>
      </c>
      <c r="BU25" s="2" t="s">
        <v>110</v>
      </c>
      <c r="BV25" s="2" t="s">
        <v>110</v>
      </c>
      <c r="BX25" s="2" t="s">
        <v>8</v>
      </c>
      <c r="BY25" s="2" t="s">
        <v>8</v>
      </c>
      <c r="BZ25" s="2" t="s">
        <v>8</v>
      </c>
      <c r="CB25" s="2" t="s">
        <v>8</v>
      </c>
      <c r="CC25" s="2" t="s">
        <v>8</v>
      </c>
      <c r="CE25" s="2" t="s">
        <v>8</v>
      </c>
      <c r="CF25" s="2" t="s">
        <v>8</v>
      </c>
      <c r="CG25" s="2" t="s">
        <v>8</v>
      </c>
      <c r="CI25" s="2" t="s">
        <v>8</v>
      </c>
      <c r="CJ25" s="2" t="s">
        <v>8</v>
      </c>
      <c r="CK25" s="2" t="s">
        <v>8</v>
      </c>
      <c r="CM25" s="2" t="s">
        <v>8</v>
      </c>
      <c r="CO25" s="2" t="s">
        <v>8</v>
      </c>
      <c r="CP25" s="2" t="s">
        <v>8</v>
      </c>
      <c r="CQ25" s="2" t="s">
        <v>8</v>
      </c>
      <c r="CR25" s="70"/>
      <c r="CS25" s="2" t="s">
        <v>8</v>
      </c>
      <c r="CT25" s="2" t="s">
        <v>8</v>
      </c>
      <c r="CU25" s="2" t="s">
        <v>8</v>
      </c>
      <c r="CW25" s="2" t="s">
        <v>110</v>
      </c>
      <c r="CX25" s="2" t="s">
        <v>110</v>
      </c>
      <c r="CY25" s="2" t="s">
        <v>110</v>
      </c>
      <c r="DA25" s="2" t="s">
        <v>110</v>
      </c>
      <c r="DB25" s="2" t="s">
        <v>110</v>
      </c>
      <c r="DC25" s="2" t="s">
        <v>110</v>
      </c>
      <c r="DE25" s="2" t="s">
        <v>110</v>
      </c>
      <c r="DF25" s="2" t="s">
        <v>110</v>
      </c>
      <c r="DG25" s="2" t="s">
        <v>110</v>
      </c>
      <c r="DI25" s="2" t="s">
        <v>110</v>
      </c>
      <c r="DJ25" s="2" t="s">
        <v>110</v>
      </c>
      <c r="DK25" s="2" t="s">
        <v>110</v>
      </c>
      <c r="DM25" s="2" t="s">
        <v>110</v>
      </c>
      <c r="DN25" s="2" t="s">
        <v>110</v>
      </c>
      <c r="DP25" s="2" t="s">
        <v>110</v>
      </c>
      <c r="DQ25" s="2" t="s">
        <v>110</v>
      </c>
      <c r="DR25" s="2" t="s">
        <v>110</v>
      </c>
      <c r="DT25" s="2" t="s">
        <v>110</v>
      </c>
      <c r="DU25" s="2" t="s">
        <v>110</v>
      </c>
      <c r="DV25" s="2" t="s">
        <v>110</v>
      </c>
      <c r="DX25" s="2" t="s">
        <v>110</v>
      </c>
      <c r="DY25" s="2" t="s">
        <v>110</v>
      </c>
      <c r="DZ25" s="2" t="s">
        <v>110</v>
      </c>
      <c r="EB25" s="2" t="s">
        <v>110</v>
      </c>
      <c r="EC25" s="2" t="s">
        <v>110</v>
      </c>
      <c r="ED25" s="2" t="s">
        <v>110</v>
      </c>
      <c r="EE25" s="2" t="s">
        <v>110</v>
      </c>
      <c r="EG25" s="2" t="s">
        <v>110</v>
      </c>
      <c r="EH25" s="2" t="s">
        <v>110</v>
      </c>
      <c r="EI25" s="2" t="s">
        <v>110</v>
      </c>
      <c r="EJ25" s="2" t="s">
        <v>110</v>
      </c>
      <c r="EL25" s="2" t="s">
        <v>110</v>
      </c>
      <c r="EN25" s="2" t="s">
        <v>110</v>
      </c>
      <c r="EO25" s="2" t="s">
        <v>110</v>
      </c>
      <c r="EP25" s="2" t="s">
        <v>110</v>
      </c>
      <c r="EQ25" s="2" t="s">
        <v>110</v>
      </c>
      <c r="ER25" s="2" t="s">
        <v>110</v>
      </c>
      <c r="ET25" s="2" t="s">
        <v>1910</v>
      </c>
      <c r="EU25" s="2" t="s">
        <v>1910</v>
      </c>
      <c r="EW25" s="2" t="s">
        <v>86</v>
      </c>
      <c r="EX25" s="2" t="s">
        <v>86</v>
      </c>
      <c r="EY25" s="2" t="s">
        <v>86</v>
      </c>
      <c r="EZ25" s="2" t="s">
        <v>86</v>
      </c>
      <c r="FB25" s="2" t="s">
        <v>86</v>
      </c>
      <c r="FC25" s="2" t="s">
        <v>1910</v>
      </c>
      <c r="FE25" s="2" t="s">
        <v>86</v>
      </c>
      <c r="FF25" s="2" t="s">
        <v>86</v>
      </c>
      <c r="FG25" s="2" t="s">
        <v>86</v>
      </c>
      <c r="FH25" s="2" t="s">
        <v>86</v>
      </c>
      <c r="FJ25" s="2" t="s">
        <v>110</v>
      </c>
      <c r="FK25" s="2" t="s">
        <v>110</v>
      </c>
      <c r="FL25" s="2" t="s">
        <v>110</v>
      </c>
      <c r="FM25" s="2" t="s">
        <v>110</v>
      </c>
      <c r="FO25" s="2" t="s">
        <v>110</v>
      </c>
      <c r="FP25" s="2" t="s">
        <v>110</v>
      </c>
      <c r="FQ25" s="70"/>
      <c r="FR25" s="2" t="s">
        <v>110</v>
      </c>
      <c r="FS25" s="2" t="s">
        <v>110</v>
      </c>
      <c r="FT25" s="2" t="s">
        <v>110</v>
      </c>
      <c r="FU25" s="2" t="s">
        <v>110</v>
      </c>
      <c r="FW25" s="2" t="s">
        <v>110</v>
      </c>
      <c r="FX25" s="2" t="s">
        <v>110</v>
      </c>
      <c r="FY25" s="2" t="s">
        <v>110</v>
      </c>
      <c r="FZ25" s="2" t="s">
        <v>110</v>
      </c>
      <c r="GA25" s="2" t="s">
        <v>110</v>
      </c>
      <c r="GB25" s="2" t="s">
        <v>110</v>
      </c>
      <c r="GD25" s="2" t="s">
        <v>110</v>
      </c>
      <c r="GE25" s="2" t="s">
        <v>110</v>
      </c>
      <c r="GF25" s="2" t="s">
        <v>110</v>
      </c>
      <c r="GG25" s="2" t="s">
        <v>110</v>
      </c>
      <c r="GH25" s="2" t="s">
        <v>110</v>
      </c>
      <c r="GI25" s="2" t="s">
        <v>110</v>
      </c>
      <c r="GK25" s="2" t="s">
        <v>110</v>
      </c>
      <c r="GL25" s="2" t="s">
        <v>110</v>
      </c>
      <c r="GM25" s="2" t="s">
        <v>110</v>
      </c>
      <c r="GN25" s="2" t="s">
        <v>110</v>
      </c>
      <c r="GP25" s="2" t="s">
        <v>110</v>
      </c>
      <c r="GQ25" s="2" t="s">
        <v>110</v>
      </c>
      <c r="GR25" s="2" t="s">
        <v>110</v>
      </c>
      <c r="GS25" s="2" t="s">
        <v>110</v>
      </c>
      <c r="GT25" s="70"/>
      <c r="GU25" s="2" t="s">
        <v>110</v>
      </c>
      <c r="GV25" s="2" t="s">
        <v>110</v>
      </c>
      <c r="GW25" s="2" t="s">
        <v>110</v>
      </c>
      <c r="GX25" s="2" t="s">
        <v>110</v>
      </c>
      <c r="GZ25" s="2" t="s">
        <v>110</v>
      </c>
      <c r="HA25" s="2" t="s">
        <v>110</v>
      </c>
      <c r="HB25" s="2" t="s">
        <v>110</v>
      </c>
      <c r="HC25" s="2" t="s">
        <v>110</v>
      </c>
      <c r="HD25" s="2" t="s">
        <v>110</v>
      </c>
      <c r="HE25" s="2" t="s">
        <v>110</v>
      </c>
      <c r="HG25" s="2" t="s">
        <v>110</v>
      </c>
      <c r="HH25" s="2" t="s">
        <v>110</v>
      </c>
      <c r="HI25" s="2" t="s">
        <v>110</v>
      </c>
      <c r="HJ25" s="2" t="s">
        <v>110</v>
      </c>
      <c r="HK25" s="2" t="s">
        <v>110</v>
      </c>
      <c r="HL25" s="2" t="s">
        <v>110</v>
      </c>
      <c r="HN25" s="2" t="s">
        <v>110</v>
      </c>
      <c r="HO25" s="2" t="s">
        <v>110</v>
      </c>
      <c r="HQ25" s="2" t="s">
        <v>110</v>
      </c>
      <c r="HR25" s="2" t="s">
        <v>110</v>
      </c>
      <c r="HT25" s="2" t="s">
        <v>110</v>
      </c>
      <c r="HU25" s="2" t="s">
        <v>110</v>
      </c>
      <c r="HV25" s="2" t="s">
        <v>110</v>
      </c>
      <c r="HW25" s="2" t="s">
        <v>110</v>
      </c>
      <c r="HY25" s="2" t="s">
        <v>110</v>
      </c>
      <c r="HZ25" s="2" t="s">
        <v>110</v>
      </c>
      <c r="IA25" s="2" t="s">
        <v>110</v>
      </c>
      <c r="IB25" s="2" t="s">
        <v>110</v>
      </c>
      <c r="IC25" s="2" t="s">
        <v>110</v>
      </c>
      <c r="ID25" s="2" t="s">
        <v>110</v>
      </c>
      <c r="IF25" s="2" t="s">
        <v>110</v>
      </c>
      <c r="IG25" s="2" t="s">
        <v>110</v>
      </c>
      <c r="IH25" s="2" t="s">
        <v>110</v>
      </c>
      <c r="II25" s="2" t="s">
        <v>110</v>
      </c>
      <c r="IK25" s="2" t="s">
        <v>110</v>
      </c>
      <c r="IL25" s="2" t="s">
        <v>110</v>
      </c>
      <c r="IM25" s="2" t="s">
        <v>110</v>
      </c>
      <c r="IN25" s="2" t="s">
        <v>110</v>
      </c>
      <c r="IO25" s="2" t="s">
        <v>110</v>
      </c>
      <c r="IP25" s="2" t="s">
        <v>110</v>
      </c>
      <c r="IQ25" s="2" t="s">
        <v>110</v>
      </c>
      <c r="IR25" s="2" t="s">
        <v>110</v>
      </c>
      <c r="IS25" s="2" t="s">
        <v>110</v>
      </c>
      <c r="IU25" s="2" t="s">
        <v>86</v>
      </c>
      <c r="IV25" s="2" t="s">
        <v>86</v>
      </c>
      <c r="IW25" s="2" t="s">
        <v>86</v>
      </c>
      <c r="IY25" s="2" t="s">
        <v>86</v>
      </c>
      <c r="IZ25" s="2" t="s">
        <v>86</v>
      </c>
      <c r="JA25" s="2" t="s">
        <v>86</v>
      </c>
      <c r="JC25" s="2" t="s">
        <v>86</v>
      </c>
      <c r="JD25" s="2" t="s">
        <v>86</v>
      </c>
      <c r="JE25" s="2" t="s">
        <v>86</v>
      </c>
      <c r="JF25" s="2" t="s">
        <v>86</v>
      </c>
      <c r="JG25" s="2" t="s">
        <v>86</v>
      </c>
      <c r="JI25" s="2" t="s">
        <v>86</v>
      </c>
      <c r="JJ25" s="2" t="s">
        <v>86</v>
      </c>
      <c r="JK25" s="2" t="s">
        <v>86</v>
      </c>
      <c r="JL25" s="2" t="s">
        <v>86</v>
      </c>
      <c r="JM25" s="2" t="s">
        <v>86</v>
      </c>
      <c r="JN25" s="2" t="s">
        <v>86</v>
      </c>
      <c r="JP25" s="2" t="s">
        <v>86</v>
      </c>
      <c r="JQ25" s="2" t="s">
        <v>86</v>
      </c>
      <c r="JR25" s="2" t="s">
        <v>86</v>
      </c>
      <c r="JS25" s="2" t="s">
        <v>86</v>
      </c>
      <c r="JT25" s="2" t="s">
        <v>86</v>
      </c>
      <c r="JU25" s="2" t="s">
        <v>86</v>
      </c>
      <c r="JV25" s="2" t="s">
        <v>86</v>
      </c>
      <c r="JW25" s="2" t="s">
        <v>86</v>
      </c>
      <c r="JX25" s="2" t="s">
        <v>86</v>
      </c>
      <c r="JY25" s="2" t="s">
        <v>86</v>
      </c>
      <c r="KA25" s="2" t="s">
        <v>110</v>
      </c>
      <c r="KB25" s="2" t="s">
        <v>110</v>
      </c>
      <c r="KC25" s="2" t="s">
        <v>110</v>
      </c>
      <c r="KD25" s="2" t="s">
        <v>110</v>
      </c>
      <c r="KE25" s="2" t="s">
        <v>110</v>
      </c>
      <c r="KF25" s="2" t="s">
        <v>110</v>
      </c>
      <c r="KG25" s="2" t="s">
        <v>110</v>
      </c>
      <c r="KI25" s="2" t="s">
        <v>110</v>
      </c>
      <c r="KJ25" s="2" t="s">
        <v>110</v>
      </c>
      <c r="KK25" s="2" t="s">
        <v>110</v>
      </c>
      <c r="KL25" s="2" t="s">
        <v>110</v>
      </c>
      <c r="KM25" s="2" t="s">
        <v>110</v>
      </c>
      <c r="KN25" s="2" t="s">
        <v>110</v>
      </c>
      <c r="KO25" s="2" t="s">
        <v>110</v>
      </c>
      <c r="KQ25" s="2" t="s">
        <v>110</v>
      </c>
      <c r="KR25" s="2" t="s">
        <v>110</v>
      </c>
      <c r="KS25" s="2" t="s">
        <v>110</v>
      </c>
      <c r="KT25" s="2" t="s">
        <v>110</v>
      </c>
      <c r="KU25" s="2" t="s">
        <v>110</v>
      </c>
      <c r="KV25" s="2" t="s">
        <v>110</v>
      </c>
      <c r="KW25" s="2" t="s">
        <v>110</v>
      </c>
      <c r="KX25" s="2" t="s">
        <v>110</v>
      </c>
      <c r="KZ25" s="16" t="s">
        <v>110</v>
      </c>
      <c r="LA25" s="16" t="s">
        <v>110</v>
      </c>
      <c r="LC25" s="2" t="s">
        <v>86</v>
      </c>
      <c r="LE25" s="2" t="s">
        <v>86</v>
      </c>
      <c r="LG25" s="2" t="s">
        <v>1910</v>
      </c>
      <c r="LH25" s="2" t="s">
        <v>1910</v>
      </c>
      <c r="LJ25" s="2" t="s">
        <v>86</v>
      </c>
      <c r="LK25" s="2" t="s">
        <v>86</v>
      </c>
      <c r="LL25" s="2" t="s">
        <v>86</v>
      </c>
      <c r="LN25" s="2" t="s">
        <v>86</v>
      </c>
      <c r="LO25" s="2" t="s">
        <v>86</v>
      </c>
      <c r="LQ25" s="2" t="s">
        <v>86</v>
      </c>
      <c r="LR25" s="2" t="s">
        <v>86</v>
      </c>
      <c r="LS25" s="2" t="s">
        <v>86</v>
      </c>
      <c r="LT25" s="2" t="s">
        <v>86</v>
      </c>
      <c r="LV25" s="2" t="s">
        <v>86</v>
      </c>
      <c r="LW25" s="2" t="s">
        <v>86</v>
      </c>
      <c r="LY25" s="2" t="s">
        <v>86</v>
      </c>
      <c r="LZ25" s="2" t="s">
        <v>86</v>
      </c>
      <c r="MB25" s="2" t="s">
        <v>86</v>
      </c>
      <c r="MC25" s="2" t="s">
        <v>86</v>
      </c>
      <c r="MD25" s="2" t="s">
        <v>86</v>
      </c>
      <c r="ME25" s="2" t="s">
        <v>86</v>
      </c>
      <c r="MG25" s="2" t="s">
        <v>86</v>
      </c>
      <c r="MH25" s="2" t="s">
        <v>86</v>
      </c>
      <c r="MI25" s="2" t="s">
        <v>86</v>
      </c>
      <c r="MJ25" s="2" t="s">
        <v>86</v>
      </c>
      <c r="MK25" s="2" t="s">
        <v>86</v>
      </c>
      <c r="ML25" s="2" t="s">
        <v>86</v>
      </c>
      <c r="MN25" s="2" t="s">
        <v>86</v>
      </c>
      <c r="MO25" s="2" t="s">
        <v>86</v>
      </c>
      <c r="MP25" s="2" t="s">
        <v>86</v>
      </c>
      <c r="MQ25" s="2" t="s">
        <v>86</v>
      </c>
      <c r="MR25" s="2" t="s">
        <v>86</v>
      </c>
      <c r="MT25" s="2" t="s">
        <v>86</v>
      </c>
      <c r="MU25" s="2" t="s">
        <v>86</v>
      </c>
      <c r="MW25" s="2" t="s">
        <v>86</v>
      </c>
      <c r="MX25" s="2" t="s">
        <v>86</v>
      </c>
      <c r="MY25" s="2" t="s">
        <v>86</v>
      </c>
      <c r="MZ25" s="2" t="s">
        <v>86</v>
      </c>
      <c r="NA25" s="2" t="s">
        <v>86</v>
      </c>
      <c r="NB25" s="2" t="s">
        <v>86</v>
      </c>
      <c r="NC25" s="2" t="s">
        <v>86</v>
      </c>
      <c r="ND25" s="2" t="s">
        <v>86</v>
      </c>
      <c r="NE25" s="2" t="s">
        <v>86</v>
      </c>
      <c r="NF25" s="2" t="s">
        <v>86</v>
      </c>
      <c r="NG25" s="2" t="s">
        <v>86</v>
      </c>
      <c r="NH25" s="2" t="s">
        <v>86</v>
      </c>
      <c r="NJ25" s="2" t="s">
        <v>86</v>
      </c>
      <c r="NK25" s="2" t="s">
        <v>86</v>
      </c>
      <c r="NL25" s="2" t="s">
        <v>86</v>
      </c>
      <c r="NM25" s="2" t="s">
        <v>86</v>
      </c>
      <c r="NN25" s="2" t="s">
        <v>86</v>
      </c>
      <c r="NO25" s="2" t="s">
        <v>86</v>
      </c>
      <c r="NQ25" s="2" t="s">
        <v>86</v>
      </c>
      <c r="NR25" s="2" t="s">
        <v>86</v>
      </c>
      <c r="NS25" s="2" t="s">
        <v>86</v>
      </c>
      <c r="NT25" s="2" t="s">
        <v>86</v>
      </c>
      <c r="NU25" s="2" t="s">
        <v>86</v>
      </c>
      <c r="NV25" s="2" t="s">
        <v>86</v>
      </c>
      <c r="NW25" s="2" t="s">
        <v>86</v>
      </c>
      <c r="NX25" s="2" t="s">
        <v>86</v>
      </c>
      <c r="NY25" s="2" t="s">
        <v>86</v>
      </c>
      <c r="OA25" s="2" t="s">
        <v>86</v>
      </c>
      <c r="OB25" s="2" t="s">
        <v>86</v>
      </c>
      <c r="OC25" s="2" t="s">
        <v>86</v>
      </c>
      <c r="OE25" s="2" t="s">
        <v>86</v>
      </c>
      <c r="OF25" s="2" t="s">
        <v>86</v>
      </c>
      <c r="OG25" s="2" t="s">
        <v>86</v>
      </c>
      <c r="OI25" s="2" t="s">
        <v>1910</v>
      </c>
      <c r="OJ25" s="2" t="s">
        <v>1910</v>
      </c>
      <c r="OK25" s="2" t="s">
        <v>1910</v>
      </c>
      <c r="OL25" s="2" t="s">
        <v>1910</v>
      </c>
      <c r="OM25" s="2" t="s">
        <v>1910</v>
      </c>
    </row>
    <row r="26" spans="1:403" ht="22.5" customHeight="1" x14ac:dyDescent="0.25">
      <c r="A26" s="15" t="s">
        <v>12</v>
      </c>
      <c r="B26" s="2" t="s">
        <v>205</v>
      </c>
      <c r="C26" s="2" t="s">
        <v>205</v>
      </c>
      <c r="E26" s="2" t="s">
        <v>205</v>
      </c>
      <c r="F26" s="2" t="s">
        <v>205</v>
      </c>
      <c r="H26" s="2" t="s">
        <v>205</v>
      </c>
      <c r="I26" s="2" t="s">
        <v>205</v>
      </c>
      <c r="J26" s="2" t="s">
        <v>205</v>
      </c>
      <c r="L26" s="2" t="s">
        <v>205</v>
      </c>
      <c r="M26" s="2" t="s">
        <v>205</v>
      </c>
      <c r="O26" s="2" t="s">
        <v>222</v>
      </c>
      <c r="P26" s="2" t="s">
        <v>222</v>
      </c>
      <c r="Q26" s="2" t="s">
        <v>222</v>
      </c>
      <c r="S26" s="2" t="s">
        <v>205</v>
      </c>
      <c r="T26" s="2" t="s">
        <v>205</v>
      </c>
      <c r="U26" s="2" t="s">
        <v>205</v>
      </c>
      <c r="V26" s="2" t="s">
        <v>205</v>
      </c>
      <c r="X26" s="2" t="s">
        <v>13</v>
      </c>
      <c r="Y26" s="2" t="s">
        <v>13</v>
      </c>
      <c r="Z26" s="2" t="s">
        <v>13</v>
      </c>
      <c r="AA26" s="2" t="s">
        <v>13</v>
      </c>
      <c r="AB26" s="2" t="s">
        <v>13</v>
      </c>
      <c r="AC26" s="2" t="s">
        <v>13</v>
      </c>
      <c r="AE26" s="2" t="s">
        <v>1161</v>
      </c>
      <c r="AF26" s="2" t="s">
        <v>1161</v>
      </c>
      <c r="AG26" s="2" t="s">
        <v>1161</v>
      </c>
      <c r="AH26" s="2" t="s">
        <v>1161</v>
      </c>
      <c r="AI26" s="2" t="s">
        <v>1161</v>
      </c>
      <c r="AK26" s="2" t="s">
        <v>263</v>
      </c>
      <c r="AL26" s="2" t="s">
        <v>263</v>
      </c>
      <c r="AM26" s="2" t="s">
        <v>263</v>
      </c>
      <c r="AO26" s="2" t="s">
        <v>1161</v>
      </c>
      <c r="AP26" s="2" t="s">
        <v>1161</v>
      </c>
      <c r="AQ26" s="2" t="s">
        <v>1161</v>
      </c>
      <c r="AS26" s="2" t="s">
        <v>128</v>
      </c>
      <c r="AT26" s="2" t="s">
        <v>128</v>
      </c>
      <c r="AV26" s="2" t="s">
        <v>1161</v>
      </c>
      <c r="AW26" s="2" t="s">
        <v>1161</v>
      </c>
      <c r="AY26" s="2" t="s">
        <v>263</v>
      </c>
      <c r="AZ26" s="2" t="s">
        <v>263</v>
      </c>
      <c r="BA26" s="2" t="s">
        <v>263</v>
      </c>
      <c r="BC26" s="2" t="s">
        <v>205</v>
      </c>
      <c r="BD26" s="2" t="s">
        <v>205</v>
      </c>
      <c r="BF26" s="2" t="s">
        <v>1161</v>
      </c>
      <c r="BG26" s="2" t="s">
        <v>1161</v>
      </c>
      <c r="BH26" s="2" t="s">
        <v>1161</v>
      </c>
      <c r="BJ26" s="2" t="s">
        <v>13</v>
      </c>
      <c r="BL26" s="2" t="s">
        <v>128</v>
      </c>
      <c r="BM26" s="2" t="s">
        <v>128</v>
      </c>
      <c r="BN26" s="2" t="s">
        <v>128</v>
      </c>
      <c r="BP26" s="2" t="s">
        <v>1161</v>
      </c>
      <c r="BQ26" s="2" t="s">
        <v>1161</v>
      </c>
      <c r="BR26" s="2" t="s">
        <v>1161</v>
      </c>
      <c r="BT26" s="2" t="s">
        <v>128</v>
      </c>
      <c r="BU26" s="2" t="s">
        <v>128</v>
      </c>
      <c r="BV26" s="2" t="s">
        <v>128</v>
      </c>
      <c r="BX26" s="2" t="s">
        <v>1463</v>
      </c>
      <c r="BY26" s="2" t="s">
        <v>1463</v>
      </c>
      <c r="BZ26" s="2" t="s">
        <v>1463</v>
      </c>
      <c r="CB26" s="2" t="s">
        <v>1463</v>
      </c>
      <c r="CC26" s="2" t="s">
        <v>1463</v>
      </c>
      <c r="CE26" s="2" t="s">
        <v>111</v>
      </c>
      <c r="CF26" s="2" t="s">
        <v>111</v>
      </c>
      <c r="CG26" s="2" t="s">
        <v>111</v>
      </c>
      <c r="CI26" s="2" t="s">
        <v>1463</v>
      </c>
      <c r="CJ26" s="2" t="s">
        <v>1463</v>
      </c>
      <c r="CK26" s="2" t="s">
        <v>1463</v>
      </c>
      <c r="CM26" s="2" t="s">
        <v>1463</v>
      </c>
      <c r="CO26" s="2" t="s">
        <v>111</v>
      </c>
      <c r="CP26" s="2" t="s">
        <v>111</v>
      </c>
      <c r="CQ26" s="2" t="s">
        <v>111</v>
      </c>
      <c r="CR26" s="70"/>
      <c r="CS26" s="2" t="s">
        <v>111</v>
      </c>
      <c r="CT26" s="2" t="s">
        <v>111</v>
      </c>
      <c r="CU26" s="2" t="s">
        <v>111</v>
      </c>
      <c r="CW26" s="2" t="s">
        <v>263</v>
      </c>
      <c r="CX26" s="2" t="s">
        <v>263</v>
      </c>
      <c r="CY26" s="2" t="s">
        <v>263</v>
      </c>
      <c r="DA26" s="2" t="s">
        <v>1784</v>
      </c>
      <c r="DB26" s="2" t="s">
        <v>1784</v>
      </c>
      <c r="DC26" s="2" t="s">
        <v>1784</v>
      </c>
      <c r="DE26" s="2" t="s">
        <v>1784</v>
      </c>
      <c r="DF26" s="2" t="s">
        <v>1784</v>
      </c>
      <c r="DG26" s="2" t="s">
        <v>1784</v>
      </c>
      <c r="DI26" s="2" t="s">
        <v>1463</v>
      </c>
      <c r="DJ26" s="2" t="s">
        <v>1463</v>
      </c>
      <c r="DK26" s="2" t="s">
        <v>1463</v>
      </c>
      <c r="DM26" s="2" t="s">
        <v>1065</v>
      </c>
      <c r="DN26" s="2" t="s">
        <v>1065</v>
      </c>
      <c r="DP26" s="2" t="s">
        <v>111</v>
      </c>
      <c r="DQ26" s="2" t="s">
        <v>111</v>
      </c>
      <c r="DR26" s="2" t="s">
        <v>111</v>
      </c>
      <c r="DT26" s="2" t="s">
        <v>263</v>
      </c>
      <c r="DU26" s="2" t="s">
        <v>263</v>
      </c>
      <c r="DV26" s="2" t="s">
        <v>263</v>
      </c>
      <c r="DX26" s="2" t="s">
        <v>1784</v>
      </c>
      <c r="DY26" s="2" t="s">
        <v>1784</v>
      </c>
      <c r="DZ26" s="2" t="s">
        <v>1784</v>
      </c>
      <c r="EB26" s="2" t="s">
        <v>1784</v>
      </c>
      <c r="EC26" s="2" t="s">
        <v>1784</v>
      </c>
      <c r="ED26" s="2" t="s">
        <v>1784</v>
      </c>
      <c r="EE26" s="2" t="s">
        <v>1784</v>
      </c>
      <c r="EG26" s="2" t="s">
        <v>1463</v>
      </c>
      <c r="EH26" s="2" t="s">
        <v>1463</v>
      </c>
      <c r="EI26" s="2" t="s">
        <v>1463</v>
      </c>
      <c r="EJ26" s="2" t="s">
        <v>1463</v>
      </c>
      <c r="EL26" s="2" t="s">
        <v>128</v>
      </c>
      <c r="EN26" s="2" t="s">
        <v>111</v>
      </c>
      <c r="EO26" s="2" t="s">
        <v>111</v>
      </c>
      <c r="EP26" s="2" t="s">
        <v>111</v>
      </c>
      <c r="EQ26" s="2" t="s">
        <v>111</v>
      </c>
      <c r="ER26" s="2" t="s">
        <v>111</v>
      </c>
      <c r="ET26" s="2" t="s">
        <v>1535</v>
      </c>
      <c r="EU26" s="2" t="s">
        <v>1463</v>
      </c>
      <c r="EW26" s="2" t="s">
        <v>111</v>
      </c>
      <c r="EX26" s="2" t="s">
        <v>111</v>
      </c>
      <c r="EY26" s="2" t="s">
        <v>111</v>
      </c>
      <c r="EZ26" s="2" t="s">
        <v>111</v>
      </c>
      <c r="FB26" s="2" t="s">
        <v>1535</v>
      </c>
      <c r="FC26" s="2" t="s">
        <v>1463</v>
      </c>
      <c r="FE26" s="2" t="s">
        <v>111</v>
      </c>
      <c r="FF26" s="2" t="s">
        <v>111</v>
      </c>
      <c r="FG26" s="2" t="s">
        <v>111</v>
      </c>
      <c r="FH26" s="2" t="s">
        <v>111</v>
      </c>
      <c r="FJ26" s="2" t="s">
        <v>87</v>
      </c>
      <c r="FK26" s="2" t="s">
        <v>87</v>
      </c>
      <c r="FL26" s="2" t="s">
        <v>87</v>
      </c>
      <c r="FM26" s="2" t="s">
        <v>87</v>
      </c>
      <c r="FO26" s="2" t="s">
        <v>1535</v>
      </c>
      <c r="FP26" s="2" t="s">
        <v>1535</v>
      </c>
      <c r="FQ26" s="70"/>
      <c r="FR26" s="2" t="s">
        <v>1535</v>
      </c>
      <c r="FS26" s="2" t="s">
        <v>1535</v>
      </c>
      <c r="FT26" s="2" t="s">
        <v>1535</v>
      </c>
      <c r="FU26" s="2" t="s">
        <v>1535</v>
      </c>
      <c r="FW26" s="2" t="s">
        <v>263</v>
      </c>
      <c r="FX26" s="2" t="s">
        <v>263</v>
      </c>
      <c r="FY26" s="2" t="s">
        <v>263</v>
      </c>
      <c r="FZ26" s="2" t="s">
        <v>263</v>
      </c>
      <c r="GA26" s="2" t="s">
        <v>263</v>
      </c>
      <c r="GB26" s="2" t="s">
        <v>263</v>
      </c>
      <c r="GD26" s="2" t="s">
        <v>1535</v>
      </c>
      <c r="GE26" s="2" t="s">
        <v>1535</v>
      </c>
      <c r="GF26" s="2" t="s">
        <v>1535</v>
      </c>
      <c r="GG26" s="2" t="s">
        <v>1535</v>
      </c>
      <c r="GH26" s="2" t="s">
        <v>1535</v>
      </c>
      <c r="GI26" s="2" t="s">
        <v>1535</v>
      </c>
      <c r="GK26" s="2" t="s">
        <v>87</v>
      </c>
      <c r="GL26" s="2" t="s">
        <v>87</v>
      </c>
      <c r="GM26" s="2" t="s">
        <v>87</v>
      </c>
      <c r="GN26" s="2" t="s">
        <v>87</v>
      </c>
      <c r="GP26" s="2" t="s">
        <v>1535</v>
      </c>
      <c r="GQ26" s="2" t="s">
        <v>1535</v>
      </c>
      <c r="GR26" s="2" t="s">
        <v>1535</v>
      </c>
      <c r="GS26" s="2" t="s">
        <v>1536</v>
      </c>
      <c r="GT26" s="70"/>
      <c r="GU26" s="2" t="s">
        <v>1535</v>
      </c>
      <c r="GV26" s="2" t="s">
        <v>1535</v>
      </c>
      <c r="GW26" s="2" t="s">
        <v>1535</v>
      </c>
      <c r="GX26" s="2" t="s">
        <v>1535</v>
      </c>
      <c r="GZ26" s="2" t="s">
        <v>263</v>
      </c>
      <c r="HA26" s="2" t="s">
        <v>263</v>
      </c>
      <c r="HB26" s="2" t="s">
        <v>263</v>
      </c>
      <c r="HC26" s="2" t="s">
        <v>263</v>
      </c>
      <c r="HD26" s="2" t="s">
        <v>263</v>
      </c>
      <c r="HE26" s="2" t="s">
        <v>263</v>
      </c>
      <c r="HG26" s="2" t="s">
        <v>1535</v>
      </c>
      <c r="HH26" s="2" t="s">
        <v>1535</v>
      </c>
      <c r="HI26" s="2" t="s">
        <v>1535</v>
      </c>
      <c r="HJ26" s="2" t="s">
        <v>1535</v>
      </c>
      <c r="HK26" s="2" t="s">
        <v>1535</v>
      </c>
      <c r="HL26" s="2" t="s">
        <v>1535</v>
      </c>
      <c r="HN26" s="2" t="s">
        <v>87</v>
      </c>
      <c r="HO26" s="2" t="s">
        <v>87</v>
      </c>
      <c r="HQ26" s="2" t="s">
        <v>1535</v>
      </c>
      <c r="HR26" s="2" t="s">
        <v>1535</v>
      </c>
      <c r="HT26" s="2" t="s">
        <v>1535</v>
      </c>
      <c r="HU26" s="2" t="s">
        <v>1535</v>
      </c>
      <c r="HV26" s="2" t="s">
        <v>1535</v>
      </c>
      <c r="HW26" s="2" t="s">
        <v>1535</v>
      </c>
      <c r="HY26" s="2" t="s">
        <v>128</v>
      </c>
      <c r="HZ26" s="2" t="s">
        <v>128</v>
      </c>
      <c r="IA26" s="2" t="s">
        <v>128</v>
      </c>
      <c r="IB26" s="2" t="s">
        <v>128</v>
      </c>
      <c r="IC26" s="2" t="s">
        <v>128</v>
      </c>
      <c r="ID26" s="2" t="s">
        <v>128</v>
      </c>
      <c r="IF26" s="2" t="s">
        <v>1197</v>
      </c>
      <c r="IG26" s="2" t="s">
        <v>1197</v>
      </c>
      <c r="IH26" s="2" t="s">
        <v>1197</v>
      </c>
      <c r="II26" s="2" t="s">
        <v>1197</v>
      </c>
      <c r="IK26" s="2" t="s">
        <v>1065</v>
      </c>
      <c r="IL26" s="2" t="s">
        <v>1065</v>
      </c>
      <c r="IM26" s="2" t="s">
        <v>1065</v>
      </c>
      <c r="IN26" s="2" t="s">
        <v>1065</v>
      </c>
      <c r="IO26" s="2" t="s">
        <v>1065</v>
      </c>
      <c r="IP26" s="2" t="s">
        <v>1065</v>
      </c>
      <c r="IQ26" s="2" t="s">
        <v>1065</v>
      </c>
      <c r="IR26" s="2" t="s">
        <v>1065</v>
      </c>
      <c r="IS26" s="2" t="s">
        <v>1065</v>
      </c>
      <c r="IU26" s="2" t="s">
        <v>87</v>
      </c>
      <c r="IV26" s="2" t="s">
        <v>87</v>
      </c>
      <c r="IW26" s="2" t="s">
        <v>87</v>
      </c>
      <c r="IY26" s="2" t="s">
        <v>1535</v>
      </c>
      <c r="IZ26" s="2" t="s">
        <v>1535</v>
      </c>
      <c r="JA26" s="2" t="s">
        <v>1535</v>
      </c>
      <c r="JC26" s="2" t="s">
        <v>128</v>
      </c>
      <c r="JD26" s="2" t="s">
        <v>128</v>
      </c>
      <c r="JE26" s="2" t="s">
        <v>128</v>
      </c>
      <c r="JF26" s="2" t="s">
        <v>128</v>
      </c>
      <c r="JG26" s="2" t="s">
        <v>128</v>
      </c>
      <c r="JI26" s="2" t="s">
        <v>1197</v>
      </c>
      <c r="JJ26" s="2" t="s">
        <v>1197</v>
      </c>
      <c r="JK26" s="2" t="s">
        <v>1197</v>
      </c>
      <c r="JL26" s="2" t="s">
        <v>1197</v>
      </c>
      <c r="JM26" s="2" t="s">
        <v>1197</v>
      </c>
      <c r="JN26" s="2" t="s">
        <v>1197</v>
      </c>
      <c r="JP26" s="2" t="s">
        <v>1065</v>
      </c>
      <c r="JQ26" s="2" t="s">
        <v>1065</v>
      </c>
      <c r="JR26" s="2" t="s">
        <v>1065</v>
      </c>
      <c r="JS26" s="2" t="s">
        <v>1065</v>
      </c>
      <c r="JT26" s="2" t="s">
        <v>1065</v>
      </c>
      <c r="JU26" s="2" t="s">
        <v>1065</v>
      </c>
      <c r="JV26" s="2" t="s">
        <v>1065</v>
      </c>
      <c r="JW26" s="2" t="s">
        <v>1065</v>
      </c>
      <c r="JX26" s="2" t="s">
        <v>1065</v>
      </c>
      <c r="JY26" s="2" t="s">
        <v>1065</v>
      </c>
      <c r="KA26" s="2" t="s">
        <v>128</v>
      </c>
      <c r="KB26" s="2" t="s">
        <v>128</v>
      </c>
      <c r="KC26" s="2" t="s">
        <v>128</v>
      </c>
      <c r="KD26" s="2" t="s">
        <v>128</v>
      </c>
      <c r="KE26" s="2" t="s">
        <v>128</v>
      </c>
      <c r="KF26" s="2" t="s">
        <v>128</v>
      </c>
      <c r="KG26" s="2" t="s">
        <v>128</v>
      </c>
      <c r="KI26" s="2" t="s">
        <v>1197</v>
      </c>
      <c r="KJ26" s="2" t="s">
        <v>1197</v>
      </c>
      <c r="KK26" s="2" t="s">
        <v>1197</v>
      </c>
      <c r="KL26" s="2" t="s">
        <v>1197</v>
      </c>
      <c r="KM26" s="2" t="s">
        <v>1197</v>
      </c>
      <c r="KN26" s="2" t="s">
        <v>1197</v>
      </c>
      <c r="KO26" s="2" t="s">
        <v>1197</v>
      </c>
      <c r="KQ26" s="2" t="s">
        <v>1065</v>
      </c>
      <c r="KR26" s="2" t="s">
        <v>1065</v>
      </c>
      <c r="KS26" s="2" t="s">
        <v>1065</v>
      </c>
      <c r="KT26" s="2" t="s">
        <v>1065</v>
      </c>
      <c r="KU26" s="2" t="s">
        <v>1065</v>
      </c>
      <c r="KV26" s="2" t="s">
        <v>1065</v>
      </c>
      <c r="KW26" s="2" t="s">
        <v>1065</v>
      </c>
      <c r="KX26" s="2" t="s">
        <v>1065</v>
      </c>
      <c r="KZ26" s="2" t="s">
        <v>111</v>
      </c>
      <c r="LA26" s="2" t="s">
        <v>111</v>
      </c>
      <c r="LC26" s="2" t="s">
        <v>87</v>
      </c>
      <c r="LE26" s="2" t="s">
        <v>1535</v>
      </c>
      <c r="LG26" s="2" t="s">
        <v>1536</v>
      </c>
      <c r="LH26" s="2" t="s">
        <v>1536</v>
      </c>
      <c r="LJ26" s="2" t="s">
        <v>128</v>
      </c>
      <c r="LK26" s="2" t="s">
        <v>128</v>
      </c>
      <c r="LL26" s="2" t="s">
        <v>128</v>
      </c>
      <c r="LN26" s="2" t="s">
        <v>1197</v>
      </c>
      <c r="LO26" s="2" t="s">
        <v>1197</v>
      </c>
      <c r="LQ26" s="2" t="s">
        <v>1065</v>
      </c>
      <c r="LR26" s="2" t="s">
        <v>1065</v>
      </c>
      <c r="LS26" s="2" t="s">
        <v>1065</v>
      </c>
      <c r="LT26" s="2" t="s">
        <v>1065</v>
      </c>
      <c r="LV26" s="2" t="s">
        <v>1197</v>
      </c>
      <c r="LW26" s="2" t="s">
        <v>1197</v>
      </c>
      <c r="LY26" s="2" t="s">
        <v>1065</v>
      </c>
      <c r="LZ26" s="2" t="s">
        <v>1065</v>
      </c>
      <c r="MB26" s="2" t="s">
        <v>128</v>
      </c>
      <c r="MC26" s="2" t="s">
        <v>128</v>
      </c>
      <c r="MD26" s="2" t="s">
        <v>128</v>
      </c>
      <c r="ME26" s="2" t="s">
        <v>128</v>
      </c>
      <c r="MG26" s="2" t="s">
        <v>1065</v>
      </c>
      <c r="MH26" s="2" t="s">
        <v>1065</v>
      </c>
      <c r="MI26" s="2" t="s">
        <v>1065</v>
      </c>
      <c r="MJ26" s="2" t="s">
        <v>1065</v>
      </c>
      <c r="MK26" s="2" t="s">
        <v>1065</v>
      </c>
      <c r="ML26" s="2" t="s">
        <v>1065</v>
      </c>
      <c r="MN26" s="2" t="s">
        <v>111</v>
      </c>
      <c r="MO26" s="2" t="s">
        <v>111</v>
      </c>
      <c r="MP26" s="2" t="s">
        <v>111</v>
      </c>
      <c r="MQ26" s="2" t="s">
        <v>111</v>
      </c>
      <c r="MR26" s="2" t="s">
        <v>1065</v>
      </c>
      <c r="MT26" s="2" t="s">
        <v>128</v>
      </c>
      <c r="MU26" s="2" t="s">
        <v>128</v>
      </c>
      <c r="MW26" s="2" t="s">
        <v>1065</v>
      </c>
      <c r="MX26" s="2" t="s">
        <v>1065</v>
      </c>
      <c r="MY26" s="2" t="s">
        <v>1065</v>
      </c>
      <c r="MZ26" s="2" t="s">
        <v>1065</v>
      </c>
      <c r="NA26" s="2" t="s">
        <v>1065</v>
      </c>
      <c r="NB26" s="2" t="s">
        <v>1065</v>
      </c>
      <c r="NC26" s="2" t="s">
        <v>1065</v>
      </c>
      <c r="ND26" s="2" t="s">
        <v>1065</v>
      </c>
      <c r="NE26" s="2" t="s">
        <v>1065</v>
      </c>
      <c r="NF26" s="2" t="s">
        <v>1065</v>
      </c>
      <c r="NG26" s="2" t="s">
        <v>1065</v>
      </c>
      <c r="NH26" s="2" t="s">
        <v>1065</v>
      </c>
      <c r="NJ26" s="2" t="s">
        <v>128</v>
      </c>
      <c r="NK26" s="2" t="s">
        <v>128</v>
      </c>
      <c r="NL26" s="2" t="s">
        <v>128</v>
      </c>
      <c r="NM26" s="2" t="s">
        <v>128</v>
      </c>
      <c r="NN26" s="2" t="s">
        <v>128</v>
      </c>
      <c r="NO26" s="2" t="s">
        <v>128</v>
      </c>
      <c r="NQ26" s="2" t="s">
        <v>1065</v>
      </c>
      <c r="NR26" s="2" t="s">
        <v>1065</v>
      </c>
      <c r="NS26" s="2" t="s">
        <v>1065</v>
      </c>
      <c r="NT26" s="2" t="s">
        <v>1065</v>
      </c>
      <c r="NU26" s="2" t="s">
        <v>1065</v>
      </c>
      <c r="NV26" s="2" t="s">
        <v>1065</v>
      </c>
      <c r="NW26" s="2" t="s">
        <v>1065</v>
      </c>
      <c r="NX26" s="2" t="s">
        <v>1065</v>
      </c>
      <c r="NY26" s="2" t="s">
        <v>1065</v>
      </c>
      <c r="OA26" s="2" t="s">
        <v>111</v>
      </c>
      <c r="OB26" s="2" t="s">
        <v>111</v>
      </c>
      <c r="OC26" s="2" t="s">
        <v>111</v>
      </c>
      <c r="OE26" s="2" t="s">
        <v>111</v>
      </c>
      <c r="OF26" s="2" t="s">
        <v>111</v>
      </c>
      <c r="OG26" s="2" t="s">
        <v>111</v>
      </c>
      <c r="OI26" s="2" t="s">
        <v>1197</v>
      </c>
      <c r="OJ26" s="2" t="s">
        <v>1197</v>
      </c>
      <c r="OK26" s="2" t="s">
        <v>1197</v>
      </c>
      <c r="OL26" s="2" t="s">
        <v>1197</v>
      </c>
      <c r="OM26" s="2" t="s">
        <v>1197</v>
      </c>
    </row>
    <row r="27" spans="1:403" ht="45" customHeight="1" x14ac:dyDescent="0.25">
      <c r="A27" s="14" t="s">
        <v>77</v>
      </c>
      <c r="B27" s="45" t="s">
        <v>59</v>
      </c>
      <c r="C27" s="45" t="s">
        <v>59</v>
      </c>
      <c r="E27" s="45" t="s">
        <v>59</v>
      </c>
      <c r="F27" s="45" t="s">
        <v>59</v>
      </c>
      <c r="H27" s="45" t="s">
        <v>59</v>
      </c>
      <c r="I27" s="45" t="s">
        <v>59</v>
      </c>
      <c r="J27" s="45" t="s">
        <v>59</v>
      </c>
      <c r="L27" s="45" t="s">
        <v>59</v>
      </c>
      <c r="M27" s="45" t="s">
        <v>59</v>
      </c>
      <c r="O27" s="45" t="s">
        <v>59</v>
      </c>
      <c r="P27" s="45" t="s">
        <v>59</v>
      </c>
      <c r="Q27" s="45" t="s">
        <v>59</v>
      </c>
      <c r="S27" s="45" t="s">
        <v>59</v>
      </c>
      <c r="T27" s="45" t="s">
        <v>59</v>
      </c>
      <c r="U27" s="45" t="s">
        <v>59</v>
      </c>
      <c r="V27" s="45" t="s">
        <v>59</v>
      </c>
      <c r="X27" s="45" t="s">
        <v>59</v>
      </c>
      <c r="Y27" s="45" t="s">
        <v>59</v>
      </c>
      <c r="Z27" s="45" t="s">
        <v>59</v>
      </c>
      <c r="AA27" s="45" t="s">
        <v>59</v>
      </c>
      <c r="AB27" s="45" t="s">
        <v>59</v>
      </c>
      <c r="AC27" s="45" t="s">
        <v>59</v>
      </c>
      <c r="AE27" s="45" t="s">
        <v>59</v>
      </c>
      <c r="AF27" s="45" t="s">
        <v>59</v>
      </c>
      <c r="AG27" s="45" t="s">
        <v>59</v>
      </c>
      <c r="AH27" s="45" t="s">
        <v>59</v>
      </c>
      <c r="AI27" s="45" t="s">
        <v>59</v>
      </c>
      <c r="AK27" s="45" t="s">
        <v>59</v>
      </c>
      <c r="AL27" s="45" t="s">
        <v>59</v>
      </c>
      <c r="AM27" s="45" t="s">
        <v>59</v>
      </c>
      <c r="AO27" s="45" t="s">
        <v>59</v>
      </c>
      <c r="AP27" s="45" t="s">
        <v>59</v>
      </c>
      <c r="AQ27" s="45" t="s">
        <v>59</v>
      </c>
      <c r="AS27" s="45" t="s">
        <v>59</v>
      </c>
      <c r="AT27" s="45" t="s">
        <v>59</v>
      </c>
      <c r="AV27" s="45" t="s">
        <v>59</v>
      </c>
      <c r="AW27" s="45" t="s">
        <v>59</v>
      </c>
      <c r="AY27" s="45" t="s">
        <v>59</v>
      </c>
      <c r="AZ27" s="45" t="s">
        <v>59</v>
      </c>
      <c r="BA27" s="45" t="s">
        <v>59</v>
      </c>
      <c r="BC27" s="45" t="s">
        <v>59</v>
      </c>
      <c r="BD27" s="45" t="s">
        <v>59</v>
      </c>
      <c r="BF27" s="45" t="s">
        <v>59</v>
      </c>
      <c r="BG27" s="45" t="s">
        <v>59</v>
      </c>
      <c r="BH27" s="45" t="s">
        <v>59</v>
      </c>
      <c r="BJ27" s="45" t="s">
        <v>59</v>
      </c>
      <c r="BL27" s="45" t="s">
        <v>59</v>
      </c>
      <c r="BM27" s="45" t="s">
        <v>59</v>
      </c>
      <c r="BN27" s="45" t="s">
        <v>59</v>
      </c>
      <c r="BP27" s="45" t="s">
        <v>59</v>
      </c>
      <c r="BQ27" s="45" t="s">
        <v>59</v>
      </c>
      <c r="BR27" s="45" t="s">
        <v>59</v>
      </c>
      <c r="BS27" s="70"/>
      <c r="BT27" s="45" t="s">
        <v>59</v>
      </c>
      <c r="BU27" s="45" t="s">
        <v>59</v>
      </c>
      <c r="BV27" s="45" t="s">
        <v>59</v>
      </c>
      <c r="BW27" s="70"/>
      <c r="BX27" s="45" t="s">
        <v>59</v>
      </c>
      <c r="BY27" s="45" t="s">
        <v>59</v>
      </c>
      <c r="BZ27" s="45" t="s">
        <v>59</v>
      </c>
      <c r="CB27" s="45" t="s">
        <v>59</v>
      </c>
      <c r="CC27" s="45" t="s">
        <v>59</v>
      </c>
      <c r="CD27" s="70"/>
      <c r="CE27" s="45" t="s">
        <v>59</v>
      </c>
      <c r="CF27" s="45" t="s">
        <v>59</v>
      </c>
      <c r="CG27" s="45" t="s">
        <v>59</v>
      </c>
      <c r="CH27" s="70"/>
      <c r="CI27" s="45" t="s">
        <v>59</v>
      </c>
      <c r="CJ27" s="45" t="s">
        <v>59</v>
      </c>
      <c r="CK27" s="45" t="s">
        <v>59</v>
      </c>
      <c r="CM27" s="45" t="s">
        <v>59</v>
      </c>
      <c r="CO27" s="45" t="s">
        <v>59</v>
      </c>
      <c r="CP27" s="45" t="s">
        <v>59</v>
      </c>
      <c r="CQ27" s="45" t="s">
        <v>59</v>
      </c>
      <c r="CR27" s="70"/>
      <c r="CS27" s="45" t="s">
        <v>59</v>
      </c>
      <c r="CT27" s="45" t="s">
        <v>59</v>
      </c>
      <c r="CU27" s="45" t="s">
        <v>59</v>
      </c>
      <c r="CW27" s="47" t="s">
        <v>8</v>
      </c>
      <c r="CX27" s="47" t="s">
        <v>8</v>
      </c>
      <c r="CY27" s="47" t="s">
        <v>8</v>
      </c>
      <c r="DA27" s="47" t="s">
        <v>8</v>
      </c>
      <c r="DB27" s="47" t="s">
        <v>8</v>
      </c>
      <c r="DC27" s="47" t="s">
        <v>8</v>
      </c>
      <c r="DE27" s="47" t="s">
        <v>8</v>
      </c>
      <c r="DF27" s="47" t="s">
        <v>8</v>
      </c>
      <c r="DG27" s="47" t="s">
        <v>8</v>
      </c>
      <c r="DI27" s="47" t="s">
        <v>8</v>
      </c>
      <c r="DJ27" s="47" t="s">
        <v>8</v>
      </c>
      <c r="DK27" s="47" t="s">
        <v>8</v>
      </c>
      <c r="DM27" s="47" t="s">
        <v>8</v>
      </c>
      <c r="DN27" s="47" t="s">
        <v>8</v>
      </c>
      <c r="DP27" s="47" t="s">
        <v>8</v>
      </c>
      <c r="DQ27" s="47" t="s">
        <v>8</v>
      </c>
      <c r="DR27" s="47" t="s">
        <v>8</v>
      </c>
      <c r="DT27" s="47" t="s">
        <v>8</v>
      </c>
      <c r="DU27" s="47" t="s">
        <v>8</v>
      </c>
      <c r="DV27" s="47" t="s">
        <v>8</v>
      </c>
      <c r="DX27" s="47" t="s">
        <v>8</v>
      </c>
      <c r="DY27" s="47" t="s">
        <v>8</v>
      </c>
      <c r="DZ27" s="47" t="s">
        <v>8</v>
      </c>
      <c r="EB27" s="47" t="s">
        <v>8</v>
      </c>
      <c r="EC27" s="47" t="s">
        <v>8</v>
      </c>
      <c r="ED27" s="47" t="s">
        <v>8</v>
      </c>
      <c r="EE27" s="47" t="s">
        <v>8</v>
      </c>
      <c r="EG27" s="47" t="s">
        <v>8</v>
      </c>
      <c r="EH27" s="47" t="s">
        <v>8</v>
      </c>
      <c r="EI27" s="47" t="s">
        <v>8</v>
      </c>
      <c r="EJ27" s="47" t="s">
        <v>8</v>
      </c>
      <c r="EL27" s="47" t="s">
        <v>8</v>
      </c>
      <c r="EN27" s="47" t="s">
        <v>8</v>
      </c>
      <c r="EO27" s="47" t="s">
        <v>8</v>
      </c>
      <c r="EP27" s="47" t="s">
        <v>8</v>
      </c>
      <c r="EQ27" s="47" t="s">
        <v>8</v>
      </c>
      <c r="ER27" s="47" t="s">
        <v>8</v>
      </c>
      <c r="ET27" s="47" t="s">
        <v>8</v>
      </c>
      <c r="EU27" s="47" t="s">
        <v>8</v>
      </c>
      <c r="EW27" s="47" t="s">
        <v>8</v>
      </c>
      <c r="EX27" s="47" t="s">
        <v>8</v>
      </c>
      <c r="EY27" s="47" t="s">
        <v>8</v>
      </c>
      <c r="EZ27" s="47" t="s">
        <v>8</v>
      </c>
      <c r="FB27" s="47" t="s">
        <v>8</v>
      </c>
      <c r="FC27" s="47" t="s">
        <v>8</v>
      </c>
      <c r="FE27" s="47" t="s">
        <v>8</v>
      </c>
      <c r="FF27" s="47" t="s">
        <v>8</v>
      </c>
      <c r="FG27" s="47" t="s">
        <v>8</v>
      </c>
      <c r="FH27" s="47" t="s">
        <v>8</v>
      </c>
      <c r="FJ27" s="45" t="s">
        <v>88</v>
      </c>
      <c r="FK27" s="48" t="s">
        <v>112</v>
      </c>
      <c r="FL27" s="48" t="s">
        <v>112</v>
      </c>
      <c r="FM27" s="48" t="s">
        <v>112</v>
      </c>
      <c r="FO27" s="45" t="s">
        <v>1537</v>
      </c>
      <c r="FP27" s="142" t="s">
        <v>1198</v>
      </c>
      <c r="FQ27" s="70"/>
      <c r="FR27" s="45" t="s">
        <v>1537</v>
      </c>
      <c r="FS27" s="142" t="s">
        <v>1198</v>
      </c>
      <c r="FT27" s="142" t="s">
        <v>1198</v>
      </c>
      <c r="FU27" s="142" t="s">
        <v>1198</v>
      </c>
      <c r="FW27" s="45" t="s">
        <v>88</v>
      </c>
      <c r="FX27" s="48" t="s">
        <v>112</v>
      </c>
      <c r="FY27" s="45" t="s">
        <v>88</v>
      </c>
      <c r="FZ27" s="48" t="s">
        <v>112</v>
      </c>
      <c r="GA27" s="48" t="s">
        <v>112</v>
      </c>
      <c r="GB27" s="48" t="s">
        <v>112</v>
      </c>
      <c r="GD27" s="45" t="s">
        <v>1537</v>
      </c>
      <c r="GE27" s="142" t="s">
        <v>1198</v>
      </c>
      <c r="GF27" s="45" t="s">
        <v>1537</v>
      </c>
      <c r="GG27" s="142" t="s">
        <v>1198</v>
      </c>
      <c r="GH27" s="142" t="s">
        <v>1198</v>
      </c>
      <c r="GI27" s="142" t="s">
        <v>1198</v>
      </c>
      <c r="GK27" s="45" t="s">
        <v>88</v>
      </c>
      <c r="GL27" s="48" t="s">
        <v>112</v>
      </c>
      <c r="GM27" s="45" t="s">
        <v>88</v>
      </c>
      <c r="GN27" s="48" t="s">
        <v>112</v>
      </c>
      <c r="GP27" s="45" t="s">
        <v>1537</v>
      </c>
      <c r="GQ27" s="142" t="s">
        <v>1198</v>
      </c>
      <c r="GR27" s="45" t="s">
        <v>1537</v>
      </c>
      <c r="GS27" s="142" t="s">
        <v>1198</v>
      </c>
      <c r="GT27" s="70"/>
      <c r="GU27" s="45" t="s">
        <v>1537</v>
      </c>
      <c r="GV27" s="142" t="s">
        <v>1198</v>
      </c>
      <c r="GW27" s="45" t="s">
        <v>1537</v>
      </c>
      <c r="GX27" s="142" t="s">
        <v>1198</v>
      </c>
      <c r="GZ27" s="45" t="s">
        <v>88</v>
      </c>
      <c r="HA27" s="48" t="s">
        <v>112</v>
      </c>
      <c r="HB27" s="45" t="s">
        <v>88</v>
      </c>
      <c r="HC27" s="48" t="s">
        <v>112</v>
      </c>
      <c r="HD27" s="48" t="s">
        <v>112</v>
      </c>
      <c r="HE27" s="48" t="s">
        <v>112</v>
      </c>
      <c r="HG27" s="45" t="s">
        <v>1537</v>
      </c>
      <c r="HH27" s="142" t="s">
        <v>1198</v>
      </c>
      <c r="HI27" s="45" t="s">
        <v>1537</v>
      </c>
      <c r="HJ27" s="142" t="s">
        <v>1198</v>
      </c>
      <c r="HK27" s="142" t="s">
        <v>1198</v>
      </c>
      <c r="HL27" s="142" t="s">
        <v>1198</v>
      </c>
      <c r="HN27" s="45" t="s">
        <v>88</v>
      </c>
      <c r="HO27" s="45" t="s">
        <v>88</v>
      </c>
      <c r="HQ27" s="45" t="s">
        <v>1537</v>
      </c>
      <c r="HR27" s="45" t="s">
        <v>1537</v>
      </c>
      <c r="HT27" s="45" t="s">
        <v>1537</v>
      </c>
      <c r="HU27" s="142" t="s">
        <v>1198</v>
      </c>
      <c r="HV27" s="142" t="s">
        <v>1198</v>
      </c>
      <c r="HW27" s="142" t="s">
        <v>1198</v>
      </c>
      <c r="HY27" s="45" t="s">
        <v>88</v>
      </c>
      <c r="HZ27" s="48" t="s">
        <v>112</v>
      </c>
      <c r="IA27" s="45" t="s">
        <v>88</v>
      </c>
      <c r="IB27" s="48" t="s">
        <v>112</v>
      </c>
      <c r="IC27" s="45" t="s">
        <v>88</v>
      </c>
      <c r="ID27" s="48" t="s">
        <v>112</v>
      </c>
      <c r="IF27" s="45" t="s">
        <v>88</v>
      </c>
      <c r="IG27" s="142" t="s">
        <v>1198</v>
      </c>
      <c r="IH27" s="142" t="s">
        <v>1198</v>
      </c>
      <c r="II27" s="142" t="s">
        <v>1198</v>
      </c>
      <c r="IK27" s="45" t="s">
        <v>1537</v>
      </c>
      <c r="IL27" s="142" t="s">
        <v>1198</v>
      </c>
      <c r="IM27" s="142" t="s">
        <v>1198</v>
      </c>
      <c r="IN27" s="142" t="s">
        <v>1198</v>
      </c>
      <c r="IO27" s="45" t="s">
        <v>1537</v>
      </c>
      <c r="IP27" s="142" t="s">
        <v>1198</v>
      </c>
      <c r="IQ27" s="142" t="s">
        <v>1198</v>
      </c>
      <c r="IR27" s="142" t="s">
        <v>1198</v>
      </c>
      <c r="IS27" s="142" t="s">
        <v>1198</v>
      </c>
      <c r="IU27" s="36" t="s">
        <v>88</v>
      </c>
      <c r="IV27" s="36" t="s">
        <v>88</v>
      </c>
      <c r="IW27" s="36" t="s">
        <v>88</v>
      </c>
      <c r="IY27" s="36" t="s">
        <v>1537</v>
      </c>
      <c r="IZ27" s="36" t="s">
        <v>1537</v>
      </c>
      <c r="JA27" s="36" t="s">
        <v>1537</v>
      </c>
      <c r="JC27" s="36" t="s">
        <v>88</v>
      </c>
      <c r="JD27" s="49" t="s">
        <v>112</v>
      </c>
      <c r="JE27" s="36" t="s">
        <v>88</v>
      </c>
      <c r="JF27" s="49" t="s">
        <v>112</v>
      </c>
      <c r="JG27" s="49" t="s">
        <v>112</v>
      </c>
      <c r="JI27" s="36" t="s">
        <v>88</v>
      </c>
      <c r="JJ27" s="95" t="s">
        <v>1198</v>
      </c>
      <c r="JK27" s="95" t="s">
        <v>1066</v>
      </c>
      <c r="JL27" s="95" t="s">
        <v>1066</v>
      </c>
      <c r="JM27" s="95" t="s">
        <v>1198</v>
      </c>
      <c r="JN27" s="95" t="s">
        <v>1198</v>
      </c>
      <c r="JP27" s="36" t="s">
        <v>88</v>
      </c>
      <c r="JQ27" s="95" t="s">
        <v>1198</v>
      </c>
      <c r="JR27" s="95" t="s">
        <v>1198</v>
      </c>
      <c r="JS27" s="95" t="s">
        <v>1066</v>
      </c>
      <c r="JT27" s="95" t="s">
        <v>1198</v>
      </c>
      <c r="JU27" s="95" t="s">
        <v>1198</v>
      </c>
      <c r="JV27" s="95" t="s">
        <v>1066</v>
      </c>
      <c r="JW27" s="95" t="s">
        <v>1198</v>
      </c>
      <c r="JX27" s="95" t="s">
        <v>1198</v>
      </c>
      <c r="JY27" s="95" t="s">
        <v>1066</v>
      </c>
      <c r="KA27" s="36" t="s">
        <v>88</v>
      </c>
      <c r="KB27" s="49" t="s">
        <v>112</v>
      </c>
      <c r="KC27" s="49" t="s">
        <v>112</v>
      </c>
      <c r="KD27" s="36" t="s">
        <v>88</v>
      </c>
      <c r="KE27" s="49" t="s">
        <v>112</v>
      </c>
      <c r="KF27" s="49" t="s">
        <v>112</v>
      </c>
      <c r="KG27" s="49" t="s">
        <v>112</v>
      </c>
      <c r="KI27" s="36" t="s">
        <v>88</v>
      </c>
      <c r="KJ27" s="95" t="s">
        <v>1198</v>
      </c>
      <c r="KK27" s="95" t="s">
        <v>1198</v>
      </c>
      <c r="KL27" s="95" t="s">
        <v>1198</v>
      </c>
      <c r="KM27" s="95" t="s">
        <v>1198</v>
      </c>
      <c r="KN27" s="95" t="s">
        <v>1198</v>
      </c>
      <c r="KO27" s="95" t="s">
        <v>1198</v>
      </c>
      <c r="KQ27" s="36" t="s">
        <v>1537</v>
      </c>
      <c r="KR27" s="95" t="s">
        <v>1198</v>
      </c>
      <c r="KS27" s="95" t="s">
        <v>1198</v>
      </c>
      <c r="KT27" s="36" t="s">
        <v>1537</v>
      </c>
      <c r="KU27" s="95" t="s">
        <v>1198</v>
      </c>
      <c r="KV27" s="95" t="s">
        <v>1198</v>
      </c>
      <c r="KW27" s="95" t="s">
        <v>1198</v>
      </c>
      <c r="KX27" s="95" t="s">
        <v>1198</v>
      </c>
      <c r="KZ27" s="49" t="s">
        <v>112</v>
      </c>
      <c r="LA27" s="49" t="s">
        <v>112</v>
      </c>
      <c r="LC27" s="36" t="s">
        <v>88</v>
      </c>
      <c r="LE27" s="36" t="s">
        <v>1537</v>
      </c>
      <c r="LG27" s="181" t="s">
        <v>1913</v>
      </c>
      <c r="LH27" s="95" t="s">
        <v>1066</v>
      </c>
      <c r="LJ27" s="36" t="s">
        <v>88</v>
      </c>
      <c r="LK27" s="49" t="s">
        <v>112</v>
      </c>
      <c r="LL27" s="49" t="s">
        <v>112</v>
      </c>
      <c r="LN27" s="36" t="s">
        <v>88</v>
      </c>
      <c r="LO27" s="95" t="s">
        <v>1066</v>
      </c>
      <c r="LQ27" s="181" t="s">
        <v>1537</v>
      </c>
      <c r="LR27" s="95" t="s">
        <v>1198</v>
      </c>
      <c r="LS27" s="95" t="s">
        <v>1198</v>
      </c>
      <c r="LT27" s="95" t="s">
        <v>1066</v>
      </c>
      <c r="LV27" s="95" t="s">
        <v>1198</v>
      </c>
      <c r="LW27" s="95" t="s">
        <v>1198</v>
      </c>
      <c r="LY27" s="95" t="s">
        <v>1198</v>
      </c>
      <c r="LZ27" s="95" t="s">
        <v>1198</v>
      </c>
      <c r="MB27" s="58" t="s">
        <v>8</v>
      </c>
      <c r="MC27" s="58" t="s">
        <v>8</v>
      </c>
      <c r="MD27" s="49" t="s">
        <v>112</v>
      </c>
      <c r="ME27" s="49" t="s">
        <v>112</v>
      </c>
      <c r="MG27" s="36" t="s">
        <v>88</v>
      </c>
      <c r="MH27" s="95" t="s">
        <v>1198</v>
      </c>
      <c r="MI27" s="36" t="s">
        <v>88</v>
      </c>
      <c r="MJ27" s="95" t="s">
        <v>1198</v>
      </c>
      <c r="MK27" s="95" t="s">
        <v>1198</v>
      </c>
      <c r="ML27" s="95" t="s">
        <v>1198</v>
      </c>
      <c r="MN27" s="36" t="s">
        <v>8</v>
      </c>
      <c r="MO27" s="49" t="s">
        <v>112</v>
      </c>
      <c r="MP27" s="49" t="s">
        <v>112</v>
      </c>
      <c r="MQ27" s="49" t="s">
        <v>112</v>
      </c>
      <c r="MR27" s="95" t="s">
        <v>1066</v>
      </c>
      <c r="MT27" s="49" t="s">
        <v>112</v>
      </c>
      <c r="MU27" s="49" t="s">
        <v>112</v>
      </c>
      <c r="MW27" s="36" t="s">
        <v>88</v>
      </c>
      <c r="MX27" s="95" t="s">
        <v>1198</v>
      </c>
      <c r="MY27" s="95" t="s">
        <v>1198</v>
      </c>
      <c r="MZ27" s="95" t="s">
        <v>1066</v>
      </c>
      <c r="NA27" s="95" t="s">
        <v>1198</v>
      </c>
      <c r="NB27" s="36" t="s">
        <v>88</v>
      </c>
      <c r="NC27" s="95" t="s">
        <v>1198</v>
      </c>
      <c r="ND27" s="95" t="s">
        <v>1066</v>
      </c>
      <c r="NE27" s="95" t="s">
        <v>1198</v>
      </c>
      <c r="NF27" s="95" t="s">
        <v>1198</v>
      </c>
      <c r="NG27" s="95" t="s">
        <v>1198</v>
      </c>
      <c r="NH27" s="95" t="s">
        <v>1198</v>
      </c>
      <c r="NJ27" s="49" t="s">
        <v>112</v>
      </c>
      <c r="NK27" s="49" t="s">
        <v>112</v>
      </c>
      <c r="NL27" s="49" t="s">
        <v>112</v>
      </c>
      <c r="NM27" s="49" t="s">
        <v>112</v>
      </c>
      <c r="NN27" s="49" t="s">
        <v>112</v>
      </c>
      <c r="NO27" s="49" t="s">
        <v>112</v>
      </c>
      <c r="NQ27" s="95" t="s">
        <v>1198</v>
      </c>
      <c r="NR27" s="95" t="s">
        <v>1066</v>
      </c>
      <c r="NS27" s="95" t="s">
        <v>1198</v>
      </c>
      <c r="NT27" s="95" t="s">
        <v>1066</v>
      </c>
      <c r="NU27" s="95" t="s">
        <v>1198</v>
      </c>
      <c r="NV27" s="95" t="s">
        <v>1198</v>
      </c>
      <c r="NW27" s="95" t="s">
        <v>1198</v>
      </c>
      <c r="NX27" s="95" t="s">
        <v>1066</v>
      </c>
      <c r="NY27" s="95" t="s">
        <v>1198</v>
      </c>
      <c r="OA27" s="95" t="s">
        <v>112</v>
      </c>
      <c r="OB27" s="95" t="s">
        <v>112</v>
      </c>
      <c r="OC27" s="95" t="s">
        <v>955</v>
      </c>
      <c r="OE27" s="72" t="s">
        <v>601</v>
      </c>
      <c r="OF27" s="72" t="s">
        <v>601</v>
      </c>
      <c r="OG27" s="72" t="s">
        <v>601</v>
      </c>
      <c r="OI27" s="71" t="s">
        <v>8</v>
      </c>
      <c r="OJ27" s="191" t="s">
        <v>1066</v>
      </c>
      <c r="OK27" s="191" t="s">
        <v>1066</v>
      </c>
      <c r="OL27" s="71" t="s">
        <v>8</v>
      </c>
      <c r="OM27" s="71" t="s">
        <v>8</v>
      </c>
    </row>
    <row r="28" spans="1:403" ht="22.5" customHeight="1" x14ac:dyDescent="0.25">
      <c r="A28" s="15" t="s">
        <v>78</v>
      </c>
      <c r="B28" s="2" t="s">
        <v>59</v>
      </c>
      <c r="C28" s="2" t="s">
        <v>59</v>
      </c>
      <c r="E28" s="2" t="s">
        <v>59</v>
      </c>
      <c r="F28" s="2" t="s">
        <v>59</v>
      </c>
      <c r="H28" s="2" t="s">
        <v>59</v>
      </c>
      <c r="I28" s="2" t="s">
        <v>59</v>
      </c>
      <c r="J28" s="2" t="s">
        <v>59</v>
      </c>
      <c r="L28" s="2" t="s">
        <v>59</v>
      </c>
      <c r="M28" s="2" t="s">
        <v>59</v>
      </c>
      <c r="O28" s="2" t="s">
        <v>59</v>
      </c>
      <c r="P28" s="2" t="s">
        <v>59</v>
      </c>
      <c r="Q28" s="2" t="s">
        <v>59</v>
      </c>
      <c r="S28" s="2" t="s">
        <v>59</v>
      </c>
      <c r="T28" s="2" t="s">
        <v>59</v>
      </c>
      <c r="U28" s="2" t="s">
        <v>59</v>
      </c>
      <c r="V28" s="2" t="s">
        <v>59</v>
      </c>
      <c r="X28" s="2" t="s">
        <v>59</v>
      </c>
      <c r="Y28" s="2" t="s">
        <v>59</v>
      </c>
      <c r="Z28" s="2" t="s">
        <v>59</v>
      </c>
      <c r="AA28" s="2" t="s">
        <v>59</v>
      </c>
      <c r="AB28" s="2" t="s">
        <v>59</v>
      </c>
      <c r="AC28" s="2" t="s">
        <v>59</v>
      </c>
      <c r="AE28" s="2" t="s">
        <v>59</v>
      </c>
      <c r="AF28" s="2" t="s">
        <v>59</v>
      </c>
      <c r="AG28" s="2" t="s">
        <v>59</v>
      </c>
      <c r="AH28" s="2" t="s">
        <v>59</v>
      </c>
      <c r="AI28" s="2" t="s">
        <v>59</v>
      </c>
      <c r="AK28" s="2" t="s">
        <v>59</v>
      </c>
      <c r="AL28" s="2" t="s">
        <v>59</v>
      </c>
      <c r="AM28" s="2" t="s">
        <v>59</v>
      </c>
      <c r="AO28" s="2" t="s">
        <v>59</v>
      </c>
      <c r="AP28" s="2" t="s">
        <v>59</v>
      </c>
      <c r="AQ28" s="2" t="s">
        <v>59</v>
      </c>
      <c r="AS28" s="2" t="s">
        <v>59</v>
      </c>
      <c r="AT28" s="2" t="s">
        <v>59</v>
      </c>
      <c r="AV28" s="2" t="s">
        <v>59</v>
      </c>
      <c r="AW28" s="2" t="s">
        <v>59</v>
      </c>
      <c r="AY28" s="2" t="s">
        <v>59</v>
      </c>
      <c r="AZ28" s="2" t="s">
        <v>59</v>
      </c>
      <c r="BA28" s="2" t="s">
        <v>59</v>
      </c>
      <c r="BC28" s="2" t="s">
        <v>59</v>
      </c>
      <c r="BD28" s="2" t="s">
        <v>59</v>
      </c>
      <c r="BF28" s="2" t="s">
        <v>59</v>
      </c>
      <c r="BG28" s="2" t="s">
        <v>59</v>
      </c>
      <c r="BH28" s="2" t="s">
        <v>59</v>
      </c>
      <c r="BJ28" s="2" t="s">
        <v>59</v>
      </c>
      <c r="BL28" s="2" t="s">
        <v>59</v>
      </c>
      <c r="BM28" s="2" t="s">
        <v>59</v>
      </c>
      <c r="BN28" s="2" t="s">
        <v>59</v>
      </c>
      <c r="BP28" s="2" t="s">
        <v>59</v>
      </c>
      <c r="BQ28" s="2" t="s">
        <v>59</v>
      </c>
      <c r="BR28" s="2" t="s">
        <v>59</v>
      </c>
      <c r="BT28" s="2" t="s">
        <v>59</v>
      </c>
      <c r="BU28" s="2" t="s">
        <v>59</v>
      </c>
      <c r="BV28" s="2" t="s">
        <v>59</v>
      </c>
      <c r="BX28" s="2" t="s">
        <v>59</v>
      </c>
      <c r="BY28" s="2" t="s">
        <v>59</v>
      </c>
      <c r="BZ28" s="2" t="s">
        <v>59</v>
      </c>
      <c r="CB28" s="2" t="s">
        <v>59</v>
      </c>
      <c r="CC28" s="2" t="s">
        <v>59</v>
      </c>
      <c r="CE28" s="2" t="s">
        <v>59</v>
      </c>
      <c r="CF28" s="2" t="s">
        <v>59</v>
      </c>
      <c r="CG28" s="2" t="s">
        <v>59</v>
      </c>
      <c r="CI28" s="2" t="s">
        <v>59</v>
      </c>
      <c r="CJ28" s="2" t="s">
        <v>59</v>
      </c>
      <c r="CK28" s="2" t="s">
        <v>59</v>
      </c>
      <c r="CM28" s="2" t="s">
        <v>59</v>
      </c>
      <c r="CO28" s="2" t="s">
        <v>59</v>
      </c>
      <c r="CP28" s="2" t="s">
        <v>59</v>
      </c>
      <c r="CQ28" s="2" t="s">
        <v>59</v>
      </c>
      <c r="CR28" s="70"/>
      <c r="CS28" s="2" t="s">
        <v>59</v>
      </c>
      <c r="CT28" s="2" t="s">
        <v>59</v>
      </c>
      <c r="CU28" s="2" t="s">
        <v>59</v>
      </c>
      <c r="CW28" s="2" t="s">
        <v>8</v>
      </c>
      <c r="CX28" s="2" t="s">
        <v>8</v>
      </c>
      <c r="CY28" s="2" t="s">
        <v>8</v>
      </c>
      <c r="DA28" s="2" t="s">
        <v>8</v>
      </c>
      <c r="DB28" s="2" t="s">
        <v>8</v>
      </c>
      <c r="DC28" s="2" t="s">
        <v>8</v>
      </c>
      <c r="DE28" s="2" t="s">
        <v>8</v>
      </c>
      <c r="DF28" s="2" t="s">
        <v>8</v>
      </c>
      <c r="DG28" s="2" t="s">
        <v>8</v>
      </c>
      <c r="DI28" s="2" t="s">
        <v>8</v>
      </c>
      <c r="DJ28" s="2" t="s">
        <v>8</v>
      </c>
      <c r="DK28" s="2" t="s">
        <v>8</v>
      </c>
      <c r="DM28" s="2" t="s">
        <v>8</v>
      </c>
      <c r="DN28" s="2" t="s">
        <v>8</v>
      </c>
      <c r="DP28" s="2" t="s">
        <v>8</v>
      </c>
      <c r="DQ28" s="2" t="s">
        <v>8</v>
      </c>
      <c r="DR28" s="2" t="s">
        <v>8</v>
      </c>
      <c r="DT28" s="2" t="s">
        <v>8</v>
      </c>
      <c r="DU28" s="2" t="s">
        <v>8</v>
      </c>
      <c r="DV28" s="2" t="s">
        <v>8</v>
      </c>
      <c r="DX28" s="2" t="s">
        <v>8</v>
      </c>
      <c r="DY28" s="2" t="s">
        <v>8</v>
      </c>
      <c r="DZ28" s="2" t="s">
        <v>8</v>
      </c>
      <c r="EB28" s="2" t="s">
        <v>8</v>
      </c>
      <c r="EC28" s="2" t="s">
        <v>8</v>
      </c>
      <c r="ED28" s="2" t="s">
        <v>8</v>
      </c>
      <c r="EE28" s="2" t="s">
        <v>8</v>
      </c>
      <c r="EG28" s="2" t="s">
        <v>8</v>
      </c>
      <c r="EH28" s="2" t="s">
        <v>8</v>
      </c>
      <c r="EI28" s="2" t="s">
        <v>8</v>
      </c>
      <c r="EJ28" s="2" t="s">
        <v>8</v>
      </c>
      <c r="EL28" s="2" t="s">
        <v>8</v>
      </c>
      <c r="EN28" s="2" t="s">
        <v>8</v>
      </c>
      <c r="EO28" s="2" t="s">
        <v>8</v>
      </c>
      <c r="EP28" s="2" t="s">
        <v>8</v>
      </c>
      <c r="EQ28" s="2" t="s">
        <v>8</v>
      </c>
      <c r="ER28" s="2" t="s">
        <v>8</v>
      </c>
      <c r="ET28" s="2" t="s">
        <v>8</v>
      </c>
      <c r="EU28" s="2" t="s">
        <v>8</v>
      </c>
      <c r="EW28" s="2" t="s">
        <v>8</v>
      </c>
      <c r="EX28" s="2" t="s">
        <v>8</v>
      </c>
      <c r="EY28" s="2" t="s">
        <v>8</v>
      </c>
      <c r="EZ28" s="2" t="s">
        <v>8</v>
      </c>
      <c r="FB28" s="2" t="s">
        <v>59</v>
      </c>
      <c r="FC28" s="2" t="s">
        <v>59</v>
      </c>
      <c r="FE28" s="2" t="s">
        <v>8</v>
      </c>
      <c r="FF28" s="2" t="s">
        <v>8</v>
      </c>
      <c r="FG28" s="2" t="s">
        <v>8</v>
      </c>
      <c r="FH28" s="2" t="s">
        <v>8</v>
      </c>
      <c r="FJ28" s="2" t="s">
        <v>8</v>
      </c>
      <c r="FK28" s="2" t="s">
        <v>8</v>
      </c>
      <c r="FL28" s="2" t="s">
        <v>8</v>
      </c>
      <c r="FM28" s="2" t="s">
        <v>8</v>
      </c>
      <c r="FO28" s="2" t="s">
        <v>8</v>
      </c>
      <c r="FP28" s="2" t="s">
        <v>8</v>
      </c>
      <c r="FQ28" s="70"/>
      <c r="FR28" s="2" t="s">
        <v>8</v>
      </c>
      <c r="FS28" s="2" t="s">
        <v>8</v>
      </c>
      <c r="FT28" s="2" t="s">
        <v>8</v>
      </c>
      <c r="FU28" s="2" t="s">
        <v>8</v>
      </c>
      <c r="FW28" s="2" t="s">
        <v>8</v>
      </c>
      <c r="FX28" s="2" t="s">
        <v>8</v>
      </c>
      <c r="FY28" s="2" t="s">
        <v>8</v>
      </c>
      <c r="FZ28" s="2" t="s">
        <v>8</v>
      </c>
      <c r="GA28" s="2" t="s">
        <v>8</v>
      </c>
      <c r="GB28" s="2" t="s">
        <v>8</v>
      </c>
      <c r="GD28" s="2" t="s">
        <v>8</v>
      </c>
      <c r="GE28" s="2" t="s">
        <v>8</v>
      </c>
      <c r="GF28" s="2" t="s">
        <v>8</v>
      </c>
      <c r="GG28" s="2" t="s">
        <v>8</v>
      </c>
      <c r="GH28" s="2" t="s">
        <v>8</v>
      </c>
      <c r="GI28" s="2" t="s">
        <v>8</v>
      </c>
      <c r="GK28" s="2" t="s">
        <v>8</v>
      </c>
      <c r="GL28" s="2" t="s">
        <v>8</v>
      </c>
      <c r="GM28" s="2" t="s">
        <v>8</v>
      </c>
      <c r="GN28" s="2" t="s">
        <v>8</v>
      </c>
      <c r="GP28" s="2" t="s">
        <v>8</v>
      </c>
      <c r="GQ28" s="2" t="s">
        <v>8</v>
      </c>
      <c r="GR28" s="2" t="s">
        <v>8</v>
      </c>
      <c r="GS28" s="2" t="s">
        <v>8</v>
      </c>
      <c r="GT28" s="70"/>
      <c r="GU28" s="2" t="s">
        <v>8</v>
      </c>
      <c r="GV28" s="2" t="s">
        <v>8</v>
      </c>
      <c r="GW28" s="2" t="s">
        <v>8</v>
      </c>
      <c r="GX28" s="2" t="s">
        <v>8</v>
      </c>
      <c r="GZ28" s="2" t="s">
        <v>8</v>
      </c>
      <c r="HA28" s="2" t="s">
        <v>8</v>
      </c>
      <c r="HB28" s="2" t="s">
        <v>8</v>
      </c>
      <c r="HC28" s="2" t="s">
        <v>8</v>
      </c>
      <c r="HD28" s="2" t="s">
        <v>8</v>
      </c>
      <c r="HE28" s="2" t="s">
        <v>8</v>
      </c>
      <c r="HG28" s="2" t="s">
        <v>8</v>
      </c>
      <c r="HH28" s="2" t="s">
        <v>8</v>
      </c>
      <c r="HI28" s="2" t="s">
        <v>8</v>
      </c>
      <c r="HJ28" s="2" t="s">
        <v>8</v>
      </c>
      <c r="HK28" s="2" t="s">
        <v>8</v>
      </c>
      <c r="HL28" s="2" t="s">
        <v>8</v>
      </c>
      <c r="HN28" s="2" t="s">
        <v>8</v>
      </c>
      <c r="HO28" s="2" t="s">
        <v>8</v>
      </c>
      <c r="HQ28" s="2" t="s">
        <v>8</v>
      </c>
      <c r="HR28" s="2" t="s">
        <v>8</v>
      </c>
      <c r="HT28" s="2" t="s">
        <v>8</v>
      </c>
      <c r="HU28" s="2" t="s">
        <v>8</v>
      </c>
      <c r="HV28" s="2" t="s">
        <v>8</v>
      </c>
      <c r="HW28" s="2" t="s">
        <v>8</v>
      </c>
      <c r="HY28" s="2" t="s">
        <v>8</v>
      </c>
      <c r="HZ28" s="2" t="s">
        <v>8</v>
      </c>
      <c r="IA28" s="2" t="s">
        <v>8</v>
      </c>
      <c r="IB28" s="2" t="s">
        <v>8</v>
      </c>
      <c r="IC28" s="2" t="s">
        <v>8</v>
      </c>
      <c r="ID28" s="2" t="s">
        <v>8</v>
      </c>
      <c r="IF28" s="2" t="s">
        <v>8</v>
      </c>
      <c r="IG28" s="2" t="s">
        <v>8</v>
      </c>
      <c r="IH28" s="2" t="s">
        <v>8</v>
      </c>
      <c r="II28" s="2" t="s">
        <v>8</v>
      </c>
      <c r="IK28" s="2" t="s">
        <v>8</v>
      </c>
      <c r="IL28" s="2" t="s">
        <v>8</v>
      </c>
      <c r="IM28" s="2" t="s">
        <v>8</v>
      </c>
      <c r="IN28" s="2" t="s">
        <v>8</v>
      </c>
      <c r="IO28" s="2" t="s">
        <v>8</v>
      </c>
      <c r="IP28" s="2" t="s">
        <v>8</v>
      </c>
      <c r="IQ28" s="2" t="s">
        <v>8</v>
      </c>
      <c r="IR28" s="2" t="s">
        <v>8</v>
      </c>
      <c r="IS28" s="2" t="s">
        <v>8</v>
      </c>
      <c r="IU28" s="2" t="s">
        <v>8</v>
      </c>
      <c r="IV28" s="2" t="s">
        <v>8</v>
      </c>
      <c r="IW28" s="2" t="s">
        <v>8</v>
      </c>
      <c r="IY28" s="2" t="s">
        <v>8</v>
      </c>
      <c r="IZ28" s="2" t="s">
        <v>8</v>
      </c>
      <c r="JA28" s="2" t="s">
        <v>8</v>
      </c>
      <c r="JC28" s="2" t="s">
        <v>8</v>
      </c>
      <c r="JD28" s="2" t="s">
        <v>8</v>
      </c>
      <c r="JE28" s="2" t="s">
        <v>8</v>
      </c>
      <c r="JF28" s="2" t="s">
        <v>8</v>
      </c>
      <c r="JG28" s="2" t="s">
        <v>8</v>
      </c>
      <c r="JI28" s="2" t="s">
        <v>8</v>
      </c>
      <c r="JJ28" s="2" t="s">
        <v>8</v>
      </c>
      <c r="JK28" s="2" t="s">
        <v>8</v>
      </c>
      <c r="JL28" s="2" t="s">
        <v>8</v>
      </c>
      <c r="JM28" s="2" t="s">
        <v>8</v>
      </c>
      <c r="JN28" s="2" t="s">
        <v>8</v>
      </c>
      <c r="JP28" s="2" t="s">
        <v>8</v>
      </c>
      <c r="JQ28" s="2" t="s">
        <v>8</v>
      </c>
      <c r="JR28" s="2" t="s">
        <v>8</v>
      </c>
      <c r="JS28" s="2" t="s">
        <v>8</v>
      </c>
      <c r="JT28" s="2" t="s">
        <v>8</v>
      </c>
      <c r="JU28" s="2" t="s">
        <v>8</v>
      </c>
      <c r="JV28" s="2" t="s">
        <v>8</v>
      </c>
      <c r="JW28" s="2" t="s">
        <v>8</v>
      </c>
      <c r="JX28" s="2" t="s">
        <v>8</v>
      </c>
      <c r="JY28" s="2" t="s">
        <v>8</v>
      </c>
      <c r="KA28" s="2" t="s">
        <v>8</v>
      </c>
      <c r="KB28" s="2" t="s">
        <v>8</v>
      </c>
      <c r="KC28" s="2" t="s">
        <v>8</v>
      </c>
      <c r="KD28" s="2" t="s">
        <v>8</v>
      </c>
      <c r="KE28" s="2" t="s">
        <v>8</v>
      </c>
      <c r="KF28" s="2" t="s">
        <v>8</v>
      </c>
      <c r="KG28" s="2" t="s">
        <v>8</v>
      </c>
      <c r="KI28" s="2" t="s">
        <v>8</v>
      </c>
      <c r="KJ28" s="2" t="s">
        <v>8</v>
      </c>
      <c r="KK28" s="2" t="s">
        <v>8</v>
      </c>
      <c r="KL28" s="2" t="s">
        <v>8</v>
      </c>
      <c r="KM28" s="2" t="s">
        <v>8</v>
      </c>
      <c r="KN28" s="2" t="s">
        <v>8</v>
      </c>
      <c r="KO28" s="2" t="s">
        <v>8</v>
      </c>
      <c r="KQ28" s="2" t="s">
        <v>8</v>
      </c>
      <c r="KR28" s="2" t="s">
        <v>8</v>
      </c>
      <c r="KS28" s="2" t="s">
        <v>8</v>
      </c>
      <c r="KT28" s="2" t="s">
        <v>8</v>
      </c>
      <c r="KU28" s="2" t="s">
        <v>8</v>
      </c>
      <c r="KV28" s="2" t="s">
        <v>8</v>
      </c>
      <c r="KW28" s="2" t="s">
        <v>8</v>
      </c>
      <c r="KX28" s="2" t="s">
        <v>8</v>
      </c>
      <c r="KZ28" s="2" t="s">
        <v>8</v>
      </c>
      <c r="LA28" s="2" t="s">
        <v>8</v>
      </c>
      <c r="LC28" s="2" t="s">
        <v>8</v>
      </c>
      <c r="LE28" s="2" t="s">
        <v>8</v>
      </c>
      <c r="LG28" s="2" t="s">
        <v>8</v>
      </c>
      <c r="LH28" s="2" t="s">
        <v>8</v>
      </c>
      <c r="LJ28" s="2" t="s">
        <v>8</v>
      </c>
      <c r="LK28" s="2" t="s">
        <v>8</v>
      </c>
      <c r="LL28" s="2" t="s">
        <v>8</v>
      </c>
      <c r="LN28" s="2" t="s">
        <v>8</v>
      </c>
      <c r="LO28" s="2" t="s">
        <v>8</v>
      </c>
      <c r="LQ28" s="2" t="s">
        <v>8</v>
      </c>
      <c r="LR28" s="2" t="s">
        <v>8</v>
      </c>
      <c r="LS28" s="2" t="s">
        <v>8</v>
      </c>
      <c r="LT28" s="2" t="s">
        <v>8</v>
      </c>
      <c r="LV28" s="2" t="s">
        <v>8</v>
      </c>
      <c r="LW28" s="2" t="s">
        <v>8</v>
      </c>
      <c r="LY28" s="2" t="s">
        <v>8</v>
      </c>
      <c r="LZ28" s="2" t="s">
        <v>8</v>
      </c>
      <c r="MB28" s="2" t="s">
        <v>8</v>
      </c>
      <c r="MC28" s="2" t="s">
        <v>8</v>
      </c>
      <c r="MD28" s="2" t="s">
        <v>8</v>
      </c>
      <c r="ME28" s="2" t="s">
        <v>8</v>
      </c>
      <c r="MG28" s="2" t="s">
        <v>8</v>
      </c>
      <c r="MH28" s="2" t="s">
        <v>8</v>
      </c>
      <c r="MI28" s="2" t="s">
        <v>8</v>
      </c>
      <c r="MJ28" s="2" t="s">
        <v>8</v>
      </c>
      <c r="MK28" s="2" t="s">
        <v>8</v>
      </c>
      <c r="ML28" s="2" t="s">
        <v>8</v>
      </c>
      <c r="MN28" s="2" t="s">
        <v>8</v>
      </c>
      <c r="MO28" s="2" t="s">
        <v>906</v>
      </c>
      <c r="MP28" s="2" t="s">
        <v>906</v>
      </c>
      <c r="MQ28" s="2" t="s">
        <v>906</v>
      </c>
      <c r="MR28" s="2" t="s">
        <v>8</v>
      </c>
      <c r="MT28" s="2" t="s">
        <v>8</v>
      </c>
      <c r="MU28" s="2" t="s">
        <v>8</v>
      </c>
      <c r="MW28" s="2" t="s">
        <v>8</v>
      </c>
      <c r="MX28" s="2" t="s">
        <v>8</v>
      </c>
      <c r="MY28" s="2" t="s">
        <v>8</v>
      </c>
      <c r="MZ28" s="2" t="s">
        <v>8</v>
      </c>
      <c r="NA28" s="2" t="s">
        <v>8</v>
      </c>
      <c r="NB28" s="2" t="s">
        <v>8</v>
      </c>
      <c r="NC28" s="2" t="s">
        <v>8</v>
      </c>
      <c r="ND28" s="2" t="s">
        <v>8</v>
      </c>
      <c r="NE28" s="2" t="s">
        <v>8</v>
      </c>
      <c r="NF28" s="2" t="s">
        <v>8</v>
      </c>
      <c r="NG28" s="2" t="s">
        <v>8</v>
      </c>
      <c r="NH28" s="2" t="s">
        <v>8</v>
      </c>
      <c r="NJ28" s="2" t="s">
        <v>8</v>
      </c>
      <c r="NK28" s="2" t="s">
        <v>8</v>
      </c>
      <c r="NL28" s="2" t="s">
        <v>8</v>
      </c>
      <c r="NM28" s="2" t="s">
        <v>8</v>
      </c>
      <c r="NN28" s="2" t="s">
        <v>8</v>
      </c>
      <c r="NO28" s="2" t="s">
        <v>8</v>
      </c>
      <c r="NQ28" s="2" t="s">
        <v>8</v>
      </c>
      <c r="NR28" s="2" t="s">
        <v>8</v>
      </c>
      <c r="NS28" s="2" t="s">
        <v>8</v>
      </c>
      <c r="NT28" s="2" t="s">
        <v>8</v>
      </c>
      <c r="NU28" s="2" t="s">
        <v>8</v>
      </c>
      <c r="NV28" s="2" t="s">
        <v>8</v>
      </c>
      <c r="NW28" s="2" t="s">
        <v>8</v>
      </c>
      <c r="NX28" s="2" t="s">
        <v>8</v>
      </c>
      <c r="NY28" s="2" t="s">
        <v>8</v>
      </c>
      <c r="OA28" s="2" t="s">
        <v>906</v>
      </c>
      <c r="OB28" s="2" t="s">
        <v>906</v>
      </c>
      <c r="OC28" s="2" t="s">
        <v>8</v>
      </c>
      <c r="OE28" s="2" t="s">
        <v>8</v>
      </c>
      <c r="OF28" s="2" t="s">
        <v>8</v>
      </c>
      <c r="OG28" s="2" t="s">
        <v>8</v>
      </c>
      <c r="OI28" s="2" t="s">
        <v>8</v>
      </c>
      <c r="OJ28" s="2" t="s">
        <v>8</v>
      </c>
      <c r="OK28" s="2" t="s">
        <v>8</v>
      </c>
      <c r="OL28" s="2" t="s">
        <v>8</v>
      </c>
      <c r="OM28" s="2" t="s">
        <v>8</v>
      </c>
    </row>
    <row r="29" spans="1:403" ht="22.5" customHeight="1" x14ac:dyDescent="0.25">
      <c r="A29" s="15" t="s">
        <v>79</v>
      </c>
      <c r="B29" s="2" t="s">
        <v>59</v>
      </c>
      <c r="C29" s="2" t="s">
        <v>59</v>
      </c>
      <c r="E29" s="2" t="s">
        <v>59</v>
      </c>
      <c r="F29" s="2" t="s">
        <v>59</v>
      </c>
      <c r="H29" s="2" t="s">
        <v>59</v>
      </c>
      <c r="I29" s="2" t="s">
        <v>59</v>
      </c>
      <c r="J29" s="2" t="s">
        <v>59</v>
      </c>
      <c r="L29" s="2" t="s">
        <v>59</v>
      </c>
      <c r="M29" s="2" t="s">
        <v>59</v>
      </c>
      <c r="O29" s="2" t="s">
        <v>59</v>
      </c>
      <c r="P29" s="2" t="s">
        <v>59</v>
      </c>
      <c r="Q29" s="2" t="s">
        <v>59</v>
      </c>
      <c r="S29" s="2" t="s">
        <v>59</v>
      </c>
      <c r="T29" s="2" t="s">
        <v>59</v>
      </c>
      <c r="U29" s="2" t="s">
        <v>59</v>
      </c>
      <c r="V29" s="2" t="s">
        <v>59</v>
      </c>
      <c r="X29" s="2" t="s">
        <v>59</v>
      </c>
      <c r="Y29" s="2" t="s">
        <v>59</v>
      </c>
      <c r="Z29" s="2" t="s">
        <v>59</v>
      </c>
      <c r="AA29" s="2" t="s">
        <v>59</v>
      </c>
      <c r="AB29" s="2" t="s">
        <v>59</v>
      </c>
      <c r="AC29" s="2" t="s">
        <v>59</v>
      </c>
      <c r="AE29" s="2" t="s">
        <v>59</v>
      </c>
      <c r="AF29" s="2" t="s">
        <v>59</v>
      </c>
      <c r="AG29" s="2" t="s">
        <v>59</v>
      </c>
      <c r="AH29" s="2" t="s">
        <v>59</v>
      </c>
      <c r="AI29" s="2" t="s">
        <v>59</v>
      </c>
      <c r="AK29" s="2" t="s">
        <v>59</v>
      </c>
      <c r="AL29" s="2" t="s">
        <v>59</v>
      </c>
      <c r="AM29" s="2" t="s">
        <v>59</v>
      </c>
      <c r="AO29" s="2" t="s">
        <v>59</v>
      </c>
      <c r="AP29" s="2" t="s">
        <v>59</v>
      </c>
      <c r="AQ29" s="2" t="s">
        <v>59</v>
      </c>
      <c r="AS29" s="2" t="s">
        <v>59</v>
      </c>
      <c r="AT29" s="2" t="s">
        <v>59</v>
      </c>
      <c r="AV29" s="2" t="s">
        <v>59</v>
      </c>
      <c r="AW29" s="2" t="s">
        <v>59</v>
      </c>
      <c r="AY29" s="2" t="s">
        <v>59</v>
      </c>
      <c r="AZ29" s="2" t="s">
        <v>59</v>
      </c>
      <c r="BA29" s="2" t="s">
        <v>59</v>
      </c>
      <c r="BC29" s="2" t="s">
        <v>59</v>
      </c>
      <c r="BD29" s="2" t="s">
        <v>59</v>
      </c>
      <c r="BF29" s="2" t="s">
        <v>59</v>
      </c>
      <c r="BG29" s="2" t="s">
        <v>59</v>
      </c>
      <c r="BH29" s="2" t="s">
        <v>59</v>
      </c>
      <c r="BJ29" s="2" t="s">
        <v>59</v>
      </c>
      <c r="BL29" s="2" t="s">
        <v>59</v>
      </c>
      <c r="BM29" s="2" t="s">
        <v>59</v>
      </c>
      <c r="BN29" s="2" t="s">
        <v>59</v>
      </c>
      <c r="BP29" s="2" t="s">
        <v>59</v>
      </c>
      <c r="BQ29" s="2" t="s">
        <v>59</v>
      </c>
      <c r="BR29" s="2" t="s">
        <v>59</v>
      </c>
      <c r="BT29" s="2" t="s">
        <v>59</v>
      </c>
      <c r="BU29" s="2" t="s">
        <v>59</v>
      </c>
      <c r="BV29" s="2" t="s">
        <v>59</v>
      </c>
      <c r="BX29" s="2" t="s">
        <v>59</v>
      </c>
      <c r="BY29" s="2" t="s">
        <v>59</v>
      </c>
      <c r="BZ29" s="2" t="s">
        <v>59</v>
      </c>
      <c r="CB29" s="2" t="s">
        <v>59</v>
      </c>
      <c r="CC29" s="2" t="s">
        <v>59</v>
      </c>
      <c r="CE29" s="2" t="s">
        <v>59</v>
      </c>
      <c r="CF29" s="2" t="s">
        <v>59</v>
      </c>
      <c r="CG29" s="2" t="s">
        <v>59</v>
      </c>
      <c r="CI29" s="2" t="s">
        <v>59</v>
      </c>
      <c r="CJ29" s="2" t="s">
        <v>59</v>
      </c>
      <c r="CK29" s="2" t="s">
        <v>59</v>
      </c>
      <c r="CM29" s="2" t="s">
        <v>59</v>
      </c>
      <c r="CO29" s="2" t="s">
        <v>59</v>
      </c>
      <c r="CP29" s="2" t="s">
        <v>59</v>
      </c>
      <c r="CQ29" s="2" t="s">
        <v>59</v>
      </c>
      <c r="CR29" s="70"/>
      <c r="CS29" s="2" t="s">
        <v>59</v>
      </c>
      <c r="CT29" s="2" t="s">
        <v>59</v>
      </c>
      <c r="CU29" s="2" t="s">
        <v>59</v>
      </c>
      <c r="CW29" s="2" t="s">
        <v>8</v>
      </c>
      <c r="CX29" s="2" t="s">
        <v>8</v>
      </c>
      <c r="CY29" s="2" t="s">
        <v>8</v>
      </c>
      <c r="DA29" s="2" t="s">
        <v>8</v>
      </c>
      <c r="DB29" s="2" t="s">
        <v>8</v>
      </c>
      <c r="DC29" s="2" t="s">
        <v>8</v>
      </c>
      <c r="DE29" s="2" t="s">
        <v>8</v>
      </c>
      <c r="DF29" s="2" t="s">
        <v>8</v>
      </c>
      <c r="DG29" s="2" t="s">
        <v>8</v>
      </c>
      <c r="DI29" s="2" t="s">
        <v>8</v>
      </c>
      <c r="DJ29" s="2" t="s">
        <v>8</v>
      </c>
      <c r="DK29" s="2" t="s">
        <v>8</v>
      </c>
      <c r="DM29" s="2" t="s">
        <v>8</v>
      </c>
      <c r="DN29" s="2" t="s">
        <v>8</v>
      </c>
      <c r="DP29" s="2" t="s">
        <v>8</v>
      </c>
      <c r="DQ29" s="2" t="s">
        <v>8</v>
      </c>
      <c r="DR29" s="2" t="s">
        <v>8</v>
      </c>
      <c r="DT29" s="2" t="s">
        <v>8</v>
      </c>
      <c r="DU29" s="2" t="s">
        <v>8</v>
      </c>
      <c r="DV29" s="2" t="s">
        <v>8</v>
      </c>
      <c r="DX29" s="2" t="s">
        <v>8</v>
      </c>
      <c r="DY29" s="2" t="s">
        <v>8</v>
      </c>
      <c r="DZ29" s="2" t="s">
        <v>8</v>
      </c>
      <c r="EB29" s="2" t="s">
        <v>8</v>
      </c>
      <c r="EC29" s="2" t="s">
        <v>8</v>
      </c>
      <c r="ED29" s="2" t="s">
        <v>8</v>
      </c>
      <c r="EE29" s="2" t="s">
        <v>8</v>
      </c>
      <c r="EG29" s="2" t="s">
        <v>8</v>
      </c>
      <c r="EH29" s="2" t="s">
        <v>8</v>
      </c>
      <c r="EI29" s="2" t="s">
        <v>8</v>
      </c>
      <c r="EJ29" s="2" t="s">
        <v>8</v>
      </c>
      <c r="EL29" s="2" t="s">
        <v>8</v>
      </c>
      <c r="EN29" s="2" t="s">
        <v>8</v>
      </c>
      <c r="EO29" s="2" t="s">
        <v>8</v>
      </c>
      <c r="EP29" s="2" t="s">
        <v>8</v>
      </c>
      <c r="EQ29" s="2" t="s">
        <v>8</v>
      </c>
      <c r="ER29" s="2" t="s">
        <v>8</v>
      </c>
      <c r="ET29" s="2" t="s">
        <v>79</v>
      </c>
      <c r="EU29" s="2" t="s">
        <v>79</v>
      </c>
      <c r="EW29" s="16" t="s">
        <v>79</v>
      </c>
      <c r="EX29" s="16" t="s">
        <v>79</v>
      </c>
      <c r="EY29" s="16" t="s">
        <v>79</v>
      </c>
      <c r="EZ29" s="16" t="s">
        <v>79</v>
      </c>
      <c r="FB29" s="16" t="s">
        <v>79</v>
      </c>
      <c r="FC29" s="16" t="s">
        <v>79</v>
      </c>
      <c r="FE29" s="16" t="s">
        <v>79</v>
      </c>
      <c r="FF29" s="16" t="s">
        <v>79</v>
      </c>
      <c r="FG29" s="16" t="s">
        <v>79</v>
      </c>
      <c r="FH29" s="16" t="s">
        <v>79</v>
      </c>
      <c r="FJ29" s="16" t="s">
        <v>79</v>
      </c>
      <c r="FK29" s="16" t="s">
        <v>79</v>
      </c>
      <c r="FL29" s="16" t="s">
        <v>79</v>
      </c>
      <c r="FM29" s="16" t="s">
        <v>79</v>
      </c>
      <c r="FO29" s="16" t="s">
        <v>79</v>
      </c>
      <c r="FP29" s="16" t="s">
        <v>79</v>
      </c>
      <c r="FQ29" s="70"/>
      <c r="FR29" s="16" t="s">
        <v>79</v>
      </c>
      <c r="FS29" s="16" t="s">
        <v>79</v>
      </c>
      <c r="FT29" s="16" t="s">
        <v>79</v>
      </c>
      <c r="FU29" s="16" t="s">
        <v>79</v>
      </c>
      <c r="FW29" s="16" t="s">
        <v>79</v>
      </c>
      <c r="FX29" s="16" t="s">
        <v>79</v>
      </c>
      <c r="FY29" s="16" t="s">
        <v>79</v>
      </c>
      <c r="FZ29" s="16" t="s">
        <v>79</v>
      </c>
      <c r="GA29" s="16" t="s">
        <v>79</v>
      </c>
      <c r="GB29" s="16" t="s">
        <v>79</v>
      </c>
      <c r="GD29" s="16" t="s">
        <v>79</v>
      </c>
      <c r="GE29" s="16" t="s">
        <v>79</v>
      </c>
      <c r="GF29" s="16" t="s">
        <v>79</v>
      </c>
      <c r="GG29" s="16" t="s">
        <v>79</v>
      </c>
      <c r="GH29" s="16" t="s">
        <v>79</v>
      </c>
      <c r="GI29" s="16" t="s">
        <v>79</v>
      </c>
      <c r="GK29" s="16" t="s">
        <v>79</v>
      </c>
      <c r="GL29" s="16" t="s">
        <v>79</v>
      </c>
      <c r="GM29" s="16" t="s">
        <v>79</v>
      </c>
      <c r="GN29" s="16" t="s">
        <v>79</v>
      </c>
      <c r="GP29" s="16" t="s">
        <v>79</v>
      </c>
      <c r="GQ29" s="16" t="s">
        <v>79</v>
      </c>
      <c r="GR29" s="16" t="s">
        <v>79</v>
      </c>
      <c r="GS29" s="16" t="s">
        <v>79</v>
      </c>
      <c r="GT29" s="70"/>
      <c r="GU29" s="16" t="s">
        <v>79</v>
      </c>
      <c r="GV29" s="16" t="s">
        <v>79</v>
      </c>
      <c r="GW29" s="16" t="s">
        <v>79</v>
      </c>
      <c r="GX29" s="16" t="s">
        <v>79</v>
      </c>
      <c r="GZ29" s="16" t="s">
        <v>79</v>
      </c>
      <c r="HA29" s="16" t="s">
        <v>79</v>
      </c>
      <c r="HB29" s="16" t="s">
        <v>79</v>
      </c>
      <c r="HC29" s="16" t="s">
        <v>79</v>
      </c>
      <c r="HD29" s="16" t="s">
        <v>79</v>
      </c>
      <c r="HE29" s="16" t="s">
        <v>79</v>
      </c>
      <c r="HG29" s="16" t="s">
        <v>79</v>
      </c>
      <c r="HH29" s="16" t="s">
        <v>79</v>
      </c>
      <c r="HI29" s="16" t="s">
        <v>79</v>
      </c>
      <c r="HJ29" s="16" t="s">
        <v>79</v>
      </c>
      <c r="HK29" s="16" t="s">
        <v>79</v>
      </c>
      <c r="HL29" s="16" t="s">
        <v>79</v>
      </c>
      <c r="HN29" s="16" t="s">
        <v>79</v>
      </c>
      <c r="HO29" s="16" t="s">
        <v>79</v>
      </c>
      <c r="HQ29" s="16" t="s">
        <v>79</v>
      </c>
      <c r="HR29" s="16" t="s">
        <v>79</v>
      </c>
      <c r="HT29" s="16" t="s">
        <v>79</v>
      </c>
      <c r="HU29" s="16" t="s">
        <v>79</v>
      </c>
      <c r="HV29" s="16" t="s">
        <v>79</v>
      </c>
      <c r="HW29" s="16" t="s">
        <v>79</v>
      </c>
      <c r="HY29" s="16" t="s">
        <v>79</v>
      </c>
      <c r="HZ29" s="16" t="s">
        <v>79</v>
      </c>
      <c r="IA29" s="16" t="s">
        <v>79</v>
      </c>
      <c r="IB29" s="16" t="s">
        <v>79</v>
      </c>
      <c r="IC29" s="16" t="s">
        <v>79</v>
      </c>
      <c r="ID29" s="16" t="s">
        <v>79</v>
      </c>
      <c r="IF29" s="16" t="s">
        <v>79</v>
      </c>
      <c r="IG29" s="16" t="s">
        <v>79</v>
      </c>
      <c r="IH29" s="16" t="s">
        <v>79</v>
      </c>
      <c r="II29" s="16" t="s">
        <v>79</v>
      </c>
      <c r="IK29" s="16" t="s">
        <v>79</v>
      </c>
      <c r="IL29" s="16" t="s">
        <v>79</v>
      </c>
      <c r="IM29" s="16" t="s">
        <v>79</v>
      </c>
      <c r="IN29" s="16" t="s">
        <v>79</v>
      </c>
      <c r="IO29" s="16" t="s">
        <v>79</v>
      </c>
      <c r="IP29" s="16" t="s">
        <v>79</v>
      </c>
      <c r="IQ29" s="16" t="s">
        <v>79</v>
      </c>
      <c r="IR29" s="16" t="s">
        <v>79</v>
      </c>
      <c r="IS29" s="16" t="s">
        <v>79</v>
      </c>
      <c r="IU29" s="16" t="s">
        <v>79</v>
      </c>
      <c r="IV29" s="16" t="s">
        <v>79</v>
      </c>
      <c r="IW29" s="16" t="s">
        <v>79</v>
      </c>
      <c r="IY29" s="16" t="s">
        <v>79</v>
      </c>
      <c r="IZ29" s="16" t="s">
        <v>79</v>
      </c>
      <c r="JA29" s="16" t="s">
        <v>79</v>
      </c>
      <c r="JC29" s="16" t="s">
        <v>79</v>
      </c>
      <c r="JD29" s="16" t="s">
        <v>79</v>
      </c>
      <c r="JE29" s="16" t="s">
        <v>79</v>
      </c>
      <c r="JF29" s="16" t="s">
        <v>79</v>
      </c>
      <c r="JG29" s="16" t="s">
        <v>79</v>
      </c>
      <c r="JI29" s="16" t="s">
        <v>79</v>
      </c>
      <c r="JJ29" s="16" t="s">
        <v>79</v>
      </c>
      <c r="JK29" s="16" t="s">
        <v>79</v>
      </c>
      <c r="JL29" s="16" t="s">
        <v>79</v>
      </c>
      <c r="JM29" s="16" t="s">
        <v>79</v>
      </c>
      <c r="JN29" s="16" t="s">
        <v>79</v>
      </c>
      <c r="JP29" s="16" t="s">
        <v>79</v>
      </c>
      <c r="JQ29" s="16" t="s">
        <v>79</v>
      </c>
      <c r="JR29" s="16" t="s">
        <v>79</v>
      </c>
      <c r="JS29" s="16" t="s">
        <v>79</v>
      </c>
      <c r="JT29" s="16" t="s">
        <v>79</v>
      </c>
      <c r="JU29" s="16" t="s">
        <v>79</v>
      </c>
      <c r="JV29" s="16" t="s">
        <v>79</v>
      </c>
      <c r="JW29" s="16" t="s">
        <v>79</v>
      </c>
      <c r="JX29" s="16" t="s">
        <v>79</v>
      </c>
      <c r="JY29" s="16" t="s">
        <v>79</v>
      </c>
      <c r="KA29" s="16" t="s">
        <v>79</v>
      </c>
      <c r="KB29" s="16" t="s">
        <v>79</v>
      </c>
      <c r="KC29" s="16" t="s">
        <v>79</v>
      </c>
      <c r="KD29" s="16" t="s">
        <v>79</v>
      </c>
      <c r="KE29" s="16" t="s">
        <v>79</v>
      </c>
      <c r="KF29" s="16" t="s">
        <v>79</v>
      </c>
      <c r="KG29" s="16" t="s">
        <v>79</v>
      </c>
      <c r="KI29" s="16" t="s">
        <v>79</v>
      </c>
      <c r="KJ29" s="16" t="s">
        <v>79</v>
      </c>
      <c r="KK29" s="16" t="s">
        <v>79</v>
      </c>
      <c r="KL29" s="16" t="s">
        <v>79</v>
      </c>
      <c r="KM29" s="16" t="s">
        <v>79</v>
      </c>
      <c r="KN29" s="16" t="s">
        <v>79</v>
      </c>
      <c r="KO29" s="16" t="s">
        <v>79</v>
      </c>
      <c r="KQ29" s="16" t="s">
        <v>79</v>
      </c>
      <c r="KR29" s="16" t="s">
        <v>79</v>
      </c>
      <c r="KS29" s="16" t="s">
        <v>79</v>
      </c>
      <c r="KT29" s="16" t="s">
        <v>79</v>
      </c>
      <c r="KU29" s="16" t="s">
        <v>79</v>
      </c>
      <c r="KV29" s="16" t="s">
        <v>79</v>
      </c>
      <c r="KW29" s="16" t="s">
        <v>79</v>
      </c>
      <c r="KX29" s="16" t="s">
        <v>79</v>
      </c>
      <c r="KZ29" s="16" t="s">
        <v>79</v>
      </c>
      <c r="LA29" s="16" t="s">
        <v>79</v>
      </c>
      <c r="LC29" s="16" t="s">
        <v>79</v>
      </c>
      <c r="LE29" s="16" t="s">
        <v>79</v>
      </c>
      <c r="LG29" s="16" t="s">
        <v>79</v>
      </c>
      <c r="LH29" s="16" t="s">
        <v>79</v>
      </c>
      <c r="LJ29" s="16" t="s">
        <v>79</v>
      </c>
      <c r="LK29" s="16" t="s">
        <v>79</v>
      </c>
      <c r="LL29" s="16" t="s">
        <v>79</v>
      </c>
      <c r="LN29" s="16" t="s">
        <v>79</v>
      </c>
      <c r="LO29" s="16" t="s">
        <v>79</v>
      </c>
      <c r="LQ29" s="16" t="s">
        <v>79</v>
      </c>
      <c r="LR29" s="16" t="s">
        <v>79</v>
      </c>
      <c r="LS29" s="16" t="s">
        <v>79</v>
      </c>
      <c r="LT29" s="16" t="s">
        <v>79</v>
      </c>
      <c r="LV29" s="16" t="s">
        <v>79</v>
      </c>
      <c r="LW29" s="16" t="s">
        <v>79</v>
      </c>
      <c r="LY29" s="16" t="s">
        <v>79</v>
      </c>
      <c r="LZ29" s="16" t="s">
        <v>79</v>
      </c>
      <c r="MB29" s="16" t="s">
        <v>79</v>
      </c>
      <c r="MC29" s="16" t="s">
        <v>79</v>
      </c>
      <c r="MD29" s="16" t="s">
        <v>79</v>
      </c>
      <c r="ME29" s="16" t="s">
        <v>79</v>
      </c>
      <c r="MG29" s="16" t="s">
        <v>79</v>
      </c>
      <c r="MH29" s="16" t="s">
        <v>79</v>
      </c>
      <c r="MI29" s="16" t="s">
        <v>79</v>
      </c>
      <c r="MJ29" s="16" t="s">
        <v>79</v>
      </c>
      <c r="MK29" s="16" t="s">
        <v>79</v>
      </c>
      <c r="ML29" s="16" t="s">
        <v>79</v>
      </c>
      <c r="MN29" s="2" t="s">
        <v>8</v>
      </c>
      <c r="MO29" s="2" t="s">
        <v>8</v>
      </c>
      <c r="MP29" s="2" t="s">
        <v>8</v>
      </c>
      <c r="MQ29" s="2" t="s">
        <v>8</v>
      </c>
      <c r="MR29" s="2" t="s">
        <v>8</v>
      </c>
      <c r="MT29" s="2" t="s">
        <v>8</v>
      </c>
      <c r="MU29" s="2" t="s">
        <v>8</v>
      </c>
      <c r="MW29" s="2" t="s">
        <v>8</v>
      </c>
      <c r="MX29" s="2" t="s">
        <v>8</v>
      </c>
      <c r="MY29" s="2" t="s">
        <v>8</v>
      </c>
      <c r="MZ29" s="2" t="s">
        <v>8</v>
      </c>
      <c r="NA29" s="2" t="s">
        <v>8</v>
      </c>
      <c r="NB29" s="2" t="s">
        <v>8</v>
      </c>
      <c r="NC29" s="2" t="s">
        <v>8</v>
      </c>
      <c r="ND29" s="2" t="s">
        <v>8</v>
      </c>
      <c r="NE29" s="2" t="s">
        <v>8</v>
      </c>
      <c r="NF29" s="2" t="s">
        <v>8</v>
      </c>
      <c r="NG29" s="2" t="s">
        <v>8</v>
      </c>
      <c r="NH29" s="2" t="s">
        <v>8</v>
      </c>
      <c r="NJ29" s="2" t="s">
        <v>8</v>
      </c>
      <c r="NK29" s="2" t="s">
        <v>8</v>
      </c>
      <c r="NL29" s="2" t="s">
        <v>8</v>
      </c>
      <c r="NM29" s="2" t="s">
        <v>8</v>
      </c>
      <c r="NN29" s="2" t="s">
        <v>8</v>
      </c>
      <c r="NO29" s="2" t="s">
        <v>8</v>
      </c>
      <c r="NQ29" s="2" t="s">
        <v>8</v>
      </c>
      <c r="NR29" s="2" t="s">
        <v>8</v>
      </c>
      <c r="NS29" s="2" t="s">
        <v>8</v>
      </c>
      <c r="NT29" s="2" t="s">
        <v>8</v>
      </c>
      <c r="NU29" s="2" t="s">
        <v>8</v>
      </c>
      <c r="NV29" s="2" t="s">
        <v>8</v>
      </c>
      <c r="NW29" s="2" t="s">
        <v>8</v>
      </c>
      <c r="NX29" s="2" t="s">
        <v>8</v>
      </c>
      <c r="NY29" s="2" t="s">
        <v>8</v>
      </c>
      <c r="OA29" s="2" t="s">
        <v>8</v>
      </c>
      <c r="OB29" s="2" t="s">
        <v>8</v>
      </c>
      <c r="OC29" s="2" t="s">
        <v>8</v>
      </c>
      <c r="OE29" s="2" t="s">
        <v>8</v>
      </c>
      <c r="OF29" s="2" t="s">
        <v>8</v>
      </c>
      <c r="OG29" s="2" t="s">
        <v>8</v>
      </c>
      <c r="OI29" s="2" t="s">
        <v>8</v>
      </c>
      <c r="OJ29" s="2" t="s">
        <v>8</v>
      </c>
      <c r="OK29" s="2" t="s">
        <v>8</v>
      </c>
      <c r="OL29" s="2" t="s">
        <v>8</v>
      </c>
      <c r="OM29" s="2" t="s">
        <v>8</v>
      </c>
    </row>
    <row r="30" spans="1:403" ht="22.5" customHeight="1" x14ac:dyDescent="0.25">
      <c r="A30" s="15" t="s">
        <v>80</v>
      </c>
      <c r="B30" s="2" t="s">
        <v>59</v>
      </c>
      <c r="C30" s="2" t="s">
        <v>59</v>
      </c>
      <c r="E30" s="2" t="s">
        <v>59</v>
      </c>
      <c r="F30" s="2" t="s">
        <v>59</v>
      </c>
      <c r="H30" s="2" t="s">
        <v>59</v>
      </c>
      <c r="I30" s="2" t="s">
        <v>59</v>
      </c>
      <c r="J30" s="2" t="s">
        <v>59</v>
      </c>
      <c r="L30" s="2" t="s">
        <v>59</v>
      </c>
      <c r="M30" s="2" t="s">
        <v>59</v>
      </c>
      <c r="O30" s="2" t="s">
        <v>59</v>
      </c>
      <c r="P30" s="2" t="s">
        <v>59</v>
      </c>
      <c r="Q30" s="2" t="s">
        <v>59</v>
      </c>
      <c r="S30" s="2" t="s">
        <v>59</v>
      </c>
      <c r="T30" s="2" t="s">
        <v>59</v>
      </c>
      <c r="U30" s="2" t="s">
        <v>59</v>
      </c>
      <c r="V30" s="2" t="s">
        <v>59</v>
      </c>
      <c r="X30" s="2" t="s">
        <v>59</v>
      </c>
      <c r="Y30" s="2" t="s">
        <v>59</v>
      </c>
      <c r="Z30" s="2" t="s">
        <v>59</v>
      </c>
      <c r="AA30" s="2" t="s">
        <v>59</v>
      </c>
      <c r="AB30" s="2" t="s">
        <v>59</v>
      </c>
      <c r="AC30" s="2" t="s">
        <v>59</v>
      </c>
      <c r="AE30" s="2" t="s">
        <v>59</v>
      </c>
      <c r="AF30" s="2" t="s">
        <v>59</v>
      </c>
      <c r="AG30" s="2" t="s">
        <v>59</v>
      </c>
      <c r="AH30" s="2" t="s">
        <v>59</v>
      </c>
      <c r="AI30" s="2" t="s">
        <v>59</v>
      </c>
      <c r="AK30" s="2" t="s">
        <v>59</v>
      </c>
      <c r="AL30" s="2" t="s">
        <v>59</v>
      </c>
      <c r="AM30" s="2" t="s">
        <v>59</v>
      </c>
      <c r="AO30" s="2" t="s">
        <v>59</v>
      </c>
      <c r="AP30" s="2" t="s">
        <v>59</v>
      </c>
      <c r="AQ30" s="2" t="s">
        <v>59</v>
      </c>
      <c r="AS30" s="2" t="s">
        <v>59</v>
      </c>
      <c r="AT30" s="2" t="s">
        <v>59</v>
      </c>
      <c r="AV30" s="2" t="s">
        <v>59</v>
      </c>
      <c r="AW30" s="2" t="s">
        <v>59</v>
      </c>
      <c r="AY30" s="2" t="s">
        <v>59</v>
      </c>
      <c r="AZ30" s="2" t="s">
        <v>59</v>
      </c>
      <c r="BA30" s="2" t="s">
        <v>59</v>
      </c>
      <c r="BC30" s="2" t="s">
        <v>59</v>
      </c>
      <c r="BD30" s="2" t="s">
        <v>59</v>
      </c>
      <c r="BF30" s="2" t="s">
        <v>59</v>
      </c>
      <c r="BG30" s="2" t="s">
        <v>59</v>
      </c>
      <c r="BH30" s="2" t="s">
        <v>59</v>
      </c>
      <c r="BJ30" s="2" t="s">
        <v>59</v>
      </c>
      <c r="BL30" s="2" t="s">
        <v>59</v>
      </c>
      <c r="BM30" s="2" t="s">
        <v>59</v>
      </c>
      <c r="BN30" s="2" t="s">
        <v>59</v>
      </c>
      <c r="BP30" s="2" t="s">
        <v>59</v>
      </c>
      <c r="BQ30" s="2" t="s">
        <v>59</v>
      </c>
      <c r="BR30" s="2" t="s">
        <v>59</v>
      </c>
      <c r="BT30" s="2" t="s">
        <v>59</v>
      </c>
      <c r="BU30" s="2" t="s">
        <v>59</v>
      </c>
      <c r="BV30" s="2" t="s">
        <v>59</v>
      </c>
      <c r="BX30" s="2" t="s">
        <v>59</v>
      </c>
      <c r="BY30" s="2" t="s">
        <v>59</v>
      </c>
      <c r="BZ30" s="2" t="s">
        <v>59</v>
      </c>
      <c r="CB30" s="2" t="s">
        <v>59</v>
      </c>
      <c r="CC30" s="2" t="s">
        <v>59</v>
      </c>
      <c r="CE30" s="2" t="s">
        <v>59</v>
      </c>
      <c r="CF30" s="2" t="s">
        <v>59</v>
      </c>
      <c r="CG30" s="2" t="s">
        <v>59</v>
      </c>
      <c r="CI30" s="2" t="s">
        <v>1773</v>
      </c>
      <c r="CJ30" s="2" t="s">
        <v>1773</v>
      </c>
      <c r="CK30" s="2" t="s">
        <v>1773</v>
      </c>
      <c r="CM30" s="2" t="s">
        <v>1510</v>
      </c>
      <c r="CO30" s="2" t="s">
        <v>59</v>
      </c>
      <c r="CP30" s="2" t="s">
        <v>59</v>
      </c>
      <c r="CQ30" s="2" t="s">
        <v>59</v>
      </c>
      <c r="CR30" s="70"/>
      <c r="CS30" s="2" t="s">
        <v>59</v>
      </c>
      <c r="CT30" s="2" t="s">
        <v>59</v>
      </c>
      <c r="CU30" s="2" t="s">
        <v>59</v>
      </c>
      <c r="CW30" s="2" t="s">
        <v>8</v>
      </c>
      <c r="CX30" s="2" t="s">
        <v>8</v>
      </c>
      <c r="CY30" s="2" t="s">
        <v>8</v>
      </c>
      <c r="DA30" s="2" t="s">
        <v>8</v>
      </c>
      <c r="DB30" s="2" t="s">
        <v>8</v>
      </c>
      <c r="DC30" s="2" t="s">
        <v>8</v>
      </c>
      <c r="DE30" s="2" t="s">
        <v>8</v>
      </c>
      <c r="DF30" s="2" t="s">
        <v>8</v>
      </c>
      <c r="DG30" s="2" t="s">
        <v>8</v>
      </c>
      <c r="DI30" s="2" t="s">
        <v>8</v>
      </c>
      <c r="DJ30" s="2" t="s">
        <v>8</v>
      </c>
      <c r="DK30" s="2" t="s">
        <v>8</v>
      </c>
      <c r="DM30" s="2" t="s">
        <v>8</v>
      </c>
      <c r="DN30" s="2" t="s">
        <v>8</v>
      </c>
      <c r="DP30" s="2" t="s">
        <v>8</v>
      </c>
      <c r="DQ30" s="2" t="s">
        <v>8</v>
      </c>
      <c r="DR30" s="2" t="s">
        <v>8</v>
      </c>
      <c r="DT30" s="2" t="s">
        <v>8</v>
      </c>
      <c r="DU30" s="2" t="s">
        <v>8</v>
      </c>
      <c r="DV30" s="2" t="s">
        <v>8</v>
      </c>
      <c r="DX30" s="2" t="s">
        <v>8</v>
      </c>
      <c r="DY30" s="2" t="s">
        <v>8</v>
      </c>
      <c r="DZ30" s="2" t="s">
        <v>8</v>
      </c>
      <c r="EB30" s="2" t="s">
        <v>8</v>
      </c>
      <c r="EC30" s="2" t="s">
        <v>8</v>
      </c>
      <c r="ED30" s="2" t="s">
        <v>8</v>
      </c>
      <c r="EE30" s="2" t="s">
        <v>8</v>
      </c>
      <c r="EG30" s="2" t="s">
        <v>8</v>
      </c>
      <c r="EH30" s="2" t="s">
        <v>8</v>
      </c>
      <c r="EI30" s="2" t="s">
        <v>8</v>
      </c>
      <c r="EJ30" s="2" t="s">
        <v>8</v>
      </c>
      <c r="EL30" s="2" t="s">
        <v>8</v>
      </c>
      <c r="EN30" s="2" t="s">
        <v>8</v>
      </c>
      <c r="EO30" s="2" t="s">
        <v>8</v>
      </c>
      <c r="EP30" s="2" t="s">
        <v>8</v>
      </c>
      <c r="EQ30" s="2" t="s">
        <v>8</v>
      </c>
      <c r="ER30" s="2" t="s">
        <v>8</v>
      </c>
      <c r="ET30" s="2" t="s">
        <v>8</v>
      </c>
      <c r="EU30" s="2" t="s">
        <v>8</v>
      </c>
      <c r="EW30" s="2" t="s">
        <v>8</v>
      </c>
      <c r="EX30" s="2" t="s">
        <v>8</v>
      </c>
      <c r="EY30" s="2" t="s">
        <v>8</v>
      </c>
      <c r="EZ30" s="2" t="s">
        <v>8</v>
      </c>
      <c r="FB30" s="2" t="s">
        <v>8</v>
      </c>
      <c r="FC30" s="2" t="s">
        <v>8</v>
      </c>
      <c r="FE30" s="2" t="s">
        <v>8</v>
      </c>
      <c r="FF30" s="2" t="s">
        <v>8</v>
      </c>
      <c r="FG30" s="2" t="s">
        <v>8</v>
      </c>
      <c r="FH30" s="2" t="s">
        <v>8</v>
      </c>
      <c r="FJ30" s="2" t="s">
        <v>8</v>
      </c>
      <c r="FK30" s="2" t="s">
        <v>8</v>
      </c>
      <c r="FL30" s="2" t="s">
        <v>8</v>
      </c>
      <c r="FM30" s="2" t="s">
        <v>8</v>
      </c>
      <c r="FO30" s="2" t="s">
        <v>8</v>
      </c>
      <c r="FP30" s="2" t="s">
        <v>8</v>
      </c>
      <c r="FQ30" s="70"/>
      <c r="FR30" s="2" t="s">
        <v>8</v>
      </c>
      <c r="FS30" s="2" t="s">
        <v>8</v>
      </c>
      <c r="FT30" s="2" t="s">
        <v>8</v>
      </c>
      <c r="FU30" s="2" t="s">
        <v>8</v>
      </c>
      <c r="FW30" s="2" t="s">
        <v>8</v>
      </c>
      <c r="FX30" s="2" t="s">
        <v>8</v>
      </c>
      <c r="FY30" s="2" t="s">
        <v>8</v>
      </c>
      <c r="FZ30" s="2" t="s">
        <v>8</v>
      </c>
      <c r="GA30" s="2" t="s">
        <v>8</v>
      </c>
      <c r="GB30" s="2" t="s">
        <v>8</v>
      </c>
      <c r="GD30" s="2" t="s">
        <v>8</v>
      </c>
      <c r="GE30" s="2" t="s">
        <v>8</v>
      </c>
      <c r="GF30" s="2" t="s">
        <v>8</v>
      </c>
      <c r="GG30" s="2" t="s">
        <v>8</v>
      </c>
      <c r="GH30" s="2" t="s">
        <v>8</v>
      </c>
      <c r="GI30" s="2" t="s">
        <v>8</v>
      </c>
      <c r="GK30" s="2" t="s">
        <v>8</v>
      </c>
      <c r="GL30" s="2" t="s">
        <v>8</v>
      </c>
      <c r="GM30" s="2" t="s">
        <v>8</v>
      </c>
      <c r="GN30" s="2" t="s">
        <v>8</v>
      </c>
      <c r="GP30" s="2" t="s">
        <v>8</v>
      </c>
      <c r="GQ30" s="2" t="s">
        <v>8</v>
      </c>
      <c r="GR30" s="2" t="s">
        <v>8</v>
      </c>
      <c r="GS30" s="2" t="s">
        <v>8</v>
      </c>
      <c r="GT30" s="70"/>
      <c r="GU30" s="2" t="s">
        <v>8</v>
      </c>
      <c r="GV30" s="2" t="s">
        <v>8</v>
      </c>
      <c r="GW30" s="2" t="s">
        <v>8</v>
      </c>
      <c r="GX30" s="2" t="s">
        <v>8</v>
      </c>
      <c r="GZ30" s="2" t="s">
        <v>8</v>
      </c>
      <c r="HA30" s="2" t="s">
        <v>8</v>
      </c>
      <c r="HB30" s="2" t="s">
        <v>8</v>
      </c>
      <c r="HC30" s="2" t="s">
        <v>8</v>
      </c>
      <c r="HD30" s="2" t="s">
        <v>8</v>
      </c>
      <c r="HE30" s="2" t="s">
        <v>8</v>
      </c>
      <c r="HG30" s="2" t="s">
        <v>8</v>
      </c>
      <c r="HH30" s="2" t="s">
        <v>8</v>
      </c>
      <c r="HI30" s="2" t="s">
        <v>8</v>
      </c>
      <c r="HJ30" s="2" t="s">
        <v>8</v>
      </c>
      <c r="HK30" s="2" t="s">
        <v>8</v>
      </c>
      <c r="HL30" s="2" t="s">
        <v>8</v>
      </c>
      <c r="HN30" s="2" t="s">
        <v>8</v>
      </c>
      <c r="HO30" s="2" t="s">
        <v>8</v>
      </c>
      <c r="HQ30" s="2" t="s">
        <v>8</v>
      </c>
      <c r="HR30" s="2" t="s">
        <v>8</v>
      </c>
      <c r="HT30" s="2" t="s">
        <v>8</v>
      </c>
      <c r="HU30" s="2" t="s">
        <v>8</v>
      </c>
      <c r="HV30" s="2" t="s">
        <v>8</v>
      </c>
      <c r="HW30" s="2" t="s">
        <v>8</v>
      </c>
      <c r="HY30" s="2" t="s">
        <v>8</v>
      </c>
      <c r="HZ30" s="2" t="s">
        <v>8</v>
      </c>
      <c r="IA30" s="2" t="s">
        <v>8</v>
      </c>
      <c r="IB30" s="2" t="s">
        <v>8</v>
      </c>
      <c r="IC30" s="2" t="s">
        <v>8</v>
      </c>
      <c r="ID30" s="2" t="s">
        <v>8</v>
      </c>
      <c r="IF30" s="2" t="s">
        <v>8</v>
      </c>
      <c r="IG30" s="2" t="s">
        <v>8</v>
      </c>
      <c r="IH30" s="2" t="s">
        <v>8</v>
      </c>
      <c r="II30" s="2" t="s">
        <v>8</v>
      </c>
      <c r="IK30" s="2" t="s">
        <v>8</v>
      </c>
      <c r="IL30" s="2" t="s">
        <v>8</v>
      </c>
      <c r="IM30" s="2" t="s">
        <v>8</v>
      </c>
      <c r="IN30" s="2" t="s">
        <v>8</v>
      </c>
      <c r="IO30" s="2" t="s">
        <v>8</v>
      </c>
      <c r="IP30" s="2" t="s">
        <v>8</v>
      </c>
      <c r="IQ30" s="2" t="s">
        <v>8</v>
      </c>
      <c r="IR30" s="2" t="s">
        <v>8</v>
      </c>
      <c r="IS30" s="2" t="s">
        <v>8</v>
      </c>
      <c r="IU30" s="2" t="s">
        <v>8</v>
      </c>
      <c r="IV30" s="2" t="s">
        <v>8</v>
      </c>
      <c r="IW30" s="2" t="s">
        <v>8</v>
      </c>
      <c r="IY30" s="2" t="s">
        <v>8</v>
      </c>
      <c r="IZ30" s="2" t="s">
        <v>8</v>
      </c>
      <c r="JA30" s="2" t="s">
        <v>8</v>
      </c>
      <c r="JC30" s="2" t="s">
        <v>8</v>
      </c>
      <c r="JD30" s="2" t="s">
        <v>8</v>
      </c>
      <c r="JE30" s="2" t="s">
        <v>8</v>
      </c>
      <c r="JF30" s="2" t="s">
        <v>8</v>
      </c>
      <c r="JG30" s="2" t="s">
        <v>8</v>
      </c>
      <c r="JI30" s="2" t="s">
        <v>8</v>
      </c>
      <c r="JJ30" s="2" t="s">
        <v>8</v>
      </c>
      <c r="JK30" s="2" t="s">
        <v>8</v>
      </c>
      <c r="JL30" s="2" t="s">
        <v>8</v>
      </c>
      <c r="JM30" s="2" t="s">
        <v>8</v>
      </c>
      <c r="JN30" s="2" t="s">
        <v>8</v>
      </c>
      <c r="JP30" s="2" t="s">
        <v>8</v>
      </c>
      <c r="JQ30" s="2" t="s">
        <v>8</v>
      </c>
      <c r="JR30" s="2" t="s">
        <v>8</v>
      </c>
      <c r="JS30" s="2" t="s">
        <v>8</v>
      </c>
      <c r="JT30" s="2" t="s">
        <v>8</v>
      </c>
      <c r="JU30" s="2" t="s">
        <v>8</v>
      </c>
      <c r="JV30" s="2" t="s">
        <v>8</v>
      </c>
      <c r="JW30" s="2" t="s">
        <v>8</v>
      </c>
      <c r="JX30" s="2" t="s">
        <v>8</v>
      </c>
      <c r="JY30" s="2" t="s">
        <v>8</v>
      </c>
      <c r="KA30" s="2" t="s">
        <v>8</v>
      </c>
      <c r="KB30" s="2" t="s">
        <v>8</v>
      </c>
      <c r="KC30" s="2" t="s">
        <v>8</v>
      </c>
      <c r="KD30" s="2" t="s">
        <v>8</v>
      </c>
      <c r="KE30" s="2" t="s">
        <v>8</v>
      </c>
      <c r="KF30" s="2" t="s">
        <v>8</v>
      </c>
      <c r="KG30" s="2" t="s">
        <v>8</v>
      </c>
      <c r="KI30" s="2" t="s">
        <v>8</v>
      </c>
      <c r="KJ30" s="2" t="s">
        <v>8</v>
      </c>
      <c r="KK30" s="2" t="s">
        <v>8</v>
      </c>
      <c r="KL30" s="2" t="s">
        <v>8</v>
      </c>
      <c r="KM30" s="2" t="s">
        <v>8</v>
      </c>
      <c r="KN30" s="2" t="s">
        <v>8</v>
      </c>
      <c r="KO30" s="2" t="s">
        <v>8</v>
      </c>
      <c r="KQ30" s="2" t="s">
        <v>8</v>
      </c>
      <c r="KR30" s="2" t="s">
        <v>8</v>
      </c>
      <c r="KS30" s="2" t="s">
        <v>8</v>
      </c>
      <c r="KT30" s="2" t="s">
        <v>8</v>
      </c>
      <c r="KU30" s="2" t="s">
        <v>8</v>
      </c>
      <c r="KV30" s="2" t="s">
        <v>8</v>
      </c>
      <c r="KW30" s="2" t="s">
        <v>8</v>
      </c>
      <c r="KX30" s="2" t="s">
        <v>8</v>
      </c>
      <c r="KZ30" s="2" t="s">
        <v>8</v>
      </c>
      <c r="LA30" s="2" t="s">
        <v>8</v>
      </c>
      <c r="LC30" s="2" t="s">
        <v>8</v>
      </c>
      <c r="LE30" s="2" t="s">
        <v>8</v>
      </c>
      <c r="LG30" s="2" t="s">
        <v>8</v>
      </c>
      <c r="LH30" s="2" t="s">
        <v>8</v>
      </c>
      <c r="LJ30" s="2" t="s">
        <v>8</v>
      </c>
      <c r="LK30" s="2" t="s">
        <v>8</v>
      </c>
      <c r="LL30" s="2" t="s">
        <v>8</v>
      </c>
      <c r="LN30" s="2" t="s">
        <v>8</v>
      </c>
      <c r="LO30" s="2" t="s">
        <v>8</v>
      </c>
      <c r="LQ30" s="2" t="s">
        <v>8</v>
      </c>
      <c r="LR30" s="2" t="s">
        <v>8</v>
      </c>
      <c r="LS30" s="2" t="s">
        <v>8</v>
      </c>
      <c r="LT30" s="2" t="s">
        <v>8</v>
      </c>
      <c r="LV30" s="2" t="s">
        <v>8</v>
      </c>
      <c r="LW30" s="2" t="s">
        <v>8</v>
      </c>
      <c r="LY30" s="2" t="s">
        <v>8</v>
      </c>
      <c r="LZ30" s="2" t="s">
        <v>8</v>
      </c>
      <c r="MB30" s="2" t="s">
        <v>8</v>
      </c>
      <c r="MC30" s="2" t="s">
        <v>8</v>
      </c>
      <c r="MD30" s="2" t="s">
        <v>8</v>
      </c>
      <c r="ME30" s="2" t="s">
        <v>8</v>
      </c>
      <c r="MG30" s="2" t="s">
        <v>8</v>
      </c>
      <c r="MH30" s="2" t="s">
        <v>8</v>
      </c>
      <c r="MI30" s="2" t="s">
        <v>8</v>
      </c>
      <c r="MJ30" s="2" t="s">
        <v>8</v>
      </c>
      <c r="MK30" s="2" t="s">
        <v>8</v>
      </c>
      <c r="ML30" s="2" t="s">
        <v>8</v>
      </c>
      <c r="MN30" s="2" t="s">
        <v>8</v>
      </c>
      <c r="MO30" s="2" t="s">
        <v>8</v>
      </c>
      <c r="MP30" s="2" t="s">
        <v>8</v>
      </c>
      <c r="MQ30" s="2" t="s">
        <v>8</v>
      </c>
      <c r="MR30" s="2" t="s">
        <v>8</v>
      </c>
      <c r="MT30" s="2" t="s">
        <v>8</v>
      </c>
      <c r="MU30" s="2" t="s">
        <v>8</v>
      </c>
      <c r="MW30" s="2" t="s">
        <v>8</v>
      </c>
      <c r="MX30" s="2" t="s">
        <v>8</v>
      </c>
      <c r="MY30" s="2" t="s">
        <v>8</v>
      </c>
      <c r="MZ30" s="2" t="s">
        <v>8</v>
      </c>
      <c r="NA30" s="2" t="s">
        <v>8</v>
      </c>
      <c r="NB30" s="2" t="s">
        <v>8</v>
      </c>
      <c r="NC30" s="2" t="s">
        <v>8</v>
      </c>
      <c r="ND30" s="2" t="s">
        <v>8</v>
      </c>
      <c r="NE30" s="2" t="s">
        <v>8</v>
      </c>
      <c r="NF30" s="2" t="s">
        <v>8</v>
      </c>
      <c r="NG30" s="2" t="s">
        <v>8</v>
      </c>
      <c r="NH30" s="2" t="s">
        <v>8</v>
      </c>
      <c r="NJ30" s="2" t="s">
        <v>8</v>
      </c>
      <c r="NK30" s="2" t="s">
        <v>8</v>
      </c>
      <c r="NL30" s="2" t="s">
        <v>8</v>
      </c>
      <c r="NM30" s="2" t="s">
        <v>8</v>
      </c>
      <c r="NN30" s="2" t="s">
        <v>8</v>
      </c>
      <c r="NO30" s="2" t="s">
        <v>8</v>
      </c>
      <c r="NQ30" s="2" t="s">
        <v>8</v>
      </c>
      <c r="NR30" s="2" t="s">
        <v>8</v>
      </c>
      <c r="NS30" s="2" t="s">
        <v>8</v>
      </c>
      <c r="NT30" s="2" t="s">
        <v>8</v>
      </c>
      <c r="NU30" s="2" t="s">
        <v>8</v>
      </c>
      <c r="NV30" s="2" t="s">
        <v>8</v>
      </c>
      <c r="NW30" s="2" t="s">
        <v>8</v>
      </c>
      <c r="NX30" s="2" t="s">
        <v>8</v>
      </c>
      <c r="NY30" s="2" t="s">
        <v>8</v>
      </c>
      <c r="OA30" s="2" t="s">
        <v>8</v>
      </c>
      <c r="OB30" s="2" t="s">
        <v>8</v>
      </c>
      <c r="OC30" s="2" t="s">
        <v>8</v>
      </c>
      <c r="OE30" s="2" t="s">
        <v>8</v>
      </c>
      <c r="OF30" s="2" t="s">
        <v>8</v>
      </c>
      <c r="OG30" s="2" t="s">
        <v>8</v>
      </c>
      <c r="OI30" s="2" t="s">
        <v>8</v>
      </c>
      <c r="OJ30" s="2" t="s">
        <v>8</v>
      </c>
      <c r="OK30" s="2" t="s">
        <v>8</v>
      </c>
      <c r="OL30" s="2" t="s">
        <v>8</v>
      </c>
      <c r="OM30" s="2" t="s">
        <v>8</v>
      </c>
    </row>
    <row r="31" spans="1:403" ht="45" customHeight="1" x14ac:dyDescent="0.25">
      <c r="A31" s="15" t="s">
        <v>14</v>
      </c>
      <c r="B31" s="2" t="s">
        <v>15</v>
      </c>
      <c r="C31" s="2" t="s">
        <v>15</v>
      </c>
      <c r="D31" s="60"/>
      <c r="E31" s="2" t="s">
        <v>15</v>
      </c>
      <c r="F31" s="2" t="s">
        <v>15</v>
      </c>
      <c r="G31" s="60"/>
      <c r="H31" s="2" t="s">
        <v>1111</v>
      </c>
      <c r="I31" s="2" t="s">
        <v>1111</v>
      </c>
      <c r="J31" s="2" t="s">
        <v>1111</v>
      </c>
      <c r="K31" s="60"/>
      <c r="L31" s="2" t="s">
        <v>1131</v>
      </c>
      <c r="M31" s="2" t="s">
        <v>1111</v>
      </c>
      <c r="N31" s="60"/>
      <c r="O31" s="2" t="s">
        <v>15</v>
      </c>
      <c r="P31" s="2" t="s">
        <v>15</v>
      </c>
      <c r="Q31" s="2" t="s">
        <v>15</v>
      </c>
      <c r="R31" s="74"/>
      <c r="S31" s="2" t="s">
        <v>1111</v>
      </c>
      <c r="T31" s="2" t="s">
        <v>1111</v>
      </c>
      <c r="U31" s="2" t="s">
        <v>1111</v>
      </c>
      <c r="V31" s="2" t="s">
        <v>1111</v>
      </c>
      <c r="W31" s="60"/>
      <c r="X31" s="2" t="s">
        <v>15</v>
      </c>
      <c r="Y31" s="2" t="s">
        <v>15</v>
      </c>
      <c r="Z31" s="2" t="s">
        <v>15</v>
      </c>
      <c r="AA31" s="2" t="s">
        <v>15</v>
      </c>
      <c r="AB31" s="2" t="s">
        <v>15</v>
      </c>
      <c r="AC31" s="2" t="s">
        <v>15</v>
      </c>
      <c r="AD31" s="74"/>
      <c r="AE31" s="2" t="s">
        <v>1111</v>
      </c>
      <c r="AF31" s="2" t="s">
        <v>1111</v>
      </c>
      <c r="AG31" s="2" t="s">
        <v>1111</v>
      </c>
      <c r="AH31" s="2" t="s">
        <v>1111</v>
      </c>
      <c r="AI31" s="2" t="s">
        <v>1111</v>
      </c>
      <c r="AJ31" s="74"/>
      <c r="AK31" s="2" t="s">
        <v>717</v>
      </c>
      <c r="AL31" s="2" t="s">
        <v>717</v>
      </c>
      <c r="AM31" s="2" t="s">
        <v>717</v>
      </c>
      <c r="AN31" s="60"/>
      <c r="AO31" s="2" t="s">
        <v>717</v>
      </c>
      <c r="AP31" s="2" t="s">
        <v>717</v>
      </c>
      <c r="AQ31" s="2" t="s">
        <v>717</v>
      </c>
      <c r="AR31" s="74"/>
      <c r="AS31" s="2" t="s">
        <v>717</v>
      </c>
      <c r="AT31" s="2" t="s">
        <v>717</v>
      </c>
      <c r="AU31" s="74"/>
      <c r="AV31" s="2" t="s">
        <v>717</v>
      </c>
      <c r="AW31" s="2" t="s">
        <v>717</v>
      </c>
      <c r="AX31" s="74"/>
      <c r="AY31" s="2" t="s">
        <v>1052</v>
      </c>
      <c r="AZ31" s="2" t="s">
        <v>1052</v>
      </c>
      <c r="BA31" s="2" t="s">
        <v>1052</v>
      </c>
      <c r="BB31" s="74"/>
      <c r="BC31" s="2" t="s">
        <v>1052</v>
      </c>
      <c r="BD31" s="2" t="s">
        <v>1052</v>
      </c>
      <c r="BE31" s="74"/>
      <c r="BF31" s="2" t="s">
        <v>1052</v>
      </c>
      <c r="BG31" s="2" t="s">
        <v>1052</v>
      </c>
      <c r="BH31" s="2" t="s">
        <v>717</v>
      </c>
      <c r="BI31" s="60"/>
      <c r="BJ31" s="2" t="s">
        <v>1052</v>
      </c>
      <c r="BK31" s="74"/>
      <c r="BL31" s="2" t="s">
        <v>789</v>
      </c>
      <c r="BM31" s="2" t="s">
        <v>789</v>
      </c>
      <c r="BN31" s="2" t="s">
        <v>789</v>
      </c>
      <c r="BO31" s="74"/>
      <c r="BP31" s="2" t="s">
        <v>1052</v>
      </c>
      <c r="BQ31" s="2" t="s">
        <v>1052</v>
      </c>
      <c r="BR31" s="2" t="s">
        <v>1052</v>
      </c>
      <c r="BT31" s="2" t="s">
        <v>717</v>
      </c>
      <c r="BU31" s="2" t="s">
        <v>717</v>
      </c>
      <c r="BV31" s="2" t="s">
        <v>717</v>
      </c>
      <c r="BX31" s="2" t="s">
        <v>717</v>
      </c>
      <c r="BY31" s="2" t="s">
        <v>717</v>
      </c>
      <c r="BZ31" s="2" t="s">
        <v>717</v>
      </c>
      <c r="CA31" s="60"/>
      <c r="CB31" s="2" t="s">
        <v>717</v>
      </c>
      <c r="CC31" s="2" t="s">
        <v>717</v>
      </c>
      <c r="CE31" s="2" t="s">
        <v>717</v>
      </c>
      <c r="CF31" s="2" t="s">
        <v>717</v>
      </c>
      <c r="CG31" s="2" t="s">
        <v>717</v>
      </c>
      <c r="CI31" s="2" t="s">
        <v>1776</v>
      </c>
      <c r="CJ31" s="2" t="s">
        <v>1776</v>
      </c>
      <c r="CK31" s="2" t="s">
        <v>1776</v>
      </c>
      <c r="CL31" s="60"/>
      <c r="CM31" s="2" t="s">
        <v>1515</v>
      </c>
      <c r="CN31" s="74"/>
      <c r="CO31" s="2" t="s">
        <v>717</v>
      </c>
      <c r="CP31" s="2" t="s">
        <v>717</v>
      </c>
      <c r="CQ31" s="2" t="s">
        <v>717</v>
      </c>
      <c r="CR31" s="70"/>
      <c r="CS31" s="2" t="s">
        <v>717</v>
      </c>
      <c r="CT31" s="2" t="s">
        <v>717</v>
      </c>
      <c r="CU31" s="2" t="s">
        <v>717</v>
      </c>
      <c r="CV31" s="74"/>
      <c r="CW31" s="2" t="s">
        <v>268</v>
      </c>
      <c r="CX31" s="2" t="s">
        <v>268</v>
      </c>
      <c r="CY31" s="2" t="s">
        <v>268</v>
      </c>
      <c r="CZ31" s="60"/>
      <c r="DA31" s="2" t="s">
        <v>268</v>
      </c>
      <c r="DB31" s="2" t="s">
        <v>268</v>
      </c>
      <c r="DC31" s="2" t="s">
        <v>268</v>
      </c>
      <c r="DD31" s="60"/>
      <c r="DE31" s="2" t="s">
        <v>717</v>
      </c>
      <c r="DF31" s="2" t="s">
        <v>717</v>
      </c>
      <c r="DG31" s="2" t="s">
        <v>717</v>
      </c>
      <c r="DH31" s="60"/>
      <c r="DI31" s="2" t="s">
        <v>717</v>
      </c>
      <c r="DJ31" s="2" t="s">
        <v>717</v>
      </c>
      <c r="DK31" s="2" t="s">
        <v>717</v>
      </c>
      <c r="DL31" s="60"/>
      <c r="DM31" s="2" t="s">
        <v>717</v>
      </c>
      <c r="DN31" s="2" t="s">
        <v>717</v>
      </c>
      <c r="DO31" s="60"/>
      <c r="DP31" s="2" t="s">
        <v>717</v>
      </c>
      <c r="DQ31" s="2" t="s">
        <v>717</v>
      </c>
      <c r="DR31" s="2" t="s">
        <v>717</v>
      </c>
      <c r="DS31" s="60"/>
      <c r="DT31" s="2" t="s">
        <v>268</v>
      </c>
      <c r="DU31" s="2" t="s">
        <v>268</v>
      </c>
      <c r="DV31" s="2" t="s">
        <v>268</v>
      </c>
      <c r="DW31" s="60"/>
      <c r="DX31" s="2" t="s">
        <v>268</v>
      </c>
      <c r="DY31" s="2" t="s">
        <v>268</v>
      </c>
      <c r="DZ31" s="2" t="s">
        <v>268</v>
      </c>
      <c r="EA31" s="60"/>
      <c r="EB31" s="2" t="s">
        <v>1052</v>
      </c>
      <c r="EC31" s="2" t="s">
        <v>1052</v>
      </c>
      <c r="ED31" s="2" t="s">
        <v>1052</v>
      </c>
      <c r="EE31" s="2" t="s">
        <v>1052</v>
      </c>
      <c r="EF31" s="60"/>
      <c r="EG31" s="2" t="s">
        <v>1052</v>
      </c>
      <c r="EH31" s="2" t="s">
        <v>1052</v>
      </c>
      <c r="EI31" s="2" t="s">
        <v>1052</v>
      </c>
      <c r="EJ31" s="2" t="s">
        <v>1052</v>
      </c>
      <c r="EK31" s="60"/>
      <c r="EL31" s="2" t="s">
        <v>301</v>
      </c>
      <c r="EM31" s="74"/>
      <c r="EN31" s="2" t="s">
        <v>789</v>
      </c>
      <c r="EO31" s="2" t="s">
        <v>789</v>
      </c>
      <c r="EP31" s="2" t="s">
        <v>789</v>
      </c>
      <c r="EQ31" s="2" t="s">
        <v>789</v>
      </c>
      <c r="ER31" s="2" t="s">
        <v>789</v>
      </c>
      <c r="ES31" s="60"/>
      <c r="ET31" s="2" t="s">
        <v>1836</v>
      </c>
      <c r="EU31" s="2" t="s">
        <v>1836</v>
      </c>
      <c r="EV31" s="60"/>
      <c r="EW31" s="2" t="s">
        <v>317</v>
      </c>
      <c r="EX31" s="2" t="s">
        <v>317</v>
      </c>
      <c r="EY31" s="2" t="s">
        <v>317</v>
      </c>
      <c r="EZ31" s="2" t="s">
        <v>317</v>
      </c>
      <c r="FA31" s="60"/>
      <c r="FB31" s="2" t="s">
        <v>1836</v>
      </c>
      <c r="FC31" s="2" t="s">
        <v>1836</v>
      </c>
      <c r="FD31" s="60"/>
      <c r="FE31" s="2" t="s">
        <v>1836</v>
      </c>
      <c r="FF31" s="2" t="s">
        <v>1836</v>
      </c>
      <c r="FG31" s="2" t="s">
        <v>1836</v>
      </c>
      <c r="FH31" s="2" t="s">
        <v>1836</v>
      </c>
      <c r="FI31" s="60"/>
      <c r="FJ31" s="2" t="s">
        <v>345</v>
      </c>
      <c r="FK31" s="2" t="s">
        <v>345</v>
      </c>
      <c r="FL31" s="2" t="s">
        <v>345</v>
      </c>
      <c r="FM31" s="2" t="s">
        <v>345</v>
      </c>
      <c r="FN31" s="60"/>
      <c r="FO31" s="2" t="s">
        <v>1111</v>
      </c>
      <c r="FP31" s="2" t="s">
        <v>1111</v>
      </c>
      <c r="FQ31" s="70"/>
      <c r="FR31" s="2" t="s">
        <v>1111</v>
      </c>
      <c r="FS31" s="2" t="s">
        <v>1111</v>
      </c>
      <c r="FT31" s="2" t="s">
        <v>1111</v>
      </c>
      <c r="FU31" s="2" t="s">
        <v>1111</v>
      </c>
      <c r="FV31" s="60"/>
      <c r="FW31" s="2" t="s">
        <v>345</v>
      </c>
      <c r="FX31" s="2" t="s">
        <v>345</v>
      </c>
      <c r="FY31" s="2" t="s">
        <v>345</v>
      </c>
      <c r="FZ31" s="2" t="s">
        <v>345</v>
      </c>
      <c r="GA31" s="2" t="s">
        <v>345</v>
      </c>
      <c r="GB31" s="2" t="s">
        <v>345</v>
      </c>
      <c r="GC31" s="60"/>
      <c r="GD31" s="2" t="s">
        <v>345</v>
      </c>
      <c r="GE31" s="2" t="s">
        <v>345</v>
      </c>
      <c r="GF31" s="2" t="s">
        <v>345</v>
      </c>
      <c r="GG31" s="2" t="s">
        <v>345</v>
      </c>
      <c r="GH31" s="2" t="s">
        <v>345</v>
      </c>
      <c r="GI31" s="2" t="s">
        <v>345</v>
      </c>
      <c r="GJ31" s="60"/>
      <c r="GK31" s="2" t="s">
        <v>345</v>
      </c>
      <c r="GL31" s="2" t="s">
        <v>345</v>
      </c>
      <c r="GM31" s="2" t="s">
        <v>345</v>
      </c>
      <c r="GN31" s="2" t="s">
        <v>345</v>
      </c>
      <c r="GO31" s="60"/>
      <c r="GP31" s="2" t="s">
        <v>1111</v>
      </c>
      <c r="GQ31" s="2" t="s">
        <v>1111</v>
      </c>
      <c r="GR31" s="2" t="s">
        <v>1111</v>
      </c>
      <c r="GS31" s="2" t="s">
        <v>1111</v>
      </c>
      <c r="GT31" s="70"/>
      <c r="GU31" s="2" t="s">
        <v>1111</v>
      </c>
      <c r="GV31" s="2" t="s">
        <v>1111</v>
      </c>
      <c r="GW31" s="2" t="s">
        <v>1111</v>
      </c>
      <c r="GX31" s="2" t="s">
        <v>1111</v>
      </c>
      <c r="GY31" s="60"/>
      <c r="GZ31" s="2" t="s">
        <v>15</v>
      </c>
      <c r="HA31" s="2" t="s">
        <v>15</v>
      </c>
      <c r="HB31" s="2" t="s">
        <v>15</v>
      </c>
      <c r="HC31" s="2" t="s">
        <v>15</v>
      </c>
      <c r="HD31" s="2" t="s">
        <v>15</v>
      </c>
      <c r="HE31" s="2" t="s">
        <v>15</v>
      </c>
      <c r="HF31" s="60"/>
      <c r="HG31" s="2" t="s">
        <v>1111</v>
      </c>
      <c r="HH31" s="2" t="s">
        <v>1111</v>
      </c>
      <c r="HI31" s="2" t="s">
        <v>1111</v>
      </c>
      <c r="HJ31" s="2" t="s">
        <v>1111</v>
      </c>
      <c r="HK31" s="2" t="s">
        <v>1111</v>
      </c>
      <c r="HL31" s="2" t="s">
        <v>1111</v>
      </c>
      <c r="HM31" s="60"/>
      <c r="HN31" s="2" t="s">
        <v>470</v>
      </c>
      <c r="HO31" s="2" t="s">
        <v>470</v>
      </c>
      <c r="HP31" s="60"/>
      <c r="HQ31" s="2" t="s">
        <v>1200</v>
      </c>
      <c r="HR31" s="2" t="s">
        <v>1200</v>
      </c>
      <c r="HS31" s="60"/>
      <c r="HT31" s="2" t="s">
        <v>1200</v>
      </c>
      <c r="HU31" s="2" t="s">
        <v>1200</v>
      </c>
      <c r="HV31" s="2" t="s">
        <v>1200</v>
      </c>
      <c r="HW31" s="2" t="s">
        <v>1200</v>
      </c>
      <c r="HX31" s="60"/>
      <c r="HY31" s="2" t="s">
        <v>470</v>
      </c>
      <c r="HZ31" s="2" t="s">
        <v>470</v>
      </c>
      <c r="IA31" s="2" t="s">
        <v>470</v>
      </c>
      <c r="IB31" s="2" t="s">
        <v>470</v>
      </c>
      <c r="IC31" s="2" t="s">
        <v>470</v>
      </c>
      <c r="ID31" s="2" t="s">
        <v>470</v>
      </c>
      <c r="IE31" s="74"/>
      <c r="IF31" s="2" t="s">
        <v>1199</v>
      </c>
      <c r="IG31" s="2" t="s">
        <v>1200</v>
      </c>
      <c r="IH31" s="2" t="s">
        <v>1200</v>
      </c>
      <c r="II31" s="2" t="s">
        <v>1200</v>
      </c>
      <c r="IJ31" s="74"/>
      <c r="IK31" s="2" t="s">
        <v>1200</v>
      </c>
      <c r="IL31" s="2" t="s">
        <v>1200</v>
      </c>
      <c r="IM31" s="2" t="s">
        <v>1200</v>
      </c>
      <c r="IN31" s="2" t="s">
        <v>1200</v>
      </c>
      <c r="IO31" s="2" t="s">
        <v>1200</v>
      </c>
      <c r="IP31" s="2" t="s">
        <v>1200</v>
      </c>
      <c r="IQ31" s="2" t="s">
        <v>1200</v>
      </c>
      <c r="IR31" s="2" t="s">
        <v>1200</v>
      </c>
      <c r="IS31" s="2" t="s">
        <v>1200</v>
      </c>
      <c r="IT31" s="60"/>
      <c r="IU31" s="2" t="s">
        <v>490</v>
      </c>
      <c r="IV31" s="2" t="s">
        <v>490</v>
      </c>
      <c r="IW31" s="2" t="s">
        <v>104</v>
      </c>
      <c r="IX31" s="60"/>
      <c r="IY31" s="2" t="s">
        <v>490</v>
      </c>
      <c r="IZ31" s="2" t="s">
        <v>490</v>
      </c>
      <c r="JA31" s="2" t="s">
        <v>104</v>
      </c>
      <c r="JB31" s="60"/>
      <c r="JC31" s="2" t="s">
        <v>490</v>
      </c>
      <c r="JD31" s="2" t="s">
        <v>490</v>
      </c>
      <c r="JE31" s="2" t="s">
        <v>490</v>
      </c>
      <c r="JF31" s="2" t="s">
        <v>490</v>
      </c>
      <c r="JG31" s="2" t="s">
        <v>490</v>
      </c>
      <c r="JH31" s="74"/>
      <c r="JI31" s="2" t="s">
        <v>1230</v>
      </c>
      <c r="JJ31" s="2" t="s">
        <v>1230</v>
      </c>
      <c r="JK31" s="2" t="s">
        <v>1230</v>
      </c>
      <c r="JL31" s="2" t="s">
        <v>1230</v>
      </c>
      <c r="JM31" s="2" t="s">
        <v>1230</v>
      </c>
      <c r="JN31" s="2" t="s">
        <v>1230</v>
      </c>
      <c r="JO31" s="74"/>
      <c r="JP31" s="2" t="s">
        <v>1230</v>
      </c>
      <c r="JQ31" s="2" t="s">
        <v>1230</v>
      </c>
      <c r="JR31" s="2" t="s">
        <v>1230</v>
      </c>
      <c r="JS31" s="2" t="s">
        <v>1230</v>
      </c>
      <c r="JT31" s="2" t="s">
        <v>1230</v>
      </c>
      <c r="JU31" s="2" t="s">
        <v>1230</v>
      </c>
      <c r="JV31" s="2" t="s">
        <v>1230</v>
      </c>
      <c r="JW31" s="2" t="s">
        <v>1230</v>
      </c>
      <c r="JX31" s="2" t="s">
        <v>1230</v>
      </c>
      <c r="JY31" s="2" t="s">
        <v>1230</v>
      </c>
      <c r="JZ31" s="60"/>
      <c r="KA31" s="2" t="s">
        <v>470</v>
      </c>
      <c r="KB31" s="2" t="s">
        <v>470</v>
      </c>
      <c r="KC31" s="2" t="s">
        <v>470</v>
      </c>
      <c r="KD31" s="2" t="s">
        <v>470</v>
      </c>
      <c r="KE31" s="2" t="s">
        <v>470</v>
      </c>
      <c r="KF31" s="2" t="s">
        <v>470</v>
      </c>
      <c r="KG31" s="2" t="s">
        <v>470</v>
      </c>
      <c r="KH31" s="74"/>
      <c r="KI31" s="2" t="s">
        <v>1200</v>
      </c>
      <c r="KJ31" s="2" t="s">
        <v>1200</v>
      </c>
      <c r="KK31" s="2" t="s">
        <v>1200</v>
      </c>
      <c r="KL31" s="2" t="s">
        <v>1200</v>
      </c>
      <c r="KM31" s="2" t="s">
        <v>1200</v>
      </c>
      <c r="KN31" s="2" t="s">
        <v>1200</v>
      </c>
      <c r="KO31" s="2" t="s">
        <v>1200</v>
      </c>
      <c r="KP31" s="74"/>
      <c r="KQ31" s="2" t="s">
        <v>1200</v>
      </c>
      <c r="KR31" s="2" t="s">
        <v>1200</v>
      </c>
      <c r="KS31" s="2" t="s">
        <v>1200</v>
      </c>
      <c r="KT31" s="2" t="s">
        <v>1200</v>
      </c>
      <c r="KU31" s="2" t="s">
        <v>1200</v>
      </c>
      <c r="KV31" s="2" t="s">
        <v>1200</v>
      </c>
      <c r="KW31" s="2" t="s">
        <v>1200</v>
      </c>
      <c r="KX31" s="2" t="s">
        <v>1200</v>
      </c>
      <c r="KY31" s="60"/>
      <c r="KZ31" s="2" t="s">
        <v>119</v>
      </c>
      <c r="LA31" s="2" t="s">
        <v>119</v>
      </c>
      <c r="LB31" s="60"/>
      <c r="LC31" s="2" t="s">
        <v>578</v>
      </c>
      <c r="LD31" s="60"/>
      <c r="LE31" s="2" t="s">
        <v>578</v>
      </c>
      <c r="LF31" s="60"/>
      <c r="LG31" s="2" t="s">
        <v>1911</v>
      </c>
      <c r="LH31" s="2" t="s">
        <v>1911</v>
      </c>
      <c r="LI31" s="60"/>
      <c r="LJ31" s="2" t="s">
        <v>579</v>
      </c>
      <c r="LK31" s="2" t="s">
        <v>579</v>
      </c>
      <c r="LL31" s="2" t="s">
        <v>579</v>
      </c>
      <c r="LM31" s="74"/>
      <c r="LN31" s="2" t="s">
        <v>1277</v>
      </c>
      <c r="LO31" s="2" t="s">
        <v>1277</v>
      </c>
      <c r="LP31" s="74"/>
      <c r="LQ31" s="2" t="s">
        <v>1277</v>
      </c>
      <c r="LR31" s="2" t="s">
        <v>1277</v>
      </c>
      <c r="LS31" s="2" t="s">
        <v>1277</v>
      </c>
      <c r="LT31" s="2" t="s">
        <v>1277</v>
      </c>
      <c r="LU31" s="74"/>
      <c r="LV31" s="2" t="s">
        <v>717</v>
      </c>
      <c r="LW31" s="2" t="s">
        <v>717</v>
      </c>
      <c r="LX31" s="74"/>
      <c r="LY31" s="2" t="s">
        <v>717</v>
      </c>
      <c r="LZ31" s="2" t="s">
        <v>717</v>
      </c>
      <c r="MA31" s="60"/>
      <c r="MB31" s="2" t="s">
        <v>589</v>
      </c>
      <c r="MC31" s="2" t="s">
        <v>589</v>
      </c>
      <c r="MD31" s="2" t="s">
        <v>589</v>
      </c>
      <c r="ME31" s="2" t="s">
        <v>589</v>
      </c>
      <c r="MF31" s="74"/>
      <c r="MG31" s="2" t="s">
        <v>1382</v>
      </c>
      <c r="MH31" s="2" t="s">
        <v>1382</v>
      </c>
      <c r="MI31" s="2" t="s">
        <v>1382</v>
      </c>
      <c r="MJ31" s="2" t="s">
        <v>1382</v>
      </c>
      <c r="MK31" s="2" t="s">
        <v>1382</v>
      </c>
      <c r="ML31" s="2" t="s">
        <v>1382</v>
      </c>
      <c r="MM31" s="74"/>
      <c r="MN31" s="2" t="s">
        <v>907</v>
      </c>
      <c r="MO31" s="2" t="s">
        <v>907</v>
      </c>
      <c r="MP31" s="2" t="s">
        <v>907</v>
      </c>
      <c r="MQ31" s="2" t="s">
        <v>907</v>
      </c>
      <c r="MR31" s="2" t="s">
        <v>595</v>
      </c>
      <c r="MS31" s="60"/>
      <c r="MT31" s="2" t="s">
        <v>595</v>
      </c>
      <c r="MU31" s="2" t="s">
        <v>595</v>
      </c>
      <c r="MV31" s="74"/>
      <c r="MW31" s="2" t="s">
        <v>595</v>
      </c>
      <c r="MX31" s="2" t="s">
        <v>595</v>
      </c>
      <c r="MY31" s="2" t="s">
        <v>595</v>
      </c>
      <c r="MZ31" s="2" t="s">
        <v>595</v>
      </c>
      <c r="NA31" s="2" t="s">
        <v>595</v>
      </c>
      <c r="NB31" s="2" t="s">
        <v>595</v>
      </c>
      <c r="NC31" s="2" t="s">
        <v>595</v>
      </c>
      <c r="ND31" s="2" t="s">
        <v>595</v>
      </c>
      <c r="NE31" s="2" t="s">
        <v>595</v>
      </c>
      <c r="NF31" s="2" t="s">
        <v>595</v>
      </c>
      <c r="NG31" s="2" t="s">
        <v>595</v>
      </c>
      <c r="NH31" s="2" t="s">
        <v>595</v>
      </c>
      <c r="NI31" s="60"/>
      <c r="NJ31" s="2" t="s">
        <v>603</v>
      </c>
      <c r="NK31" s="2" t="s">
        <v>603</v>
      </c>
      <c r="NL31" s="2" t="s">
        <v>603</v>
      </c>
      <c r="NM31" s="2" t="s">
        <v>603</v>
      </c>
      <c r="NN31" s="2" t="s">
        <v>603</v>
      </c>
      <c r="NO31" s="2" t="s">
        <v>603</v>
      </c>
      <c r="NP31" s="74"/>
      <c r="NQ31" s="2" t="s">
        <v>1338</v>
      </c>
      <c r="NR31" s="2" t="s">
        <v>1339</v>
      </c>
      <c r="NS31" s="2" t="s">
        <v>1339</v>
      </c>
      <c r="NT31" s="2" t="s">
        <v>1339</v>
      </c>
      <c r="NU31" s="2" t="s">
        <v>1339</v>
      </c>
      <c r="NV31" s="2" t="s">
        <v>1339</v>
      </c>
      <c r="NW31" s="2" t="s">
        <v>1339</v>
      </c>
      <c r="NX31" s="2" t="s">
        <v>1339</v>
      </c>
      <c r="NY31" s="2" t="s">
        <v>1339</v>
      </c>
      <c r="NZ31" s="74"/>
      <c r="OA31" s="2" t="s">
        <v>969</v>
      </c>
      <c r="OB31" s="2" t="s">
        <v>969</v>
      </c>
      <c r="OC31" s="2" t="s">
        <v>969</v>
      </c>
      <c r="OD31" s="74"/>
      <c r="OE31" s="2" t="s">
        <v>608</v>
      </c>
      <c r="OF31" s="2" t="s">
        <v>608</v>
      </c>
      <c r="OG31" s="2" t="s">
        <v>608</v>
      </c>
      <c r="OH31" s="60"/>
      <c r="OI31" s="2" t="s">
        <v>1872</v>
      </c>
      <c r="OJ31" s="2" t="s">
        <v>1872</v>
      </c>
      <c r="OK31" s="2" t="s">
        <v>1872</v>
      </c>
      <c r="OL31" s="2" t="s">
        <v>1872</v>
      </c>
      <c r="OM31" s="2" t="s">
        <v>1872</v>
      </c>
    </row>
    <row r="32" spans="1:403" ht="30" customHeight="1" x14ac:dyDescent="0.25">
      <c r="A32" s="15" t="s">
        <v>81</v>
      </c>
      <c r="B32" s="2" t="s">
        <v>59</v>
      </c>
      <c r="C32" s="2" t="s">
        <v>59</v>
      </c>
      <c r="E32" s="2" t="s">
        <v>59</v>
      </c>
      <c r="F32" s="2" t="s">
        <v>59</v>
      </c>
      <c r="H32" s="2" t="s">
        <v>59</v>
      </c>
      <c r="I32" s="2" t="s">
        <v>59</v>
      </c>
      <c r="J32" s="2" t="s">
        <v>59</v>
      </c>
      <c r="L32" s="2" t="s">
        <v>59</v>
      </c>
      <c r="M32" s="2" t="s">
        <v>59</v>
      </c>
      <c r="O32" s="2" t="s">
        <v>59</v>
      </c>
      <c r="P32" s="2" t="s">
        <v>59</v>
      </c>
      <c r="Q32" s="2" t="s">
        <v>59</v>
      </c>
      <c r="S32" s="2" t="s">
        <v>59</v>
      </c>
      <c r="T32" s="2" t="s">
        <v>59</v>
      </c>
      <c r="U32" s="2" t="s">
        <v>59</v>
      </c>
      <c r="V32" s="2" t="s">
        <v>59</v>
      </c>
      <c r="X32" s="2" t="s">
        <v>59</v>
      </c>
      <c r="Y32" s="2" t="s">
        <v>59</v>
      </c>
      <c r="Z32" s="2" t="s">
        <v>59</v>
      </c>
      <c r="AA32" s="2" t="s">
        <v>59</v>
      </c>
      <c r="AB32" s="2" t="s">
        <v>59</v>
      </c>
      <c r="AC32" s="2" t="s">
        <v>59</v>
      </c>
      <c r="AE32" s="2" t="s">
        <v>59</v>
      </c>
      <c r="AF32" s="2" t="s">
        <v>59</v>
      </c>
      <c r="AG32" s="2" t="s">
        <v>59</v>
      </c>
      <c r="AH32" s="2" t="s">
        <v>59</v>
      </c>
      <c r="AI32" s="2" t="s">
        <v>59</v>
      </c>
      <c r="AK32" s="2" t="s">
        <v>59</v>
      </c>
      <c r="AL32" s="2" t="s">
        <v>59</v>
      </c>
      <c r="AM32" s="2" t="s">
        <v>59</v>
      </c>
      <c r="AO32" s="2" t="s">
        <v>59</v>
      </c>
      <c r="AP32" s="2" t="s">
        <v>59</v>
      </c>
      <c r="AQ32" s="2" t="s">
        <v>59</v>
      </c>
      <c r="AS32" s="2" t="s">
        <v>59</v>
      </c>
      <c r="AT32" s="2" t="s">
        <v>59</v>
      </c>
      <c r="AV32" s="2" t="s">
        <v>59</v>
      </c>
      <c r="AW32" s="2" t="s">
        <v>59</v>
      </c>
      <c r="AY32" s="2" t="s">
        <v>59</v>
      </c>
      <c r="AZ32" s="2" t="s">
        <v>59</v>
      </c>
      <c r="BA32" s="2" t="s">
        <v>59</v>
      </c>
      <c r="BC32" s="2" t="s">
        <v>59</v>
      </c>
      <c r="BD32" s="2" t="s">
        <v>59</v>
      </c>
      <c r="BF32" s="2" t="s">
        <v>59</v>
      </c>
      <c r="BG32" s="2" t="s">
        <v>59</v>
      </c>
      <c r="BH32" s="2" t="s">
        <v>59</v>
      </c>
      <c r="BJ32" s="2" t="s">
        <v>59</v>
      </c>
      <c r="BL32" s="2" t="s">
        <v>8</v>
      </c>
      <c r="BM32" s="2" t="s">
        <v>8</v>
      </c>
      <c r="BN32" s="2" t="s">
        <v>8</v>
      </c>
      <c r="BP32" s="2" t="s">
        <v>8</v>
      </c>
      <c r="BQ32" s="2" t="s">
        <v>8</v>
      </c>
      <c r="BR32" s="2" t="s">
        <v>8</v>
      </c>
      <c r="BT32" s="2" t="s">
        <v>59</v>
      </c>
      <c r="BU32" s="2" t="s">
        <v>59</v>
      </c>
      <c r="BV32" s="2" t="s">
        <v>59</v>
      </c>
      <c r="BX32" s="2" t="s">
        <v>59</v>
      </c>
      <c r="BY32" s="2" t="s">
        <v>59</v>
      </c>
      <c r="BZ32" s="2" t="s">
        <v>59</v>
      </c>
      <c r="CB32" s="2" t="s">
        <v>59</v>
      </c>
      <c r="CC32" s="2" t="s">
        <v>59</v>
      </c>
      <c r="CE32" s="2" t="s">
        <v>59</v>
      </c>
      <c r="CF32" s="2" t="s">
        <v>59</v>
      </c>
      <c r="CG32" s="2" t="s">
        <v>59</v>
      </c>
      <c r="CI32" s="12" t="s">
        <v>1516</v>
      </c>
      <c r="CJ32" s="12" t="s">
        <v>1516</v>
      </c>
      <c r="CK32" s="12" t="s">
        <v>1516</v>
      </c>
      <c r="CM32" s="12" t="s">
        <v>1516</v>
      </c>
      <c r="CO32" s="2" t="s">
        <v>59</v>
      </c>
      <c r="CP32" s="2" t="s">
        <v>59</v>
      </c>
      <c r="CQ32" s="2" t="s">
        <v>59</v>
      </c>
      <c r="CR32" s="70"/>
      <c r="CS32" s="2" t="s">
        <v>59</v>
      </c>
      <c r="CT32" s="2" t="s">
        <v>59</v>
      </c>
      <c r="CU32" s="2" t="s">
        <v>59</v>
      </c>
      <c r="CW32" s="2" t="s">
        <v>8</v>
      </c>
      <c r="CX32" s="2" t="s">
        <v>8</v>
      </c>
      <c r="CY32" s="2" t="s">
        <v>8</v>
      </c>
      <c r="DA32" s="2" t="s">
        <v>8</v>
      </c>
      <c r="DB32" s="2" t="s">
        <v>8</v>
      </c>
      <c r="DC32" s="2" t="s">
        <v>8</v>
      </c>
      <c r="DE32" s="2" t="s">
        <v>8</v>
      </c>
      <c r="DF32" s="2" t="s">
        <v>8</v>
      </c>
      <c r="DG32" s="2" t="s">
        <v>8</v>
      </c>
      <c r="DI32" s="2" t="s">
        <v>8</v>
      </c>
      <c r="DJ32" s="2" t="s">
        <v>8</v>
      </c>
      <c r="DK32" s="2" t="s">
        <v>8</v>
      </c>
      <c r="DM32" s="2" t="s">
        <v>8</v>
      </c>
      <c r="DN32" s="2" t="s">
        <v>8</v>
      </c>
      <c r="DP32" s="2" t="s">
        <v>8</v>
      </c>
      <c r="DQ32" s="2" t="s">
        <v>8</v>
      </c>
      <c r="DR32" s="2" t="s">
        <v>8</v>
      </c>
      <c r="DT32" s="2" t="s">
        <v>8</v>
      </c>
      <c r="DU32" s="2" t="s">
        <v>8</v>
      </c>
      <c r="DV32" s="2" t="s">
        <v>8</v>
      </c>
      <c r="DX32" s="2" t="s">
        <v>8</v>
      </c>
      <c r="DY32" s="2" t="s">
        <v>8</v>
      </c>
      <c r="DZ32" s="2" t="s">
        <v>8</v>
      </c>
      <c r="EB32" s="2" t="s">
        <v>8</v>
      </c>
      <c r="EC32" s="2" t="s">
        <v>8</v>
      </c>
      <c r="ED32" s="2" t="s">
        <v>8</v>
      </c>
      <c r="EE32" s="2" t="s">
        <v>8</v>
      </c>
      <c r="EG32" s="2" t="s">
        <v>8</v>
      </c>
      <c r="EH32" s="2" t="s">
        <v>8</v>
      </c>
      <c r="EI32" s="2" t="s">
        <v>8</v>
      </c>
      <c r="EJ32" s="2" t="s">
        <v>8</v>
      </c>
      <c r="EL32" s="2" t="s">
        <v>8</v>
      </c>
      <c r="EN32" s="2" t="s">
        <v>8</v>
      </c>
      <c r="EO32" s="2" t="s">
        <v>8</v>
      </c>
      <c r="EP32" s="2" t="s">
        <v>8</v>
      </c>
      <c r="EQ32" s="2" t="s">
        <v>8</v>
      </c>
      <c r="ER32" s="2" t="s">
        <v>8</v>
      </c>
      <c r="ET32" s="2" t="s">
        <v>8</v>
      </c>
      <c r="EU32" s="2" t="s">
        <v>8</v>
      </c>
      <c r="EW32" s="2" t="s">
        <v>8</v>
      </c>
      <c r="EX32" s="2" t="s">
        <v>8</v>
      </c>
      <c r="EY32" s="2" t="s">
        <v>8</v>
      </c>
      <c r="EZ32" s="2" t="s">
        <v>8</v>
      </c>
      <c r="FB32" s="2" t="s">
        <v>8</v>
      </c>
      <c r="FC32" s="2" t="s">
        <v>8</v>
      </c>
      <c r="FE32" s="2" t="s">
        <v>8</v>
      </c>
      <c r="FF32" s="2" t="s">
        <v>8</v>
      </c>
      <c r="FG32" s="2" t="s">
        <v>8</v>
      </c>
      <c r="FH32" s="2" t="s">
        <v>8</v>
      </c>
      <c r="FJ32" s="2" t="s">
        <v>8</v>
      </c>
      <c r="FK32" s="2" t="s">
        <v>8</v>
      </c>
      <c r="FL32" s="2" t="s">
        <v>8</v>
      </c>
      <c r="FM32" s="2" t="s">
        <v>8</v>
      </c>
      <c r="FO32" s="2" t="s">
        <v>8</v>
      </c>
      <c r="FP32" s="2" t="s">
        <v>8</v>
      </c>
      <c r="FQ32" s="70"/>
      <c r="FR32" s="2" t="s">
        <v>8</v>
      </c>
      <c r="FS32" s="2" t="s">
        <v>8</v>
      </c>
      <c r="FT32" s="2" t="s">
        <v>8</v>
      </c>
      <c r="FU32" s="2" t="s">
        <v>8</v>
      </c>
      <c r="FW32" s="2" t="s">
        <v>8</v>
      </c>
      <c r="FX32" s="2" t="s">
        <v>8</v>
      </c>
      <c r="FY32" s="2" t="s">
        <v>8</v>
      </c>
      <c r="FZ32" s="2" t="s">
        <v>8</v>
      </c>
      <c r="GA32" s="2" t="s">
        <v>8</v>
      </c>
      <c r="GB32" s="2" t="s">
        <v>8</v>
      </c>
      <c r="GD32" s="2" t="s">
        <v>8</v>
      </c>
      <c r="GE32" s="2" t="s">
        <v>8</v>
      </c>
      <c r="GF32" s="2" t="s">
        <v>8</v>
      </c>
      <c r="GG32" s="2" t="s">
        <v>8</v>
      </c>
      <c r="GH32" s="2" t="s">
        <v>8</v>
      </c>
      <c r="GI32" s="2" t="s">
        <v>8</v>
      </c>
      <c r="GK32" s="2" t="s">
        <v>8</v>
      </c>
      <c r="GL32" s="2" t="s">
        <v>8</v>
      </c>
      <c r="GM32" s="2" t="s">
        <v>8</v>
      </c>
      <c r="GN32" s="2" t="s">
        <v>8</v>
      </c>
      <c r="GP32" s="2" t="s">
        <v>8</v>
      </c>
      <c r="GQ32" s="2" t="s">
        <v>8</v>
      </c>
      <c r="GR32" s="2" t="s">
        <v>8</v>
      </c>
      <c r="GS32" s="2" t="s">
        <v>8</v>
      </c>
      <c r="GT32" s="70"/>
      <c r="GU32" s="2" t="s">
        <v>8</v>
      </c>
      <c r="GV32" s="2" t="s">
        <v>8</v>
      </c>
      <c r="GW32" s="2" t="s">
        <v>8</v>
      </c>
      <c r="GX32" s="2" t="s">
        <v>8</v>
      </c>
      <c r="GZ32" s="2" t="s">
        <v>8</v>
      </c>
      <c r="HA32" s="2" t="s">
        <v>8</v>
      </c>
      <c r="HB32" s="2" t="s">
        <v>8</v>
      </c>
      <c r="HC32" s="2" t="s">
        <v>8</v>
      </c>
      <c r="HD32" s="2" t="s">
        <v>8</v>
      </c>
      <c r="HE32" s="2" t="s">
        <v>8</v>
      </c>
      <c r="HG32" s="2" t="s">
        <v>8</v>
      </c>
      <c r="HH32" s="2" t="s">
        <v>8</v>
      </c>
      <c r="HI32" s="2" t="s">
        <v>8</v>
      </c>
      <c r="HJ32" s="2" t="s">
        <v>8</v>
      </c>
      <c r="HK32" s="2" t="s">
        <v>8</v>
      </c>
      <c r="HL32" s="2" t="s">
        <v>8</v>
      </c>
      <c r="HN32" s="2" t="s">
        <v>8</v>
      </c>
      <c r="HO32" s="2" t="s">
        <v>8</v>
      </c>
      <c r="HQ32" s="2" t="s">
        <v>8</v>
      </c>
      <c r="HR32" s="2" t="s">
        <v>8</v>
      </c>
      <c r="HT32" s="2" t="s">
        <v>8</v>
      </c>
      <c r="HU32" s="2" t="s">
        <v>8</v>
      </c>
      <c r="HV32" s="2" t="s">
        <v>8</v>
      </c>
      <c r="HW32" s="2" t="s">
        <v>8</v>
      </c>
      <c r="HY32" s="2" t="s">
        <v>8</v>
      </c>
      <c r="HZ32" s="2" t="s">
        <v>8</v>
      </c>
      <c r="IA32" s="2" t="s">
        <v>8</v>
      </c>
      <c r="IB32" s="2" t="s">
        <v>8</v>
      </c>
      <c r="IC32" s="2" t="s">
        <v>8</v>
      </c>
      <c r="ID32" s="2" t="s">
        <v>8</v>
      </c>
      <c r="IF32" s="2" t="s">
        <v>8</v>
      </c>
      <c r="IG32" s="2" t="s">
        <v>8</v>
      </c>
      <c r="IH32" s="2" t="s">
        <v>8</v>
      </c>
      <c r="II32" s="2" t="s">
        <v>8</v>
      </c>
      <c r="IK32" s="2" t="s">
        <v>8</v>
      </c>
      <c r="IL32" s="2" t="s">
        <v>8</v>
      </c>
      <c r="IM32" s="2" t="s">
        <v>8</v>
      </c>
      <c r="IN32" s="2" t="s">
        <v>8</v>
      </c>
      <c r="IO32" s="2" t="s">
        <v>8</v>
      </c>
      <c r="IP32" s="2" t="s">
        <v>8</v>
      </c>
      <c r="IQ32" s="2" t="s">
        <v>8</v>
      </c>
      <c r="IR32" s="2" t="s">
        <v>8</v>
      </c>
      <c r="IS32" s="2" t="s">
        <v>8</v>
      </c>
      <c r="IU32" s="2" t="s">
        <v>8</v>
      </c>
      <c r="IV32" s="2" t="s">
        <v>8</v>
      </c>
      <c r="IW32" s="2" t="s">
        <v>8</v>
      </c>
      <c r="IY32" s="2" t="s">
        <v>8</v>
      </c>
      <c r="IZ32" s="2" t="s">
        <v>8</v>
      </c>
      <c r="JA32" s="2" t="s">
        <v>8</v>
      </c>
      <c r="JC32" s="2" t="s">
        <v>8</v>
      </c>
      <c r="JD32" s="2" t="s">
        <v>8</v>
      </c>
      <c r="JE32" s="2" t="s">
        <v>8</v>
      </c>
      <c r="JF32" s="2" t="s">
        <v>8</v>
      </c>
      <c r="JG32" s="2" t="s">
        <v>8</v>
      </c>
      <c r="JI32" s="2" t="s">
        <v>8</v>
      </c>
      <c r="JJ32" s="2" t="s">
        <v>8</v>
      </c>
      <c r="JK32" s="2" t="s">
        <v>8</v>
      </c>
      <c r="JL32" s="2" t="s">
        <v>8</v>
      </c>
      <c r="JM32" s="2" t="s">
        <v>8</v>
      </c>
      <c r="JN32" s="2" t="s">
        <v>8</v>
      </c>
      <c r="JP32" s="2" t="s">
        <v>8</v>
      </c>
      <c r="JQ32" s="2" t="s">
        <v>8</v>
      </c>
      <c r="JR32" s="2" t="s">
        <v>8</v>
      </c>
      <c r="JS32" s="2" t="s">
        <v>8</v>
      </c>
      <c r="JT32" s="2" t="s">
        <v>8</v>
      </c>
      <c r="JU32" s="2" t="s">
        <v>8</v>
      </c>
      <c r="JV32" s="2" t="s">
        <v>8</v>
      </c>
      <c r="JW32" s="2" t="s">
        <v>8</v>
      </c>
      <c r="JX32" s="2" t="s">
        <v>8</v>
      </c>
      <c r="JY32" s="2" t="s">
        <v>8</v>
      </c>
      <c r="KA32" s="2" t="s">
        <v>8</v>
      </c>
      <c r="KB32" s="2" t="s">
        <v>8</v>
      </c>
      <c r="KC32" s="2" t="s">
        <v>8</v>
      </c>
      <c r="KD32" s="2" t="s">
        <v>8</v>
      </c>
      <c r="KE32" s="2" t="s">
        <v>8</v>
      </c>
      <c r="KF32" s="2" t="s">
        <v>8</v>
      </c>
      <c r="KG32" s="2" t="s">
        <v>8</v>
      </c>
      <c r="KI32" s="2" t="s">
        <v>8</v>
      </c>
      <c r="KJ32" s="2" t="s">
        <v>8</v>
      </c>
      <c r="KK32" s="2" t="s">
        <v>8</v>
      </c>
      <c r="KL32" s="2" t="s">
        <v>8</v>
      </c>
      <c r="KM32" s="2" t="s">
        <v>8</v>
      </c>
      <c r="KN32" s="2" t="s">
        <v>8</v>
      </c>
      <c r="KO32" s="2" t="s">
        <v>8</v>
      </c>
      <c r="KQ32" s="2" t="s">
        <v>8</v>
      </c>
      <c r="KR32" s="2" t="s">
        <v>8</v>
      </c>
      <c r="KS32" s="2" t="s">
        <v>8</v>
      </c>
      <c r="KT32" s="2" t="s">
        <v>8</v>
      </c>
      <c r="KU32" s="2" t="s">
        <v>8</v>
      </c>
      <c r="KV32" s="2" t="s">
        <v>8</v>
      </c>
      <c r="KW32" s="2" t="s">
        <v>8</v>
      </c>
      <c r="KX32" s="2" t="s">
        <v>8</v>
      </c>
      <c r="KZ32" s="2" t="s">
        <v>8</v>
      </c>
      <c r="LA32" s="2" t="s">
        <v>8</v>
      </c>
      <c r="LC32" s="2" t="s">
        <v>8</v>
      </c>
      <c r="LE32" s="2" t="s">
        <v>8</v>
      </c>
      <c r="LG32" s="2" t="s">
        <v>8</v>
      </c>
      <c r="LH32" s="2" t="s">
        <v>8</v>
      </c>
      <c r="LJ32" s="2" t="s">
        <v>8</v>
      </c>
      <c r="LK32" s="2" t="s">
        <v>8</v>
      </c>
      <c r="LL32" s="2" t="s">
        <v>8</v>
      </c>
      <c r="LN32" s="2" t="s">
        <v>8</v>
      </c>
      <c r="LO32" s="2" t="s">
        <v>8</v>
      </c>
      <c r="LQ32" s="2" t="s">
        <v>8</v>
      </c>
      <c r="LR32" s="2" t="s">
        <v>8</v>
      </c>
      <c r="LS32" s="2" t="s">
        <v>8</v>
      </c>
      <c r="LT32" s="2" t="s">
        <v>8</v>
      </c>
      <c r="LV32" s="2" t="s">
        <v>8</v>
      </c>
      <c r="LW32" s="2" t="s">
        <v>8</v>
      </c>
      <c r="LY32" s="2" t="s">
        <v>8</v>
      </c>
      <c r="LZ32" s="2" t="s">
        <v>8</v>
      </c>
      <c r="MB32" s="2" t="s">
        <v>8</v>
      </c>
      <c r="MC32" s="2" t="s">
        <v>8</v>
      </c>
      <c r="MD32" s="2" t="s">
        <v>8</v>
      </c>
      <c r="ME32" s="2" t="s">
        <v>8</v>
      </c>
      <c r="MG32" s="2" t="s">
        <v>8</v>
      </c>
      <c r="MH32" s="2" t="s">
        <v>8</v>
      </c>
      <c r="MI32" s="2" t="s">
        <v>8</v>
      </c>
      <c r="MJ32" s="2" t="s">
        <v>8</v>
      </c>
      <c r="MK32" s="2" t="s">
        <v>8</v>
      </c>
      <c r="ML32" s="2" t="s">
        <v>8</v>
      </c>
      <c r="MN32" s="2" t="s">
        <v>8</v>
      </c>
      <c r="MO32" s="2" t="s">
        <v>8</v>
      </c>
      <c r="MP32" s="2" t="s">
        <v>8</v>
      </c>
      <c r="MQ32" s="2" t="s">
        <v>8</v>
      </c>
      <c r="MR32" s="2" t="s">
        <v>8</v>
      </c>
      <c r="MT32" s="16" t="s">
        <v>138</v>
      </c>
      <c r="MU32" s="16" t="s">
        <v>138</v>
      </c>
      <c r="MW32" s="16" t="s">
        <v>8</v>
      </c>
      <c r="MX32" s="16" t="s">
        <v>8</v>
      </c>
      <c r="MY32" s="16" t="s">
        <v>8</v>
      </c>
      <c r="MZ32" s="16" t="s">
        <v>8</v>
      </c>
      <c r="NA32" s="16" t="s">
        <v>8</v>
      </c>
      <c r="NB32" s="16" t="s">
        <v>8</v>
      </c>
      <c r="NC32" s="16" t="s">
        <v>8</v>
      </c>
      <c r="ND32" s="16" t="s">
        <v>8</v>
      </c>
      <c r="NE32" s="16" t="s">
        <v>8</v>
      </c>
      <c r="NF32" s="16" t="s">
        <v>8</v>
      </c>
      <c r="NG32" s="16" t="s">
        <v>8</v>
      </c>
      <c r="NH32" s="16" t="s">
        <v>8</v>
      </c>
      <c r="NJ32" s="16" t="s">
        <v>138</v>
      </c>
      <c r="NK32" s="16" t="s">
        <v>138</v>
      </c>
      <c r="NL32" s="16" t="s">
        <v>138</v>
      </c>
      <c r="NM32" s="16" t="s">
        <v>138</v>
      </c>
      <c r="NN32" s="16" t="s">
        <v>138</v>
      </c>
      <c r="NO32" s="16" t="s">
        <v>138</v>
      </c>
      <c r="NQ32" s="16" t="s">
        <v>8</v>
      </c>
      <c r="NR32" s="16" t="s">
        <v>8</v>
      </c>
      <c r="NS32" s="16" t="s">
        <v>8</v>
      </c>
      <c r="NT32" s="16" t="s">
        <v>8</v>
      </c>
      <c r="NU32" s="16" t="s">
        <v>8</v>
      </c>
      <c r="NV32" s="16" t="s">
        <v>8</v>
      </c>
      <c r="NW32" s="16" t="s">
        <v>8</v>
      </c>
      <c r="NX32" s="16" t="s">
        <v>8</v>
      </c>
      <c r="NY32" s="16" t="s">
        <v>8</v>
      </c>
      <c r="OA32" s="2" t="s">
        <v>8</v>
      </c>
      <c r="OB32" s="2" t="s">
        <v>8</v>
      </c>
      <c r="OC32" s="2" t="s">
        <v>8</v>
      </c>
      <c r="OE32" s="16" t="s">
        <v>624</v>
      </c>
      <c r="OF32" s="16" t="s">
        <v>624</v>
      </c>
      <c r="OG32" s="16" t="s">
        <v>624</v>
      </c>
      <c r="OI32" s="16" t="s">
        <v>8</v>
      </c>
      <c r="OJ32" s="16" t="s">
        <v>8</v>
      </c>
      <c r="OK32" s="16" t="s">
        <v>8</v>
      </c>
      <c r="OL32" s="16" t="s">
        <v>8</v>
      </c>
      <c r="OM32" s="16" t="s">
        <v>8</v>
      </c>
    </row>
    <row r="33" spans="1:403" ht="37.5" customHeight="1" x14ac:dyDescent="0.25">
      <c r="A33" s="15" t="s">
        <v>16</v>
      </c>
      <c r="B33" s="2" t="s">
        <v>17</v>
      </c>
      <c r="C33" s="2" t="s">
        <v>17</v>
      </c>
      <c r="E33" s="2" t="s">
        <v>17</v>
      </c>
      <c r="F33" s="2" t="s">
        <v>17</v>
      </c>
      <c r="H33" s="2" t="s">
        <v>1112</v>
      </c>
      <c r="I33" s="2" t="s">
        <v>1112</v>
      </c>
      <c r="J33" s="2" t="s">
        <v>1112</v>
      </c>
      <c r="L33" s="2" t="s">
        <v>17</v>
      </c>
      <c r="M33" s="2" t="s">
        <v>1484</v>
      </c>
      <c r="O33" s="2" t="s">
        <v>17</v>
      </c>
      <c r="P33" s="2" t="s">
        <v>17</v>
      </c>
      <c r="Q33" s="2" t="s">
        <v>17</v>
      </c>
      <c r="S33" s="2" t="s">
        <v>1112</v>
      </c>
      <c r="T33" s="2" t="s">
        <v>1112</v>
      </c>
      <c r="U33" s="2" t="s">
        <v>1112</v>
      </c>
      <c r="V33" s="2" t="s">
        <v>1112</v>
      </c>
      <c r="X33" s="2" t="s">
        <v>17</v>
      </c>
      <c r="Y33" s="2" t="s">
        <v>17</v>
      </c>
      <c r="Z33" s="2" t="s">
        <v>17</v>
      </c>
      <c r="AA33" s="2" t="s">
        <v>17</v>
      </c>
      <c r="AB33" s="2" t="s">
        <v>17</v>
      </c>
      <c r="AC33" s="2" t="s">
        <v>17</v>
      </c>
      <c r="AE33" s="2" t="s">
        <v>1112</v>
      </c>
      <c r="AF33" s="2" t="s">
        <v>1112</v>
      </c>
      <c r="AG33" s="2" t="s">
        <v>1112</v>
      </c>
      <c r="AH33" s="2" t="s">
        <v>1112</v>
      </c>
      <c r="AI33" s="2" t="s">
        <v>1112</v>
      </c>
      <c r="AK33" s="12" t="s">
        <v>242</v>
      </c>
      <c r="AL33" s="12" t="s">
        <v>242</v>
      </c>
      <c r="AM33" s="12" t="s">
        <v>242</v>
      </c>
      <c r="AO33" s="12" t="s">
        <v>1112</v>
      </c>
      <c r="AP33" s="12" t="s">
        <v>1112</v>
      </c>
      <c r="AQ33" s="12" t="s">
        <v>1112</v>
      </c>
      <c r="AS33" s="12" t="s">
        <v>242</v>
      </c>
      <c r="AT33" s="12" t="s">
        <v>242</v>
      </c>
      <c r="AV33" s="12" t="s">
        <v>1112</v>
      </c>
      <c r="AW33" s="12" t="s">
        <v>1112</v>
      </c>
      <c r="AY33" s="12" t="s">
        <v>242</v>
      </c>
      <c r="AZ33" s="12" t="s">
        <v>242</v>
      </c>
      <c r="BA33" s="12" t="s">
        <v>242</v>
      </c>
      <c r="BC33" s="12" t="s">
        <v>1112</v>
      </c>
      <c r="BD33" s="12" t="s">
        <v>1112</v>
      </c>
      <c r="BF33" s="12" t="s">
        <v>1112</v>
      </c>
      <c r="BG33" s="12" t="s">
        <v>1112</v>
      </c>
      <c r="BH33" s="12" t="s">
        <v>1112</v>
      </c>
      <c r="BJ33" s="12" t="s">
        <v>242</v>
      </c>
      <c r="BL33" s="12" t="s">
        <v>242</v>
      </c>
      <c r="BM33" s="12" t="s">
        <v>242</v>
      </c>
      <c r="BN33" s="12" t="s">
        <v>242</v>
      </c>
      <c r="BP33" s="12" t="s">
        <v>242</v>
      </c>
      <c r="BQ33" s="12" t="s">
        <v>242</v>
      </c>
      <c r="BR33" s="12" t="s">
        <v>242</v>
      </c>
      <c r="BT33" s="12" t="s">
        <v>242</v>
      </c>
      <c r="BU33" s="12" t="s">
        <v>242</v>
      </c>
      <c r="BV33" s="12" t="s">
        <v>242</v>
      </c>
      <c r="BX33" s="12" t="s">
        <v>1661</v>
      </c>
      <c r="BY33" s="12" t="s">
        <v>1661</v>
      </c>
      <c r="BZ33" s="12" t="s">
        <v>1661</v>
      </c>
      <c r="CB33" s="12" t="s">
        <v>1112</v>
      </c>
      <c r="CC33" s="12" t="s">
        <v>1112</v>
      </c>
      <c r="CE33" s="12" t="s">
        <v>242</v>
      </c>
      <c r="CF33" s="12" t="s">
        <v>242</v>
      </c>
      <c r="CG33" s="12" t="s">
        <v>242</v>
      </c>
      <c r="CI33" s="12" t="s">
        <v>1112</v>
      </c>
      <c r="CJ33" s="12" t="s">
        <v>1112</v>
      </c>
      <c r="CK33" s="12" t="s">
        <v>1112</v>
      </c>
      <c r="CM33" s="12" t="s">
        <v>1112</v>
      </c>
      <c r="CO33" s="12" t="s">
        <v>242</v>
      </c>
      <c r="CP33" s="12" t="s">
        <v>242</v>
      </c>
      <c r="CQ33" s="12" t="s">
        <v>242</v>
      </c>
      <c r="CR33" s="70"/>
      <c r="CS33" s="12" t="s">
        <v>242</v>
      </c>
      <c r="CT33" s="12" t="s">
        <v>242</v>
      </c>
      <c r="CU33" s="12" t="s">
        <v>242</v>
      </c>
      <c r="CW33" s="12" t="s">
        <v>89</v>
      </c>
      <c r="CX33" s="12" t="s">
        <v>89</v>
      </c>
      <c r="CY33" s="12" t="s">
        <v>89</v>
      </c>
      <c r="DA33" s="12" t="s">
        <v>956</v>
      </c>
      <c r="DB33" s="12" t="s">
        <v>956</v>
      </c>
      <c r="DC33" s="12" t="s">
        <v>956</v>
      </c>
      <c r="DE33" s="12" t="s">
        <v>956</v>
      </c>
      <c r="DF33" s="12" t="s">
        <v>956</v>
      </c>
      <c r="DG33" s="12" t="s">
        <v>956</v>
      </c>
      <c r="DI33" s="12" t="s">
        <v>956</v>
      </c>
      <c r="DJ33" s="12" t="s">
        <v>956</v>
      </c>
      <c r="DK33" s="12" t="s">
        <v>956</v>
      </c>
      <c r="DM33" s="12" t="s">
        <v>242</v>
      </c>
      <c r="DN33" s="12" t="s">
        <v>242</v>
      </c>
      <c r="DP33" s="12" t="s">
        <v>89</v>
      </c>
      <c r="DQ33" s="12" t="s">
        <v>89</v>
      </c>
      <c r="DR33" s="12" t="s">
        <v>89</v>
      </c>
      <c r="DT33" s="12" t="s">
        <v>89</v>
      </c>
      <c r="DU33" s="12" t="s">
        <v>89</v>
      </c>
      <c r="DV33" s="12" t="s">
        <v>89</v>
      </c>
      <c r="DX33" s="12" t="s">
        <v>956</v>
      </c>
      <c r="DY33" s="12" t="s">
        <v>956</v>
      </c>
      <c r="DZ33" s="12" t="s">
        <v>956</v>
      </c>
      <c r="EB33" s="12" t="s">
        <v>956</v>
      </c>
      <c r="EC33" s="12" t="s">
        <v>956</v>
      </c>
      <c r="ED33" s="12" t="s">
        <v>956</v>
      </c>
      <c r="EE33" s="12" t="s">
        <v>956</v>
      </c>
      <c r="EG33" s="12" t="s">
        <v>956</v>
      </c>
      <c r="EH33" s="12" t="s">
        <v>956</v>
      </c>
      <c r="EI33" s="12" t="s">
        <v>956</v>
      </c>
      <c r="EJ33" s="12" t="s">
        <v>956</v>
      </c>
      <c r="EL33" s="12" t="s">
        <v>242</v>
      </c>
      <c r="EN33" s="12" t="s">
        <v>89</v>
      </c>
      <c r="EO33" s="12" t="s">
        <v>89</v>
      </c>
      <c r="EP33" s="12" t="s">
        <v>89</v>
      </c>
      <c r="EQ33" s="12" t="s">
        <v>89</v>
      </c>
      <c r="ER33" s="12" t="s">
        <v>89</v>
      </c>
      <c r="ET33" s="12" t="s">
        <v>956</v>
      </c>
      <c r="EU33" s="12" t="s">
        <v>956</v>
      </c>
      <c r="EW33" s="12" t="s">
        <v>89</v>
      </c>
      <c r="EX33" s="12" t="s">
        <v>89</v>
      </c>
      <c r="EY33" s="12" t="s">
        <v>89</v>
      </c>
      <c r="EZ33" s="12" t="s">
        <v>89</v>
      </c>
      <c r="FB33" s="12" t="s">
        <v>956</v>
      </c>
      <c r="FC33" s="12" t="s">
        <v>956</v>
      </c>
      <c r="FE33" s="12" t="s">
        <v>89</v>
      </c>
      <c r="FF33" s="12" t="s">
        <v>89</v>
      </c>
      <c r="FG33" s="12" t="s">
        <v>89</v>
      </c>
      <c r="FH33" s="12" t="s">
        <v>89</v>
      </c>
      <c r="FJ33" s="12" t="s">
        <v>89</v>
      </c>
      <c r="FK33" s="12" t="s">
        <v>89</v>
      </c>
      <c r="FL33" s="12" t="s">
        <v>89</v>
      </c>
      <c r="FM33" s="12" t="s">
        <v>89</v>
      </c>
      <c r="FO33" s="12" t="s">
        <v>956</v>
      </c>
      <c r="FP33" s="12" t="s">
        <v>956</v>
      </c>
      <c r="FQ33" s="70"/>
      <c r="FR33" s="12" t="s">
        <v>956</v>
      </c>
      <c r="FS33" s="12" t="s">
        <v>956</v>
      </c>
      <c r="FT33" s="12" t="s">
        <v>956</v>
      </c>
      <c r="FU33" s="12" t="s">
        <v>956</v>
      </c>
      <c r="FW33" s="12" t="s">
        <v>89</v>
      </c>
      <c r="FX33" s="12" t="s">
        <v>89</v>
      </c>
      <c r="FY33" s="12" t="s">
        <v>89</v>
      </c>
      <c r="FZ33" s="12" t="s">
        <v>89</v>
      </c>
      <c r="GA33" s="12" t="s">
        <v>89</v>
      </c>
      <c r="GB33" s="12" t="s">
        <v>89</v>
      </c>
      <c r="GD33" s="12" t="s">
        <v>956</v>
      </c>
      <c r="GE33" s="12" t="s">
        <v>956</v>
      </c>
      <c r="GF33" s="12" t="s">
        <v>956</v>
      </c>
      <c r="GG33" s="12" t="s">
        <v>956</v>
      </c>
      <c r="GH33" s="12" t="s">
        <v>956</v>
      </c>
      <c r="GI33" s="12" t="s">
        <v>956</v>
      </c>
      <c r="GK33" s="12" t="s">
        <v>89</v>
      </c>
      <c r="GL33" s="12" t="s">
        <v>89</v>
      </c>
      <c r="GM33" s="12" t="s">
        <v>89</v>
      </c>
      <c r="GN33" s="12" t="s">
        <v>89</v>
      </c>
      <c r="GP33" s="12" t="s">
        <v>956</v>
      </c>
      <c r="GQ33" s="12" t="s">
        <v>956</v>
      </c>
      <c r="GR33" s="12" t="s">
        <v>956</v>
      </c>
      <c r="GS33" s="12" t="s">
        <v>956</v>
      </c>
      <c r="GT33" s="70"/>
      <c r="GU33" s="12" t="s">
        <v>956</v>
      </c>
      <c r="GV33" s="12" t="s">
        <v>956</v>
      </c>
      <c r="GW33" s="12" t="s">
        <v>956</v>
      </c>
      <c r="GX33" s="12" t="s">
        <v>956</v>
      </c>
      <c r="GZ33" s="12" t="s">
        <v>89</v>
      </c>
      <c r="HA33" s="12" t="s">
        <v>89</v>
      </c>
      <c r="HB33" s="12" t="s">
        <v>89</v>
      </c>
      <c r="HC33" s="12" t="s">
        <v>89</v>
      </c>
      <c r="HD33" s="12" t="s">
        <v>89</v>
      </c>
      <c r="HE33" s="12" t="s">
        <v>89</v>
      </c>
      <c r="HG33" s="12" t="s">
        <v>956</v>
      </c>
      <c r="HH33" s="12" t="s">
        <v>956</v>
      </c>
      <c r="HI33" s="12" t="s">
        <v>956</v>
      </c>
      <c r="HJ33" s="12" t="s">
        <v>956</v>
      </c>
      <c r="HK33" s="12" t="s">
        <v>956</v>
      </c>
      <c r="HL33" s="12" t="s">
        <v>956</v>
      </c>
      <c r="HN33" s="12" t="s">
        <v>89</v>
      </c>
      <c r="HO33" s="12" t="s">
        <v>89</v>
      </c>
      <c r="HQ33" s="12" t="s">
        <v>89</v>
      </c>
      <c r="HR33" s="12" t="s">
        <v>89</v>
      </c>
      <c r="HT33" s="12" t="s">
        <v>956</v>
      </c>
      <c r="HU33" s="12" t="s">
        <v>956</v>
      </c>
      <c r="HV33" s="12" t="s">
        <v>956</v>
      </c>
      <c r="HW33" s="12" t="s">
        <v>956</v>
      </c>
      <c r="HY33" s="12" t="s">
        <v>89</v>
      </c>
      <c r="HZ33" s="12" t="s">
        <v>89</v>
      </c>
      <c r="IA33" s="12" t="s">
        <v>89</v>
      </c>
      <c r="IB33" s="12" t="s">
        <v>89</v>
      </c>
      <c r="IC33" s="12" t="s">
        <v>89</v>
      </c>
      <c r="ID33" s="12" t="s">
        <v>89</v>
      </c>
      <c r="IF33" s="12" t="s">
        <v>956</v>
      </c>
      <c r="IG33" s="12" t="s">
        <v>956</v>
      </c>
      <c r="IH33" s="12" t="s">
        <v>956</v>
      </c>
      <c r="II33" s="12" t="s">
        <v>956</v>
      </c>
      <c r="IK33" s="12" t="s">
        <v>956</v>
      </c>
      <c r="IL33" s="12" t="s">
        <v>956</v>
      </c>
      <c r="IM33" s="12" t="s">
        <v>956</v>
      </c>
      <c r="IN33" s="12" t="s">
        <v>956</v>
      </c>
      <c r="IO33" s="12" t="s">
        <v>956</v>
      </c>
      <c r="IP33" s="12" t="s">
        <v>956</v>
      </c>
      <c r="IQ33" s="12" t="s">
        <v>956</v>
      </c>
      <c r="IR33" s="12" t="s">
        <v>956</v>
      </c>
      <c r="IS33" s="12" t="s">
        <v>956</v>
      </c>
      <c r="IU33" s="12" t="s">
        <v>89</v>
      </c>
      <c r="IV33" s="12" t="s">
        <v>89</v>
      </c>
      <c r="IW33" s="12" t="s">
        <v>89</v>
      </c>
      <c r="IY33" s="12" t="s">
        <v>89</v>
      </c>
      <c r="IZ33" s="12" t="s">
        <v>89</v>
      </c>
      <c r="JA33" s="12" t="s">
        <v>89</v>
      </c>
      <c r="JC33" s="12" t="s">
        <v>89</v>
      </c>
      <c r="JD33" s="12" t="s">
        <v>89</v>
      </c>
      <c r="JE33" s="12" t="s">
        <v>89</v>
      </c>
      <c r="JF33" s="12" t="s">
        <v>89</v>
      </c>
      <c r="JG33" s="12" t="s">
        <v>89</v>
      </c>
      <c r="JI33" s="12" t="s">
        <v>956</v>
      </c>
      <c r="JJ33" s="12" t="s">
        <v>956</v>
      </c>
      <c r="JK33" s="12" t="s">
        <v>956</v>
      </c>
      <c r="JL33" s="12" t="s">
        <v>956</v>
      </c>
      <c r="JM33" s="12" t="s">
        <v>956</v>
      </c>
      <c r="JN33" s="12" t="s">
        <v>956</v>
      </c>
      <c r="JP33" s="12" t="s">
        <v>956</v>
      </c>
      <c r="JQ33" s="12" t="s">
        <v>956</v>
      </c>
      <c r="JR33" s="12" t="s">
        <v>956</v>
      </c>
      <c r="JS33" s="12" t="s">
        <v>956</v>
      </c>
      <c r="JT33" s="12" t="s">
        <v>956</v>
      </c>
      <c r="JU33" s="12" t="s">
        <v>1231</v>
      </c>
      <c r="JV33" s="12" t="s">
        <v>956</v>
      </c>
      <c r="JW33" s="12" t="s">
        <v>956</v>
      </c>
      <c r="JX33" s="12" t="s">
        <v>956</v>
      </c>
      <c r="JY33" s="12" t="s">
        <v>956</v>
      </c>
      <c r="KA33" s="12" t="s">
        <v>89</v>
      </c>
      <c r="KB33" s="12" t="s">
        <v>89</v>
      </c>
      <c r="KC33" s="12" t="s">
        <v>89</v>
      </c>
      <c r="KD33" s="12" t="s">
        <v>89</v>
      </c>
      <c r="KE33" s="12" t="s">
        <v>89</v>
      </c>
      <c r="KF33" s="12" t="s">
        <v>89</v>
      </c>
      <c r="KG33" s="12" t="s">
        <v>89</v>
      </c>
      <c r="KI33" s="12" t="s">
        <v>956</v>
      </c>
      <c r="KJ33" s="12" t="s">
        <v>956</v>
      </c>
      <c r="KK33" s="12" t="s">
        <v>956</v>
      </c>
      <c r="KL33" s="12" t="s">
        <v>956</v>
      </c>
      <c r="KM33" s="12" t="s">
        <v>956</v>
      </c>
      <c r="KN33" s="12" t="s">
        <v>956</v>
      </c>
      <c r="KO33" s="12" t="s">
        <v>956</v>
      </c>
      <c r="KQ33" s="12" t="s">
        <v>956</v>
      </c>
      <c r="KR33" s="12" t="s">
        <v>956</v>
      </c>
      <c r="KS33" s="12" t="s">
        <v>956</v>
      </c>
      <c r="KT33" s="12" t="s">
        <v>956</v>
      </c>
      <c r="KU33" s="12" t="s">
        <v>956</v>
      </c>
      <c r="KV33" s="12" t="s">
        <v>956</v>
      </c>
      <c r="KW33" s="12" t="s">
        <v>956</v>
      </c>
      <c r="KX33" s="12" t="s">
        <v>956</v>
      </c>
      <c r="KZ33" s="12" t="s">
        <v>89</v>
      </c>
      <c r="LA33" s="12" t="s">
        <v>89</v>
      </c>
      <c r="LC33" s="12" t="s">
        <v>89</v>
      </c>
      <c r="LE33" s="12" t="s">
        <v>89</v>
      </c>
      <c r="LG33" s="12" t="s">
        <v>1231</v>
      </c>
      <c r="LH33" s="12" t="s">
        <v>1231</v>
      </c>
      <c r="LJ33" s="12" t="s">
        <v>89</v>
      </c>
      <c r="LK33" s="12" t="s">
        <v>89</v>
      </c>
      <c r="LL33" s="12" t="s">
        <v>89</v>
      </c>
      <c r="LN33" s="12" t="s">
        <v>1231</v>
      </c>
      <c r="LO33" s="12" t="s">
        <v>1231</v>
      </c>
      <c r="LQ33" s="12" t="s">
        <v>1231</v>
      </c>
      <c r="LR33" s="12" t="s">
        <v>1231</v>
      </c>
      <c r="LS33" s="12" t="s">
        <v>1231</v>
      </c>
      <c r="LT33" s="12" t="s">
        <v>1231</v>
      </c>
      <c r="LV33" s="12" t="s">
        <v>1231</v>
      </c>
      <c r="LW33" s="12" t="s">
        <v>1231</v>
      </c>
      <c r="LY33" s="12" t="s">
        <v>1231</v>
      </c>
      <c r="LZ33" s="12" t="s">
        <v>1231</v>
      </c>
      <c r="MB33" s="12" t="s">
        <v>89</v>
      </c>
      <c r="MC33" s="12" t="s">
        <v>89</v>
      </c>
      <c r="MD33" s="12" t="s">
        <v>89</v>
      </c>
      <c r="ME33" s="12" t="s">
        <v>89</v>
      </c>
      <c r="MG33" s="12" t="s">
        <v>956</v>
      </c>
      <c r="MH33" s="12" t="s">
        <v>956</v>
      </c>
      <c r="MI33" s="12" t="s">
        <v>956</v>
      </c>
      <c r="MJ33" s="12" t="s">
        <v>956</v>
      </c>
      <c r="MK33" s="12" t="s">
        <v>956</v>
      </c>
      <c r="ML33" s="12" t="s">
        <v>956</v>
      </c>
      <c r="MN33" s="12" t="s">
        <v>89</v>
      </c>
      <c r="MO33" s="12" t="s">
        <v>89</v>
      </c>
      <c r="MP33" s="12" t="s">
        <v>89</v>
      </c>
      <c r="MQ33" s="12" t="s">
        <v>89</v>
      </c>
      <c r="MR33" s="12" t="s">
        <v>956</v>
      </c>
      <c r="MT33" s="12" t="s">
        <v>89</v>
      </c>
      <c r="MU33" s="12" t="s">
        <v>89</v>
      </c>
      <c r="MW33" s="12" t="s">
        <v>956</v>
      </c>
      <c r="MX33" s="12" t="s">
        <v>956</v>
      </c>
      <c r="MY33" s="12" t="s">
        <v>956</v>
      </c>
      <c r="MZ33" s="12" t="s">
        <v>956</v>
      </c>
      <c r="NA33" s="12" t="s">
        <v>956</v>
      </c>
      <c r="NB33" s="12" t="s">
        <v>956</v>
      </c>
      <c r="NC33" s="12" t="s">
        <v>956</v>
      </c>
      <c r="ND33" s="12" t="s">
        <v>956</v>
      </c>
      <c r="NE33" s="12" t="s">
        <v>956</v>
      </c>
      <c r="NF33" s="12" t="s">
        <v>956</v>
      </c>
      <c r="NG33" s="12" t="s">
        <v>956</v>
      </c>
      <c r="NH33" s="12" t="s">
        <v>956</v>
      </c>
      <c r="NJ33" s="12" t="s">
        <v>89</v>
      </c>
      <c r="NK33" s="12" t="s">
        <v>89</v>
      </c>
      <c r="NL33" s="12" t="s">
        <v>89</v>
      </c>
      <c r="NM33" s="12" t="s">
        <v>89</v>
      </c>
      <c r="NN33" s="12" t="s">
        <v>89</v>
      </c>
      <c r="NO33" s="12" t="s">
        <v>89</v>
      </c>
      <c r="NQ33" s="12" t="s">
        <v>956</v>
      </c>
      <c r="NR33" s="12" t="s">
        <v>956</v>
      </c>
      <c r="NS33" s="12" t="s">
        <v>956</v>
      </c>
      <c r="NT33" s="12" t="s">
        <v>956</v>
      </c>
      <c r="NU33" s="12" t="s">
        <v>956</v>
      </c>
      <c r="NV33" s="12" t="s">
        <v>956</v>
      </c>
      <c r="NW33" s="12" t="s">
        <v>956</v>
      </c>
      <c r="NX33" s="12" t="s">
        <v>956</v>
      </c>
      <c r="NY33" s="12" t="s">
        <v>956</v>
      </c>
      <c r="OA33" s="12" t="s">
        <v>956</v>
      </c>
      <c r="OB33" s="12" t="s">
        <v>956</v>
      </c>
      <c r="OC33" s="12" t="s">
        <v>956</v>
      </c>
      <c r="OE33" s="12" t="s">
        <v>89</v>
      </c>
      <c r="OF33" s="12" t="s">
        <v>89</v>
      </c>
      <c r="OG33" s="12" t="s">
        <v>89</v>
      </c>
      <c r="OI33" s="12" t="s">
        <v>1231</v>
      </c>
      <c r="OJ33" s="12" t="s">
        <v>1231</v>
      </c>
      <c r="OK33" s="12" t="s">
        <v>1231</v>
      </c>
      <c r="OL33" s="12" t="s">
        <v>1231</v>
      </c>
      <c r="OM33" s="12" t="s">
        <v>1231</v>
      </c>
    </row>
    <row r="34" spans="1:403" ht="22.5" customHeight="1" thickBot="1" x14ac:dyDescent="0.3">
      <c r="A34" s="15" t="s">
        <v>18</v>
      </c>
      <c r="B34" s="2" t="s">
        <v>200</v>
      </c>
      <c r="C34" s="2" t="s">
        <v>200</v>
      </c>
      <c r="E34" s="2" t="s">
        <v>200</v>
      </c>
      <c r="F34" s="2" t="s">
        <v>200</v>
      </c>
      <c r="H34" s="2" t="s">
        <v>19</v>
      </c>
      <c r="I34" s="2" t="s">
        <v>19</v>
      </c>
      <c r="J34" s="2" t="s">
        <v>19</v>
      </c>
      <c r="L34" s="2" t="s">
        <v>200</v>
      </c>
      <c r="M34" s="2" t="s">
        <v>19</v>
      </c>
      <c r="O34" s="2" t="s">
        <v>200</v>
      </c>
      <c r="P34" s="2" t="s">
        <v>200</v>
      </c>
      <c r="Q34" s="2" t="s">
        <v>200</v>
      </c>
      <c r="S34" s="2" t="s">
        <v>19</v>
      </c>
      <c r="T34" s="2" t="s">
        <v>19</v>
      </c>
      <c r="U34" s="2" t="s">
        <v>19</v>
      </c>
      <c r="V34" s="2" t="s">
        <v>19</v>
      </c>
      <c r="X34" s="2" t="s">
        <v>19</v>
      </c>
      <c r="Y34" s="2" t="s">
        <v>19</v>
      </c>
      <c r="Z34" s="2" t="s">
        <v>19</v>
      </c>
      <c r="AA34" s="2" t="s">
        <v>19</v>
      </c>
      <c r="AB34" s="2" t="s">
        <v>19</v>
      </c>
      <c r="AC34" s="2" t="s">
        <v>19</v>
      </c>
      <c r="AE34" s="2" t="s">
        <v>19</v>
      </c>
      <c r="AF34" s="2" t="s">
        <v>19</v>
      </c>
      <c r="AG34" s="2" t="s">
        <v>19</v>
      </c>
      <c r="AH34" s="2" t="s">
        <v>19</v>
      </c>
      <c r="AI34" s="2" t="s">
        <v>19</v>
      </c>
      <c r="AK34" s="2" t="s">
        <v>19</v>
      </c>
      <c r="AL34" s="2" t="s">
        <v>19</v>
      </c>
      <c r="AM34" s="2" t="s">
        <v>19</v>
      </c>
      <c r="AO34" s="2" t="s">
        <v>19</v>
      </c>
      <c r="AP34" s="2" t="s">
        <v>19</v>
      </c>
      <c r="AQ34" s="2" t="s">
        <v>19</v>
      </c>
      <c r="AS34" s="2" t="s">
        <v>19</v>
      </c>
      <c r="AT34" s="2" t="s">
        <v>19</v>
      </c>
      <c r="AV34" s="2" t="s">
        <v>19</v>
      </c>
      <c r="AW34" s="2" t="s">
        <v>19</v>
      </c>
      <c r="AY34" s="2" t="s">
        <v>19</v>
      </c>
      <c r="AZ34" s="2" t="s">
        <v>19</v>
      </c>
      <c r="BA34" s="2" t="s">
        <v>19</v>
      </c>
      <c r="BC34" s="2" t="s">
        <v>19</v>
      </c>
      <c r="BD34" s="2" t="s">
        <v>19</v>
      </c>
      <c r="BF34" s="2" t="s">
        <v>19</v>
      </c>
      <c r="BG34" s="2" t="s">
        <v>19</v>
      </c>
      <c r="BH34" s="2" t="s">
        <v>19</v>
      </c>
      <c r="BJ34" s="2" t="s">
        <v>19</v>
      </c>
      <c r="BL34" s="2" t="s">
        <v>19</v>
      </c>
      <c r="BM34" s="2" t="s">
        <v>19</v>
      </c>
      <c r="BN34" s="2" t="s">
        <v>19</v>
      </c>
      <c r="BP34" s="2" t="s">
        <v>19</v>
      </c>
      <c r="BQ34" s="2" t="s">
        <v>19</v>
      </c>
      <c r="BR34" s="2" t="s">
        <v>19</v>
      </c>
      <c r="BT34" s="2" t="s">
        <v>19</v>
      </c>
      <c r="BU34" s="2" t="s">
        <v>19</v>
      </c>
      <c r="BV34" s="2" t="s">
        <v>19</v>
      </c>
      <c r="BX34" s="2" t="s">
        <v>19</v>
      </c>
      <c r="BY34" s="2" t="s">
        <v>19</v>
      </c>
      <c r="BZ34" s="2" t="s">
        <v>19</v>
      </c>
      <c r="CB34" s="2" t="s">
        <v>19</v>
      </c>
      <c r="CC34" s="2" t="s">
        <v>19</v>
      </c>
      <c r="CE34" s="2" t="s">
        <v>19</v>
      </c>
      <c r="CF34" s="2" t="s">
        <v>19</v>
      </c>
      <c r="CG34" s="2" t="s">
        <v>19</v>
      </c>
      <c r="CI34" s="2" t="s">
        <v>255</v>
      </c>
      <c r="CJ34" s="2" t="s">
        <v>255</v>
      </c>
      <c r="CK34" s="2" t="s">
        <v>255</v>
      </c>
      <c r="CM34" s="2" t="s">
        <v>255</v>
      </c>
      <c r="CO34" s="2" t="s">
        <v>19</v>
      </c>
      <c r="CP34" s="2" t="s">
        <v>19</v>
      </c>
      <c r="CQ34" s="2" t="s">
        <v>19</v>
      </c>
      <c r="CR34" s="70"/>
      <c r="CS34" s="2" t="s">
        <v>19</v>
      </c>
      <c r="CT34" s="2" t="s">
        <v>19</v>
      </c>
      <c r="CU34" s="2" t="s">
        <v>19</v>
      </c>
      <c r="CW34" s="2" t="s">
        <v>19</v>
      </c>
      <c r="CX34" s="2" t="s">
        <v>19</v>
      </c>
      <c r="CY34" s="2" t="s">
        <v>19</v>
      </c>
      <c r="DA34" s="2" t="s">
        <v>19</v>
      </c>
      <c r="DB34" s="2" t="s">
        <v>19</v>
      </c>
      <c r="DC34" s="2" t="s">
        <v>19</v>
      </c>
      <c r="DE34" s="2" t="s">
        <v>19</v>
      </c>
      <c r="DF34" s="2" t="s">
        <v>19</v>
      </c>
      <c r="DG34" s="2" t="s">
        <v>19</v>
      </c>
      <c r="DI34" s="2" t="s">
        <v>19</v>
      </c>
      <c r="DJ34" s="2" t="s">
        <v>19</v>
      </c>
      <c r="DK34" s="2" t="s">
        <v>19</v>
      </c>
      <c r="DM34" s="2" t="s">
        <v>19</v>
      </c>
      <c r="DN34" s="2" t="s">
        <v>19</v>
      </c>
      <c r="DP34" s="2" t="s">
        <v>19</v>
      </c>
      <c r="DQ34" s="2" t="s">
        <v>19</v>
      </c>
      <c r="DR34" s="2" t="s">
        <v>19</v>
      </c>
      <c r="DT34" s="2" t="s">
        <v>19</v>
      </c>
      <c r="DU34" s="2" t="s">
        <v>19</v>
      </c>
      <c r="DV34" s="2" t="s">
        <v>19</v>
      </c>
      <c r="DX34" s="2" t="s">
        <v>19</v>
      </c>
      <c r="DY34" s="2" t="s">
        <v>19</v>
      </c>
      <c r="DZ34" s="2" t="s">
        <v>19</v>
      </c>
      <c r="EB34" s="2" t="s">
        <v>19</v>
      </c>
      <c r="EC34" s="2" t="s">
        <v>19</v>
      </c>
      <c r="ED34" s="2" t="s">
        <v>19</v>
      </c>
      <c r="EE34" s="2" t="s">
        <v>19</v>
      </c>
      <c r="EG34" s="2" t="s">
        <v>19</v>
      </c>
      <c r="EH34" s="2" t="s">
        <v>19</v>
      </c>
      <c r="EI34" s="2" t="s">
        <v>19</v>
      </c>
      <c r="EJ34" s="2" t="s">
        <v>19</v>
      </c>
      <c r="EL34" s="2" t="s">
        <v>19</v>
      </c>
      <c r="EN34" s="2" t="s">
        <v>19</v>
      </c>
      <c r="EO34" s="2" t="s">
        <v>19</v>
      </c>
      <c r="EP34" s="2" t="s">
        <v>19</v>
      </c>
      <c r="EQ34" s="2" t="s">
        <v>19</v>
      </c>
      <c r="ER34" s="2" t="s">
        <v>19</v>
      </c>
      <c r="ET34" s="2" t="s">
        <v>19</v>
      </c>
      <c r="EU34" s="2" t="s">
        <v>19</v>
      </c>
      <c r="EW34" s="2" t="s">
        <v>19</v>
      </c>
      <c r="EX34" s="2" t="s">
        <v>19</v>
      </c>
      <c r="EY34" s="2" t="s">
        <v>19</v>
      </c>
      <c r="EZ34" s="2" t="s">
        <v>19</v>
      </c>
      <c r="FB34" s="2" t="s">
        <v>19</v>
      </c>
      <c r="FC34" s="2" t="s">
        <v>19</v>
      </c>
      <c r="FE34" s="2" t="s">
        <v>19</v>
      </c>
      <c r="FF34" s="2" t="s">
        <v>19</v>
      </c>
      <c r="FG34" s="2" t="s">
        <v>19</v>
      </c>
      <c r="FH34" s="2" t="s">
        <v>19</v>
      </c>
      <c r="FJ34" s="2" t="s">
        <v>19</v>
      </c>
      <c r="FK34" s="2" t="s">
        <v>19</v>
      </c>
      <c r="FL34" s="2" t="s">
        <v>19</v>
      </c>
      <c r="FM34" s="2" t="s">
        <v>19</v>
      </c>
      <c r="FO34" s="2" t="s">
        <v>19</v>
      </c>
      <c r="FP34" s="2" t="s">
        <v>19</v>
      </c>
      <c r="FQ34" s="70"/>
      <c r="FR34" s="2" t="s">
        <v>19</v>
      </c>
      <c r="FS34" s="2" t="s">
        <v>19</v>
      </c>
      <c r="FT34" s="2" t="s">
        <v>19</v>
      </c>
      <c r="FU34" s="2" t="s">
        <v>19</v>
      </c>
      <c r="FW34" s="2" t="s">
        <v>19</v>
      </c>
      <c r="FX34" s="2" t="s">
        <v>19</v>
      </c>
      <c r="FY34" s="2" t="s">
        <v>19</v>
      </c>
      <c r="FZ34" s="2" t="s">
        <v>19</v>
      </c>
      <c r="GA34" s="2" t="s">
        <v>19</v>
      </c>
      <c r="GB34" s="2" t="s">
        <v>19</v>
      </c>
      <c r="GD34" s="2" t="s">
        <v>19</v>
      </c>
      <c r="GE34" s="2" t="s">
        <v>19</v>
      </c>
      <c r="GF34" s="2" t="s">
        <v>19</v>
      </c>
      <c r="GG34" s="2" t="s">
        <v>19</v>
      </c>
      <c r="GH34" s="2" t="s">
        <v>19</v>
      </c>
      <c r="GI34" s="2" t="s">
        <v>19</v>
      </c>
      <c r="GK34" s="2" t="s">
        <v>19</v>
      </c>
      <c r="GL34" s="2" t="s">
        <v>19</v>
      </c>
      <c r="GM34" s="2" t="s">
        <v>19</v>
      </c>
      <c r="GN34" s="2" t="s">
        <v>19</v>
      </c>
      <c r="GP34" s="2" t="s">
        <v>19</v>
      </c>
      <c r="GQ34" s="2" t="s">
        <v>19</v>
      </c>
      <c r="GR34" s="2" t="s">
        <v>19</v>
      </c>
      <c r="GS34" s="2" t="s">
        <v>19</v>
      </c>
      <c r="GT34" s="70"/>
      <c r="GU34" s="2" t="s">
        <v>19</v>
      </c>
      <c r="GV34" s="2" t="s">
        <v>19</v>
      </c>
      <c r="GW34" s="2" t="s">
        <v>19</v>
      </c>
      <c r="GX34" s="2" t="s">
        <v>19</v>
      </c>
      <c r="GZ34" s="2" t="s">
        <v>19</v>
      </c>
      <c r="HA34" s="2" t="s">
        <v>19</v>
      </c>
      <c r="HB34" s="2" t="s">
        <v>19</v>
      </c>
      <c r="HC34" s="2" t="s">
        <v>19</v>
      </c>
      <c r="HD34" s="2" t="s">
        <v>19</v>
      </c>
      <c r="HE34" s="2" t="s">
        <v>19</v>
      </c>
      <c r="HG34" s="2" t="s">
        <v>19</v>
      </c>
      <c r="HH34" s="2" t="s">
        <v>19</v>
      </c>
      <c r="HI34" s="2" t="s">
        <v>19</v>
      </c>
      <c r="HJ34" s="2" t="s">
        <v>19</v>
      </c>
      <c r="HK34" s="2" t="s">
        <v>19</v>
      </c>
      <c r="HL34" s="2" t="s">
        <v>19</v>
      </c>
      <c r="HN34" s="2" t="s">
        <v>19</v>
      </c>
      <c r="HO34" s="2" t="s">
        <v>19</v>
      </c>
      <c r="HQ34" s="2" t="s">
        <v>19</v>
      </c>
      <c r="HR34" s="2" t="s">
        <v>19</v>
      </c>
      <c r="HT34" s="2" t="s">
        <v>19</v>
      </c>
      <c r="HU34" s="2" t="s">
        <v>19</v>
      </c>
      <c r="HV34" s="2" t="s">
        <v>19</v>
      </c>
      <c r="HW34" s="2" t="s">
        <v>19</v>
      </c>
      <c r="HY34" s="2" t="s">
        <v>19</v>
      </c>
      <c r="HZ34" s="2" t="s">
        <v>19</v>
      </c>
      <c r="IA34" s="2" t="s">
        <v>19</v>
      </c>
      <c r="IB34" s="2" t="s">
        <v>19</v>
      </c>
      <c r="IC34" s="2" t="s">
        <v>19</v>
      </c>
      <c r="ID34" s="2" t="s">
        <v>19</v>
      </c>
      <c r="IF34" s="2" t="s">
        <v>19</v>
      </c>
      <c r="IG34" s="2" t="s">
        <v>19</v>
      </c>
      <c r="IH34" s="2" t="s">
        <v>19</v>
      </c>
      <c r="II34" s="2" t="s">
        <v>19</v>
      </c>
      <c r="IK34" s="2" t="s">
        <v>19</v>
      </c>
      <c r="IL34" s="2" t="s">
        <v>19</v>
      </c>
      <c r="IM34" s="2" t="s">
        <v>19</v>
      </c>
      <c r="IN34" s="2" t="s">
        <v>19</v>
      </c>
      <c r="IO34" s="2" t="s">
        <v>19</v>
      </c>
      <c r="IP34" s="2" t="s">
        <v>19</v>
      </c>
      <c r="IQ34" s="2" t="s">
        <v>19</v>
      </c>
      <c r="IR34" s="2" t="s">
        <v>19</v>
      </c>
      <c r="IS34" s="2" t="s">
        <v>19</v>
      </c>
      <c r="IU34" s="2" t="s">
        <v>19</v>
      </c>
      <c r="IV34" s="2" t="s">
        <v>19</v>
      </c>
      <c r="IW34" s="2" t="s">
        <v>19</v>
      </c>
      <c r="IY34" s="2" t="s">
        <v>19</v>
      </c>
      <c r="IZ34" s="2" t="s">
        <v>19</v>
      </c>
      <c r="JA34" s="2" t="s">
        <v>19</v>
      </c>
      <c r="JC34" s="2" t="s">
        <v>19</v>
      </c>
      <c r="JD34" s="2" t="s">
        <v>19</v>
      </c>
      <c r="JE34" s="2" t="s">
        <v>19</v>
      </c>
      <c r="JF34" s="2" t="s">
        <v>19</v>
      </c>
      <c r="JG34" s="2" t="s">
        <v>19</v>
      </c>
      <c r="JI34" s="2" t="s">
        <v>19</v>
      </c>
      <c r="JJ34" s="2" t="s">
        <v>19</v>
      </c>
      <c r="JK34" s="2" t="s">
        <v>19</v>
      </c>
      <c r="JL34" s="2" t="s">
        <v>19</v>
      </c>
      <c r="JM34" s="2" t="s">
        <v>19</v>
      </c>
      <c r="JN34" s="2" t="s">
        <v>19</v>
      </c>
      <c r="JP34" s="2" t="s">
        <v>19</v>
      </c>
      <c r="JQ34" s="2" t="s">
        <v>19</v>
      </c>
      <c r="JR34" s="2" t="s">
        <v>19</v>
      </c>
      <c r="JS34" s="2" t="s">
        <v>19</v>
      </c>
      <c r="JT34" s="2" t="s">
        <v>19</v>
      </c>
      <c r="JU34" s="2" t="s">
        <v>19</v>
      </c>
      <c r="JV34" s="2" t="s">
        <v>19</v>
      </c>
      <c r="JW34" s="2" t="s">
        <v>19</v>
      </c>
      <c r="JX34" s="2" t="s">
        <v>19</v>
      </c>
      <c r="JY34" s="2" t="s">
        <v>19</v>
      </c>
      <c r="KA34" s="2" t="s">
        <v>19</v>
      </c>
      <c r="KB34" s="2" t="s">
        <v>19</v>
      </c>
      <c r="KC34" s="2" t="s">
        <v>19</v>
      </c>
      <c r="KD34" s="2" t="s">
        <v>19</v>
      </c>
      <c r="KE34" s="2" t="s">
        <v>19</v>
      </c>
      <c r="KF34" s="2" t="s">
        <v>19</v>
      </c>
      <c r="KG34" s="2" t="s">
        <v>19</v>
      </c>
      <c r="KI34" s="2" t="s">
        <v>19</v>
      </c>
      <c r="KJ34" s="2" t="s">
        <v>19</v>
      </c>
      <c r="KK34" s="2" t="s">
        <v>19</v>
      </c>
      <c r="KL34" s="2" t="s">
        <v>19</v>
      </c>
      <c r="KM34" s="2" t="s">
        <v>19</v>
      </c>
      <c r="KN34" s="2" t="s">
        <v>19</v>
      </c>
      <c r="KO34" s="2" t="s">
        <v>19</v>
      </c>
      <c r="KQ34" s="2" t="s">
        <v>19</v>
      </c>
      <c r="KR34" s="2" t="s">
        <v>19</v>
      </c>
      <c r="KS34" s="2" t="s">
        <v>19</v>
      </c>
      <c r="KT34" s="2" t="s">
        <v>19</v>
      </c>
      <c r="KU34" s="2" t="s">
        <v>19</v>
      </c>
      <c r="KV34" s="2" t="s">
        <v>19</v>
      </c>
      <c r="KW34" s="2" t="s">
        <v>19</v>
      </c>
      <c r="KX34" s="2" t="s">
        <v>19</v>
      </c>
      <c r="KZ34" s="2" t="s">
        <v>19</v>
      </c>
      <c r="LA34" s="2" t="s">
        <v>19</v>
      </c>
      <c r="LC34" s="2" t="s">
        <v>19</v>
      </c>
      <c r="LE34" s="2" t="s">
        <v>19</v>
      </c>
      <c r="LG34" s="2" t="s">
        <v>1912</v>
      </c>
      <c r="LH34" s="2" t="s">
        <v>1912</v>
      </c>
      <c r="LJ34" s="2" t="s">
        <v>19</v>
      </c>
      <c r="LK34" s="2" t="s">
        <v>19</v>
      </c>
      <c r="LL34" s="2" t="s">
        <v>19</v>
      </c>
      <c r="LN34" s="2" t="s">
        <v>19</v>
      </c>
      <c r="LO34" s="2" t="s">
        <v>19</v>
      </c>
      <c r="LQ34" s="2" t="s">
        <v>19</v>
      </c>
      <c r="LR34" s="2" t="s">
        <v>19</v>
      </c>
      <c r="LS34" s="2" t="s">
        <v>19</v>
      </c>
      <c r="LT34" s="2" t="s">
        <v>19</v>
      </c>
      <c r="LV34" s="2" t="s">
        <v>19</v>
      </c>
      <c r="LW34" s="2" t="s">
        <v>19</v>
      </c>
      <c r="LY34" s="2" t="s">
        <v>19</v>
      </c>
      <c r="LZ34" s="2" t="s">
        <v>19</v>
      </c>
      <c r="MB34" s="2" t="s">
        <v>19</v>
      </c>
      <c r="MC34" s="2" t="s">
        <v>19</v>
      </c>
      <c r="MD34" s="2" t="s">
        <v>19</v>
      </c>
      <c r="ME34" s="2" t="s">
        <v>19</v>
      </c>
      <c r="MG34" s="2" t="s">
        <v>19</v>
      </c>
      <c r="MH34" s="2" t="s">
        <v>19</v>
      </c>
      <c r="MI34" s="2" t="s">
        <v>19</v>
      </c>
      <c r="MJ34" s="2" t="s">
        <v>19</v>
      </c>
      <c r="MK34" s="2" t="s">
        <v>19</v>
      </c>
      <c r="ML34" s="2" t="s">
        <v>19</v>
      </c>
      <c r="MN34" s="2" t="s">
        <v>129</v>
      </c>
      <c r="MO34" s="2" t="s">
        <v>129</v>
      </c>
      <c r="MP34" s="2" t="s">
        <v>129</v>
      </c>
      <c r="MQ34" s="2" t="s">
        <v>129</v>
      </c>
      <c r="MR34" s="2" t="s">
        <v>129</v>
      </c>
      <c r="MT34" s="2" t="s">
        <v>129</v>
      </c>
      <c r="MU34" s="2" t="s">
        <v>129</v>
      </c>
      <c r="MW34" s="2" t="s">
        <v>255</v>
      </c>
      <c r="MX34" s="2" t="s">
        <v>255</v>
      </c>
      <c r="MY34" s="2" t="s">
        <v>255</v>
      </c>
      <c r="MZ34" s="2" t="s">
        <v>255</v>
      </c>
      <c r="NA34" s="2" t="s">
        <v>255</v>
      </c>
      <c r="NB34" s="2" t="s">
        <v>255</v>
      </c>
      <c r="NC34" s="2" t="s">
        <v>255</v>
      </c>
      <c r="ND34" s="2" t="s">
        <v>255</v>
      </c>
      <c r="NE34" s="2" t="s">
        <v>255</v>
      </c>
      <c r="NF34" s="2" t="s">
        <v>255</v>
      </c>
      <c r="NG34" s="2" t="s">
        <v>255</v>
      </c>
      <c r="NH34" s="2" t="s">
        <v>255</v>
      </c>
      <c r="NJ34" s="2" t="s">
        <v>129</v>
      </c>
      <c r="NK34" s="2" t="s">
        <v>129</v>
      </c>
      <c r="NL34" s="2" t="s">
        <v>129</v>
      </c>
      <c r="NM34" s="2" t="s">
        <v>129</v>
      </c>
      <c r="NN34" s="2" t="s">
        <v>129</v>
      </c>
      <c r="NO34" s="2" t="s">
        <v>129</v>
      </c>
      <c r="NQ34" s="2" t="s">
        <v>255</v>
      </c>
      <c r="NR34" s="2" t="s">
        <v>255</v>
      </c>
      <c r="NS34" s="2" t="s">
        <v>255</v>
      </c>
      <c r="NT34" s="2" t="s">
        <v>255</v>
      </c>
      <c r="NU34" s="2" t="s">
        <v>255</v>
      </c>
      <c r="NV34" s="2" t="s">
        <v>255</v>
      </c>
      <c r="NW34" s="2" t="s">
        <v>255</v>
      </c>
      <c r="NX34" s="2" t="s">
        <v>255</v>
      </c>
      <c r="NY34" s="2" t="s">
        <v>255</v>
      </c>
      <c r="OA34" s="2" t="s">
        <v>255</v>
      </c>
      <c r="OB34" s="2" t="s">
        <v>255</v>
      </c>
      <c r="OC34" s="2" t="s">
        <v>255</v>
      </c>
      <c r="OE34" s="2" t="s">
        <v>19</v>
      </c>
      <c r="OF34" s="2" t="s">
        <v>19</v>
      </c>
      <c r="OG34" s="2" t="s">
        <v>19</v>
      </c>
      <c r="OI34" s="2" t="s">
        <v>19</v>
      </c>
      <c r="OJ34" s="2" t="s">
        <v>19</v>
      </c>
      <c r="OK34" s="2" t="s">
        <v>19</v>
      </c>
      <c r="OL34" s="2" t="s">
        <v>19</v>
      </c>
      <c r="OM34" s="2" t="s">
        <v>19</v>
      </c>
    </row>
    <row r="35" spans="1:403" ht="22.5" customHeight="1" thickBot="1" x14ac:dyDescent="0.3">
      <c r="A35" s="15" t="s">
        <v>890</v>
      </c>
      <c r="B35" s="12" t="s">
        <v>21</v>
      </c>
      <c r="C35" s="12" t="s">
        <v>21</v>
      </c>
      <c r="E35" s="12" t="s">
        <v>21</v>
      </c>
      <c r="F35" s="12" t="s">
        <v>21</v>
      </c>
      <c r="H35" s="12" t="s">
        <v>90</v>
      </c>
      <c r="I35" s="12" t="s">
        <v>90</v>
      </c>
      <c r="J35" s="12" t="s">
        <v>90</v>
      </c>
      <c r="L35" s="12" t="s">
        <v>21</v>
      </c>
      <c r="M35" s="12" t="s">
        <v>21</v>
      </c>
      <c r="O35" s="12" t="s">
        <v>21</v>
      </c>
      <c r="P35" s="12" t="s">
        <v>21</v>
      </c>
      <c r="Q35" s="12" t="s">
        <v>21</v>
      </c>
      <c r="S35" s="12" t="s">
        <v>90</v>
      </c>
      <c r="T35" s="12" t="s">
        <v>90</v>
      </c>
      <c r="U35" s="12" t="s">
        <v>90</v>
      </c>
      <c r="V35" s="12" t="s">
        <v>90</v>
      </c>
      <c r="X35" s="12" t="s">
        <v>21</v>
      </c>
      <c r="Y35" s="12" t="s">
        <v>21</v>
      </c>
      <c r="Z35" s="12" t="s">
        <v>21</v>
      </c>
      <c r="AA35" s="12" t="s">
        <v>21</v>
      </c>
      <c r="AB35" s="12" t="s">
        <v>21</v>
      </c>
      <c r="AC35" s="12" t="s">
        <v>21</v>
      </c>
      <c r="AE35" s="12" t="s">
        <v>21</v>
      </c>
      <c r="AF35" s="12" t="s">
        <v>21</v>
      </c>
      <c r="AG35" s="12" t="s">
        <v>21</v>
      </c>
      <c r="AH35" s="12" t="s">
        <v>21</v>
      </c>
      <c r="AI35" s="12" t="s">
        <v>21</v>
      </c>
      <c r="AK35" s="12" t="s">
        <v>154</v>
      </c>
      <c r="AL35" s="12" t="s">
        <v>154</v>
      </c>
      <c r="AM35" s="12" t="s">
        <v>154</v>
      </c>
      <c r="AO35" s="12" t="s">
        <v>154</v>
      </c>
      <c r="AP35" s="12" t="s">
        <v>154</v>
      </c>
      <c r="AQ35" s="12" t="s">
        <v>154</v>
      </c>
      <c r="AS35" s="12" t="s">
        <v>154</v>
      </c>
      <c r="AT35" s="12" t="s">
        <v>154</v>
      </c>
      <c r="AV35" s="12" t="s">
        <v>154</v>
      </c>
      <c r="AW35" s="12" t="s">
        <v>154</v>
      </c>
      <c r="AY35" s="12" t="s">
        <v>154</v>
      </c>
      <c r="AZ35" s="12" t="s">
        <v>154</v>
      </c>
      <c r="BA35" s="12" t="s">
        <v>154</v>
      </c>
      <c r="BC35" s="12" t="s">
        <v>154</v>
      </c>
      <c r="BD35" s="12" t="s">
        <v>154</v>
      </c>
      <c r="BF35" s="12" t="s">
        <v>154</v>
      </c>
      <c r="BG35" s="12" t="s">
        <v>154</v>
      </c>
      <c r="BH35" s="12" t="s">
        <v>154</v>
      </c>
      <c r="BJ35" s="12" t="s">
        <v>154</v>
      </c>
      <c r="BL35" s="12" t="s">
        <v>154</v>
      </c>
      <c r="BM35" s="12" t="s">
        <v>154</v>
      </c>
      <c r="BN35" s="12" t="s">
        <v>154</v>
      </c>
      <c r="BP35" s="12" t="s">
        <v>154</v>
      </c>
      <c r="BQ35" s="12" t="s">
        <v>154</v>
      </c>
      <c r="BR35" s="12" t="s">
        <v>154</v>
      </c>
      <c r="BT35" s="12" t="s">
        <v>154</v>
      </c>
      <c r="BU35" s="12" t="s">
        <v>154</v>
      </c>
      <c r="BV35" s="12" t="s">
        <v>154</v>
      </c>
      <c r="BX35" s="12" t="s">
        <v>154</v>
      </c>
      <c r="BY35" s="12" t="s">
        <v>154</v>
      </c>
      <c r="BZ35" s="12" t="s">
        <v>154</v>
      </c>
      <c r="CB35" s="12" t="s">
        <v>154</v>
      </c>
      <c r="CC35" s="12" t="s">
        <v>154</v>
      </c>
      <c r="CE35" s="12" t="s">
        <v>154</v>
      </c>
      <c r="CF35" s="12" t="s">
        <v>154</v>
      </c>
      <c r="CG35" s="12" t="s">
        <v>154</v>
      </c>
      <c r="CI35" s="12" t="s">
        <v>1278</v>
      </c>
      <c r="CJ35" s="12" t="s">
        <v>1278</v>
      </c>
      <c r="CK35" s="12" t="s">
        <v>1278</v>
      </c>
      <c r="CM35" s="12" t="s">
        <v>1278</v>
      </c>
      <c r="CO35" s="12" t="s">
        <v>154</v>
      </c>
      <c r="CP35" s="12" t="s">
        <v>154</v>
      </c>
      <c r="CQ35" s="12" t="s">
        <v>154</v>
      </c>
      <c r="CR35" s="70"/>
      <c r="CS35" s="144" t="s">
        <v>824</v>
      </c>
      <c r="CT35" s="146" t="s">
        <v>824</v>
      </c>
      <c r="CU35" s="145" t="s">
        <v>824</v>
      </c>
      <c r="CW35" s="12" t="s">
        <v>90</v>
      </c>
      <c r="CX35" s="12" t="s">
        <v>90</v>
      </c>
      <c r="CY35" s="12" t="s">
        <v>90</v>
      </c>
      <c r="DA35" s="12" t="s">
        <v>90</v>
      </c>
      <c r="DB35" s="12" t="s">
        <v>90</v>
      </c>
      <c r="DC35" s="12" t="s">
        <v>90</v>
      </c>
      <c r="DE35" s="12" t="s">
        <v>90</v>
      </c>
      <c r="DF35" s="12" t="s">
        <v>90</v>
      </c>
      <c r="DG35" s="12" t="s">
        <v>90</v>
      </c>
      <c r="DI35" s="12" t="s">
        <v>90</v>
      </c>
      <c r="DJ35" s="12" t="s">
        <v>90</v>
      </c>
      <c r="DK35" s="12" t="s">
        <v>90</v>
      </c>
      <c r="DM35" s="12" t="s">
        <v>90</v>
      </c>
      <c r="DN35" s="12" t="s">
        <v>90</v>
      </c>
      <c r="DP35" s="12" t="s">
        <v>90</v>
      </c>
      <c r="DQ35" s="12" t="s">
        <v>90</v>
      </c>
      <c r="DR35" s="12" t="s">
        <v>90</v>
      </c>
      <c r="DT35" s="12" t="s">
        <v>90</v>
      </c>
      <c r="DU35" s="12" t="s">
        <v>90</v>
      </c>
      <c r="DV35" s="12" t="s">
        <v>90</v>
      </c>
      <c r="DX35" s="12" t="s">
        <v>90</v>
      </c>
      <c r="DY35" s="12" t="s">
        <v>90</v>
      </c>
      <c r="DZ35" s="12" t="s">
        <v>90</v>
      </c>
      <c r="EB35" s="12" t="s">
        <v>90</v>
      </c>
      <c r="EC35" s="12" t="s">
        <v>90</v>
      </c>
      <c r="ED35" s="12" t="s">
        <v>90</v>
      </c>
      <c r="EE35" s="12" t="s">
        <v>90</v>
      </c>
      <c r="EG35" s="12" t="s">
        <v>90</v>
      </c>
      <c r="EH35" s="12" t="s">
        <v>90</v>
      </c>
      <c r="EI35" s="12" t="s">
        <v>90</v>
      </c>
      <c r="EJ35" s="12" t="s">
        <v>90</v>
      </c>
      <c r="EL35" s="12" t="s">
        <v>90</v>
      </c>
      <c r="EN35" s="12" t="s">
        <v>90</v>
      </c>
      <c r="EO35" s="12" t="s">
        <v>90</v>
      </c>
      <c r="EP35" s="12" t="s">
        <v>90</v>
      </c>
      <c r="EQ35" s="12" t="s">
        <v>90</v>
      </c>
      <c r="ER35" s="12" t="s">
        <v>90</v>
      </c>
      <c r="ET35" s="12" t="s">
        <v>90</v>
      </c>
      <c r="EU35" s="12" t="s">
        <v>90</v>
      </c>
      <c r="EW35" s="12" t="s">
        <v>90</v>
      </c>
      <c r="EX35" s="12" t="s">
        <v>90</v>
      </c>
      <c r="EY35" s="12" t="s">
        <v>90</v>
      </c>
      <c r="EZ35" s="12" t="s">
        <v>90</v>
      </c>
      <c r="FB35" s="12" t="s">
        <v>90</v>
      </c>
      <c r="FC35" s="12" t="s">
        <v>90</v>
      </c>
      <c r="FE35" s="12" t="s">
        <v>90</v>
      </c>
      <c r="FF35" s="12" t="s">
        <v>315</v>
      </c>
      <c r="FG35" s="12" t="s">
        <v>90</v>
      </c>
      <c r="FH35" s="12" t="s">
        <v>90</v>
      </c>
      <c r="FJ35" s="12" t="s">
        <v>90</v>
      </c>
      <c r="FK35" s="12" t="s">
        <v>90</v>
      </c>
      <c r="FL35" s="12" t="s">
        <v>90</v>
      </c>
      <c r="FM35" s="12" t="s">
        <v>90</v>
      </c>
      <c r="FO35" s="12" t="s">
        <v>90</v>
      </c>
      <c r="FP35" s="12" t="s">
        <v>90</v>
      </c>
      <c r="FQ35" s="70"/>
      <c r="FR35" s="12" t="s">
        <v>90</v>
      </c>
      <c r="FS35" s="12" t="s">
        <v>90</v>
      </c>
      <c r="FT35" s="12" t="s">
        <v>90</v>
      </c>
      <c r="FU35" s="12" t="s">
        <v>90</v>
      </c>
      <c r="FW35" s="12" t="s">
        <v>90</v>
      </c>
      <c r="FX35" s="12" t="s">
        <v>90</v>
      </c>
      <c r="FY35" s="12" t="s">
        <v>90</v>
      </c>
      <c r="FZ35" s="12" t="s">
        <v>90</v>
      </c>
      <c r="GA35" s="12" t="s">
        <v>90</v>
      </c>
      <c r="GB35" s="12" t="s">
        <v>90</v>
      </c>
      <c r="GD35" s="12" t="s">
        <v>90</v>
      </c>
      <c r="GE35" s="12" t="s">
        <v>90</v>
      </c>
      <c r="GF35" s="12" t="s">
        <v>90</v>
      </c>
      <c r="GG35" s="12" t="s">
        <v>90</v>
      </c>
      <c r="GH35" s="12" t="s">
        <v>90</v>
      </c>
      <c r="GI35" s="12" t="s">
        <v>90</v>
      </c>
      <c r="GK35" s="12" t="s">
        <v>90</v>
      </c>
      <c r="GL35" s="12" t="s">
        <v>90</v>
      </c>
      <c r="GM35" s="12" t="s">
        <v>90</v>
      </c>
      <c r="GN35" s="12" t="s">
        <v>90</v>
      </c>
      <c r="GP35" s="12" t="s">
        <v>90</v>
      </c>
      <c r="GQ35" s="12" t="s">
        <v>90</v>
      </c>
      <c r="GR35" s="12" t="s">
        <v>90</v>
      </c>
      <c r="GS35" s="12" t="s">
        <v>90</v>
      </c>
      <c r="GT35" s="70"/>
      <c r="GU35" s="12" t="s">
        <v>90</v>
      </c>
      <c r="GV35" s="12" t="s">
        <v>90</v>
      </c>
      <c r="GW35" s="12" t="s">
        <v>90</v>
      </c>
      <c r="GX35" s="12" t="s">
        <v>90</v>
      </c>
      <c r="GZ35" s="12" t="s">
        <v>90</v>
      </c>
      <c r="HA35" s="12" t="s">
        <v>90</v>
      </c>
      <c r="HB35" s="12" t="s">
        <v>90</v>
      </c>
      <c r="HC35" s="12" t="s">
        <v>90</v>
      </c>
      <c r="HD35" s="12" t="s">
        <v>90</v>
      </c>
      <c r="HE35" s="12" t="s">
        <v>90</v>
      </c>
      <c r="HG35" s="12" t="s">
        <v>90</v>
      </c>
      <c r="HH35" s="12" t="s">
        <v>90</v>
      </c>
      <c r="HI35" s="12" t="s">
        <v>90</v>
      </c>
      <c r="HJ35" s="12" t="s">
        <v>90</v>
      </c>
      <c r="HK35" s="12" t="s">
        <v>90</v>
      </c>
      <c r="HL35" s="12" t="s">
        <v>90</v>
      </c>
      <c r="HN35" s="12" t="s">
        <v>90</v>
      </c>
      <c r="HO35" s="12" t="s">
        <v>90</v>
      </c>
      <c r="HQ35" s="12" t="s">
        <v>90</v>
      </c>
      <c r="HR35" s="12" t="s">
        <v>90</v>
      </c>
      <c r="HT35" s="12" t="s">
        <v>90</v>
      </c>
      <c r="HU35" s="12" t="s">
        <v>90</v>
      </c>
      <c r="HV35" s="12" t="s">
        <v>90</v>
      </c>
      <c r="HW35" s="12" t="s">
        <v>90</v>
      </c>
      <c r="HY35" s="12" t="s">
        <v>90</v>
      </c>
      <c r="HZ35" s="12" t="s">
        <v>90</v>
      </c>
      <c r="IA35" s="12" t="s">
        <v>90</v>
      </c>
      <c r="IB35" s="12" t="s">
        <v>90</v>
      </c>
      <c r="IC35" s="12" t="s">
        <v>90</v>
      </c>
      <c r="ID35" s="12" t="s">
        <v>90</v>
      </c>
      <c r="IF35" s="12" t="s">
        <v>90</v>
      </c>
      <c r="IG35" s="12" t="s">
        <v>90</v>
      </c>
      <c r="IH35" s="12" t="s">
        <v>90</v>
      </c>
      <c r="II35" s="12" t="s">
        <v>90</v>
      </c>
      <c r="IK35" s="12" t="s">
        <v>90</v>
      </c>
      <c r="IL35" s="12" t="s">
        <v>90</v>
      </c>
      <c r="IM35" s="12" t="s">
        <v>90</v>
      </c>
      <c r="IN35" s="12" t="s">
        <v>90</v>
      </c>
      <c r="IO35" s="12" t="s">
        <v>90</v>
      </c>
      <c r="IP35" s="12" t="s">
        <v>90</v>
      </c>
      <c r="IQ35" s="12" t="s">
        <v>90</v>
      </c>
      <c r="IR35" s="12" t="s">
        <v>90</v>
      </c>
      <c r="IS35" s="12" t="s">
        <v>90</v>
      </c>
      <c r="IU35" s="12" t="s">
        <v>90</v>
      </c>
      <c r="IV35" s="12" t="s">
        <v>90</v>
      </c>
      <c r="IW35" s="12" t="s">
        <v>90</v>
      </c>
      <c r="IY35" s="12" t="s">
        <v>90</v>
      </c>
      <c r="IZ35" s="12" t="s">
        <v>90</v>
      </c>
      <c r="JA35" s="12" t="s">
        <v>90</v>
      </c>
      <c r="JC35" s="12" t="s">
        <v>90</v>
      </c>
      <c r="JD35" s="12" t="s">
        <v>90</v>
      </c>
      <c r="JE35" s="12" t="s">
        <v>90</v>
      </c>
      <c r="JF35" s="12" t="s">
        <v>90</v>
      </c>
      <c r="JG35" s="12" t="s">
        <v>90</v>
      </c>
      <c r="JI35" s="12" t="s">
        <v>1232</v>
      </c>
      <c r="JJ35" s="12" t="s">
        <v>1232</v>
      </c>
      <c r="JK35" s="12" t="s">
        <v>1232</v>
      </c>
      <c r="JL35" s="12" t="s">
        <v>1232</v>
      </c>
      <c r="JM35" s="12" t="s">
        <v>1232</v>
      </c>
      <c r="JN35" s="12" t="s">
        <v>1232</v>
      </c>
      <c r="JP35" s="12" t="s">
        <v>1232</v>
      </c>
      <c r="JQ35" s="12" t="s">
        <v>1232</v>
      </c>
      <c r="JR35" s="12" t="s">
        <v>1232</v>
      </c>
      <c r="JS35" s="12" t="s">
        <v>1232</v>
      </c>
      <c r="JT35" s="12" t="s">
        <v>1232</v>
      </c>
      <c r="JU35" s="12" t="s">
        <v>1232</v>
      </c>
      <c r="JV35" s="12" t="s">
        <v>1232</v>
      </c>
      <c r="JW35" s="12" t="s">
        <v>1232</v>
      </c>
      <c r="JX35" s="12" t="s">
        <v>1232</v>
      </c>
      <c r="JY35" s="12" t="s">
        <v>1232</v>
      </c>
      <c r="KA35" s="12" t="s">
        <v>90</v>
      </c>
      <c r="KB35" s="12" t="s">
        <v>90</v>
      </c>
      <c r="KC35" s="12" t="s">
        <v>90</v>
      </c>
      <c r="KD35" s="12" t="s">
        <v>90</v>
      </c>
      <c r="KE35" s="12" t="s">
        <v>90</v>
      </c>
      <c r="KF35" s="12" t="s">
        <v>90</v>
      </c>
      <c r="KG35" s="12" t="s">
        <v>90</v>
      </c>
      <c r="KI35" s="12" t="s">
        <v>90</v>
      </c>
      <c r="KJ35" s="12" t="s">
        <v>90</v>
      </c>
      <c r="KK35" s="12" t="s">
        <v>90</v>
      </c>
      <c r="KL35" s="12" t="s">
        <v>90</v>
      </c>
      <c r="KM35" s="12" t="s">
        <v>90</v>
      </c>
      <c r="KN35" s="12" t="s">
        <v>90</v>
      </c>
      <c r="KO35" s="12" t="s">
        <v>90</v>
      </c>
      <c r="KQ35" s="12" t="s">
        <v>90</v>
      </c>
      <c r="KR35" s="12" t="s">
        <v>90</v>
      </c>
      <c r="KS35" s="12" t="s">
        <v>90</v>
      </c>
      <c r="KT35" s="12" t="s">
        <v>90</v>
      </c>
      <c r="KU35" s="12" t="s">
        <v>90</v>
      </c>
      <c r="KV35" s="12" t="s">
        <v>90</v>
      </c>
      <c r="KW35" s="12" t="s">
        <v>90</v>
      </c>
      <c r="KX35" s="12" t="s">
        <v>90</v>
      </c>
      <c r="KZ35" s="12" t="s">
        <v>90</v>
      </c>
      <c r="LA35" s="12" t="s">
        <v>90</v>
      </c>
      <c r="LC35" s="12" t="s">
        <v>90</v>
      </c>
      <c r="LE35" s="12" t="s">
        <v>90</v>
      </c>
      <c r="LG35" s="12" t="s">
        <v>1232</v>
      </c>
      <c r="LH35" s="12" t="s">
        <v>1232</v>
      </c>
      <c r="LJ35" s="12" t="s">
        <v>90</v>
      </c>
      <c r="LK35" s="12" t="s">
        <v>90</v>
      </c>
      <c r="LL35" s="12" t="s">
        <v>90</v>
      </c>
      <c r="LN35" s="12" t="s">
        <v>1232</v>
      </c>
      <c r="LO35" s="12" t="s">
        <v>1232</v>
      </c>
      <c r="LQ35" s="12" t="s">
        <v>1232</v>
      </c>
      <c r="LR35" s="12" t="s">
        <v>1232</v>
      </c>
      <c r="LS35" s="12" t="s">
        <v>1232</v>
      </c>
      <c r="LT35" s="12" t="s">
        <v>1232</v>
      </c>
      <c r="LV35" s="144" t="s">
        <v>1278</v>
      </c>
      <c r="LW35" s="145" t="s">
        <v>1278</v>
      </c>
      <c r="LY35" s="144" t="s">
        <v>1278</v>
      </c>
      <c r="LZ35" s="145" t="s">
        <v>1278</v>
      </c>
      <c r="MB35" s="12" t="s">
        <v>90</v>
      </c>
      <c r="MC35" s="12" t="s">
        <v>90</v>
      </c>
      <c r="MD35" s="12" t="s">
        <v>90</v>
      </c>
      <c r="ME35" s="12" t="s">
        <v>90</v>
      </c>
      <c r="MG35" s="12" t="s">
        <v>90</v>
      </c>
      <c r="MH35" s="12" t="s">
        <v>90</v>
      </c>
      <c r="MI35" s="12" t="s">
        <v>90</v>
      </c>
      <c r="MJ35" s="12" t="s">
        <v>90</v>
      </c>
      <c r="MK35" s="12" t="s">
        <v>90</v>
      </c>
      <c r="ML35" s="12" t="s">
        <v>90</v>
      </c>
      <c r="MN35" s="12" t="s">
        <v>130</v>
      </c>
      <c r="MO35" s="12" t="s">
        <v>130</v>
      </c>
      <c r="MP35" s="12" t="s">
        <v>130</v>
      </c>
      <c r="MQ35" s="12" t="s">
        <v>130</v>
      </c>
      <c r="MR35" s="12" t="s">
        <v>130</v>
      </c>
      <c r="MT35" s="12" t="s">
        <v>130</v>
      </c>
      <c r="MU35" s="12" t="s">
        <v>592</v>
      </c>
      <c r="MW35" s="12" t="s">
        <v>130</v>
      </c>
      <c r="MX35" s="12" t="s">
        <v>130</v>
      </c>
      <c r="MY35" s="12" t="s">
        <v>130</v>
      </c>
      <c r="MZ35" s="12" t="s">
        <v>130</v>
      </c>
      <c r="NA35" s="12" t="s">
        <v>130</v>
      </c>
      <c r="NB35" s="12" t="s">
        <v>130</v>
      </c>
      <c r="NC35" s="12" t="s">
        <v>130</v>
      </c>
      <c r="ND35" s="12" t="s">
        <v>130</v>
      </c>
      <c r="NE35" s="12" t="s">
        <v>130</v>
      </c>
      <c r="NF35" s="12" t="s">
        <v>592</v>
      </c>
      <c r="NG35" s="12" t="s">
        <v>592</v>
      </c>
      <c r="NH35" s="12" t="s">
        <v>592</v>
      </c>
      <c r="NJ35" s="12" t="s">
        <v>21</v>
      </c>
      <c r="NK35" s="12" t="s">
        <v>21</v>
      </c>
      <c r="NL35" s="12" t="s">
        <v>21</v>
      </c>
      <c r="NM35" s="12" t="s">
        <v>21</v>
      </c>
      <c r="NN35" s="12" t="s">
        <v>21</v>
      </c>
      <c r="NO35" s="12" t="s">
        <v>21</v>
      </c>
      <c r="NQ35" s="12" t="s">
        <v>1278</v>
      </c>
      <c r="NR35" s="12" t="s">
        <v>1278</v>
      </c>
      <c r="NS35" s="12" t="s">
        <v>1278</v>
      </c>
      <c r="NT35" s="12" t="s">
        <v>1278</v>
      </c>
      <c r="NU35" s="12" t="s">
        <v>1278</v>
      </c>
      <c r="NV35" s="12" t="s">
        <v>1278</v>
      </c>
      <c r="NW35" s="12" t="s">
        <v>1278</v>
      </c>
      <c r="NX35" s="12" t="s">
        <v>1278</v>
      </c>
      <c r="NY35" s="12" t="s">
        <v>1278</v>
      </c>
      <c r="OA35" s="12" t="s">
        <v>949</v>
      </c>
      <c r="OB35" s="12" t="s">
        <v>949</v>
      </c>
      <c r="OC35" s="12" t="s">
        <v>949</v>
      </c>
      <c r="OE35" s="12" t="s">
        <v>592</v>
      </c>
      <c r="OF35" s="12" t="s">
        <v>592</v>
      </c>
      <c r="OG35" s="12" t="s">
        <v>592</v>
      </c>
      <c r="OI35" s="12" t="s">
        <v>592</v>
      </c>
      <c r="OJ35" s="12" t="s">
        <v>592</v>
      </c>
      <c r="OK35" s="12" t="s">
        <v>592</v>
      </c>
      <c r="OL35" s="12" t="s">
        <v>592</v>
      </c>
      <c r="OM35" s="12" t="s">
        <v>592</v>
      </c>
    </row>
    <row r="36" spans="1:403" ht="22.5" customHeight="1" x14ac:dyDescent="0.25">
      <c r="A36" s="15" t="s">
        <v>22</v>
      </c>
      <c r="B36" s="2" t="s">
        <v>201</v>
      </c>
      <c r="C36" s="2" t="s">
        <v>201</v>
      </c>
      <c r="E36" s="2" t="s">
        <v>201</v>
      </c>
      <c r="F36" s="2" t="s">
        <v>201</v>
      </c>
      <c r="H36" s="2" t="s">
        <v>201</v>
      </c>
      <c r="I36" s="2" t="s">
        <v>201</v>
      </c>
      <c r="J36" s="2" t="s">
        <v>201</v>
      </c>
      <c r="L36" s="2" t="s">
        <v>201</v>
      </c>
      <c r="M36" s="2" t="s">
        <v>23</v>
      </c>
      <c r="O36" s="2" t="s">
        <v>201</v>
      </c>
      <c r="P36" s="2" t="s">
        <v>201</v>
      </c>
      <c r="Q36" s="2" t="s">
        <v>201</v>
      </c>
      <c r="S36" s="2" t="s">
        <v>201</v>
      </c>
      <c r="T36" s="2" t="s">
        <v>201</v>
      </c>
      <c r="U36" s="2" t="s">
        <v>201</v>
      </c>
      <c r="V36" s="2" t="s">
        <v>201</v>
      </c>
      <c r="X36" s="2" t="s">
        <v>23</v>
      </c>
      <c r="Y36" s="2" t="s">
        <v>23</v>
      </c>
      <c r="Z36" s="2" t="s">
        <v>23</v>
      </c>
      <c r="AA36" s="2" t="s">
        <v>23</v>
      </c>
      <c r="AB36" s="2" t="s">
        <v>23</v>
      </c>
      <c r="AC36" s="2" t="s">
        <v>23</v>
      </c>
      <c r="AE36" s="2" t="s">
        <v>1445</v>
      </c>
      <c r="AF36" s="2" t="s">
        <v>1445</v>
      </c>
      <c r="AG36" s="2" t="s">
        <v>1445</v>
      </c>
      <c r="AH36" s="2" t="s">
        <v>1445</v>
      </c>
      <c r="AI36" s="2" t="s">
        <v>1445</v>
      </c>
      <c r="AK36" s="2" t="s">
        <v>243</v>
      </c>
      <c r="AL36" s="2" t="s">
        <v>243</v>
      </c>
      <c r="AM36" s="2" t="s">
        <v>243</v>
      </c>
      <c r="AO36" s="2" t="s">
        <v>832</v>
      </c>
      <c r="AP36" s="2" t="s">
        <v>832</v>
      </c>
      <c r="AQ36" s="2" t="s">
        <v>832</v>
      </c>
      <c r="AS36" s="2" t="s">
        <v>243</v>
      </c>
      <c r="AT36" s="2" t="s">
        <v>243</v>
      </c>
      <c r="AV36" s="2" t="s">
        <v>832</v>
      </c>
      <c r="AW36" s="2" t="s">
        <v>832</v>
      </c>
      <c r="AY36" s="2" t="s">
        <v>243</v>
      </c>
      <c r="AZ36" s="2" t="s">
        <v>243</v>
      </c>
      <c r="BA36" s="2" t="s">
        <v>243</v>
      </c>
      <c r="BC36" s="2" t="s">
        <v>832</v>
      </c>
      <c r="BD36" s="2" t="s">
        <v>832</v>
      </c>
      <c r="BF36" s="2" t="s">
        <v>832</v>
      </c>
      <c r="BG36" s="2" t="s">
        <v>832</v>
      </c>
      <c r="BH36" s="2" t="s">
        <v>832</v>
      </c>
      <c r="BJ36" s="2" t="s">
        <v>832</v>
      </c>
      <c r="BL36" s="2" t="s">
        <v>243</v>
      </c>
      <c r="BM36" s="2" t="s">
        <v>243</v>
      </c>
      <c r="BN36" s="2" t="s">
        <v>243</v>
      </c>
      <c r="BP36" s="2" t="s">
        <v>832</v>
      </c>
      <c r="BQ36" s="2" t="s">
        <v>832</v>
      </c>
      <c r="BR36" s="2" t="s">
        <v>832</v>
      </c>
      <c r="BT36" s="2" t="s">
        <v>243</v>
      </c>
      <c r="BU36" s="2" t="s">
        <v>243</v>
      </c>
      <c r="BV36" s="2" t="s">
        <v>243</v>
      </c>
      <c r="BX36" s="2" t="s">
        <v>832</v>
      </c>
      <c r="BY36" s="2" t="s">
        <v>832</v>
      </c>
      <c r="BZ36" s="2" t="s">
        <v>832</v>
      </c>
      <c r="CB36" s="2" t="s">
        <v>832</v>
      </c>
      <c r="CC36" s="2" t="s">
        <v>832</v>
      </c>
      <c r="CE36" s="2" t="s">
        <v>243</v>
      </c>
      <c r="CF36" s="2" t="s">
        <v>243</v>
      </c>
      <c r="CG36" s="2" t="s">
        <v>243</v>
      </c>
      <c r="CI36" s="2" t="s">
        <v>832</v>
      </c>
      <c r="CJ36" s="2" t="s">
        <v>832</v>
      </c>
      <c r="CK36" s="2" t="s">
        <v>832</v>
      </c>
      <c r="CM36" s="2" t="s">
        <v>832</v>
      </c>
      <c r="CO36" s="2" t="s">
        <v>832</v>
      </c>
      <c r="CP36" s="2" t="s">
        <v>832</v>
      </c>
      <c r="CQ36" s="2" t="s">
        <v>832</v>
      </c>
      <c r="CR36" s="70"/>
      <c r="CS36" s="2" t="s">
        <v>832</v>
      </c>
      <c r="CT36" s="2" t="s">
        <v>832</v>
      </c>
      <c r="CU36" s="2" t="s">
        <v>832</v>
      </c>
      <c r="CW36" s="2" t="s">
        <v>59</v>
      </c>
      <c r="CX36" s="2" t="s">
        <v>59</v>
      </c>
      <c r="CY36" s="2" t="s">
        <v>59</v>
      </c>
      <c r="DA36" s="2" t="s">
        <v>59</v>
      </c>
      <c r="DB36" s="2" t="s">
        <v>59</v>
      </c>
      <c r="DC36" s="2" t="s">
        <v>59</v>
      </c>
      <c r="DE36" s="2" t="s">
        <v>59</v>
      </c>
      <c r="DF36" s="2" t="s">
        <v>59</v>
      </c>
      <c r="DG36" s="2" t="s">
        <v>59</v>
      </c>
      <c r="DI36" s="2" t="s">
        <v>59</v>
      </c>
      <c r="DJ36" s="2" t="s">
        <v>59</v>
      </c>
      <c r="DK36" s="2" t="s">
        <v>59</v>
      </c>
      <c r="DM36" s="2" t="s">
        <v>59</v>
      </c>
      <c r="DN36" s="2" t="s">
        <v>59</v>
      </c>
      <c r="DP36" s="2" t="s">
        <v>59</v>
      </c>
      <c r="DQ36" s="2" t="s">
        <v>59</v>
      </c>
      <c r="DR36" s="2" t="s">
        <v>59</v>
      </c>
      <c r="DT36" s="2" t="s">
        <v>59</v>
      </c>
      <c r="DU36" s="2" t="s">
        <v>59</v>
      </c>
      <c r="DV36" s="2" t="s">
        <v>59</v>
      </c>
      <c r="DX36" s="2" t="s">
        <v>59</v>
      </c>
      <c r="DY36" s="2" t="s">
        <v>59</v>
      </c>
      <c r="DZ36" s="2" t="s">
        <v>59</v>
      </c>
      <c r="EB36" s="2" t="s">
        <v>59</v>
      </c>
      <c r="EC36" s="2" t="s">
        <v>59</v>
      </c>
      <c r="ED36" s="2" t="s">
        <v>59</v>
      </c>
      <c r="EE36" s="2" t="s">
        <v>59</v>
      </c>
      <c r="EG36" s="2" t="s">
        <v>59</v>
      </c>
      <c r="EH36" s="2" t="s">
        <v>59</v>
      </c>
      <c r="EI36" s="2" t="s">
        <v>59</v>
      </c>
      <c r="EJ36" s="2" t="s">
        <v>59</v>
      </c>
      <c r="EL36" s="2" t="s">
        <v>59</v>
      </c>
      <c r="EN36" s="2" t="s">
        <v>59</v>
      </c>
      <c r="EO36" s="2" t="s">
        <v>59</v>
      </c>
      <c r="EP36" s="2" t="s">
        <v>59</v>
      </c>
      <c r="EQ36" s="2" t="s">
        <v>59</v>
      </c>
      <c r="ER36" s="2" t="s">
        <v>59</v>
      </c>
      <c r="ET36" s="2" t="s">
        <v>59</v>
      </c>
      <c r="EU36" s="2" t="s">
        <v>59</v>
      </c>
      <c r="EW36" s="2" t="s">
        <v>59</v>
      </c>
      <c r="EX36" s="2" t="s">
        <v>59</v>
      </c>
      <c r="EY36" s="2" t="s">
        <v>59</v>
      </c>
      <c r="EZ36" s="2" t="s">
        <v>59</v>
      </c>
      <c r="FB36" s="2" t="s">
        <v>59</v>
      </c>
      <c r="FC36" s="2" t="s">
        <v>59</v>
      </c>
      <c r="FE36" s="2" t="s">
        <v>59</v>
      </c>
      <c r="FF36" s="2" t="s">
        <v>59</v>
      </c>
      <c r="FG36" s="2" t="s">
        <v>59</v>
      </c>
      <c r="FH36" s="2" t="s">
        <v>59</v>
      </c>
      <c r="FJ36" s="2" t="s">
        <v>59</v>
      </c>
      <c r="FK36" s="2" t="s">
        <v>59</v>
      </c>
      <c r="FL36" s="2" t="s">
        <v>59</v>
      </c>
      <c r="FM36" s="2" t="s">
        <v>59</v>
      </c>
      <c r="FO36" s="2" t="s">
        <v>59</v>
      </c>
      <c r="FP36" s="2" t="s">
        <v>59</v>
      </c>
      <c r="FQ36" s="70"/>
      <c r="FR36" s="2" t="s">
        <v>59</v>
      </c>
      <c r="FS36" s="2" t="s">
        <v>59</v>
      </c>
      <c r="FT36" s="2" t="s">
        <v>59</v>
      </c>
      <c r="FU36" s="2" t="s">
        <v>59</v>
      </c>
      <c r="FW36" s="2" t="s">
        <v>59</v>
      </c>
      <c r="FX36" s="2" t="s">
        <v>59</v>
      </c>
      <c r="FY36" s="2" t="s">
        <v>59</v>
      </c>
      <c r="FZ36" s="2" t="s">
        <v>59</v>
      </c>
      <c r="GA36" s="2" t="s">
        <v>59</v>
      </c>
      <c r="GB36" s="2" t="s">
        <v>59</v>
      </c>
      <c r="GD36" s="2" t="s">
        <v>59</v>
      </c>
      <c r="GE36" s="2" t="s">
        <v>59</v>
      </c>
      <c r="GF36" s="2" t="s">
        <v>59</v>
      </c>
      <c r="GG36" s="2" t="s">
        <v>59</v>
      </c>
      <c r="GH36" s="2" t="s">
        <v>59</v>
      </c>
      <c r="GI36" s="2" t="s">
        <v>59</v>
      </c>
      <c r="GK36" s="2" t="s">
        <v>59</v>
      </c>
      <c r="GL36" s="2" t="s">
        <v>59</v>
      </c>
      <c r="GM36" s="2" t="s">
        <v>59</v>
      </c>
      <c r="GN36" s="2" t="s">
        <v>59</v>
      </c>
      <c r="GP36" s="2" t="s">
        <v>59</v>
      </c>
      <c r="GQ36" s="2" t="s">
        <v>59</v>
      </c>
      <c r="GR36" s="2" t="s">
        <v>59</v>
      </c>
      <c r="GS36" s="2" t="s">
        <v>59</v>
      </c>
      <c r="GT36" s="70"/>
      <c r="GU36" s="2" t="s">
        <v>59</v>
      </c>
      <c r="GV36" s="2" t="s">
        <v>59</v>
      </c>
      <c r="GW36" s="2" t="s">
        <v>59</v>
      </c>
      <c r="GX36" s="2" t="s">
        <v>59</v>
      </c>
      <c r="GZ36" s="2" t="s">
        <v>59</v>
      </c>
      <c r="HA36" s="2" t="s">
        <v>59</v>
      </c>
      <c r="HB36" s="2" t="s">
        <v>59</v>
      </c>
      <c r="HC36" s="2" t="s">
        <v>59</v>
      </c>
      <c r="HD36" s="2" t="s">
        <v>59</v>
      </c>
      <c r="HE36" s="2" t="s">
        <v>59</v>
      </c>
      <c r="HG36" s="2" t="s">
        <v>59</v>
      </c>
      <c r="HH36" s="2" t="s">
        <v>59</v>
      </c>
      <c r="HI36" s="2" t="s">
        <v>59</v>
      </c>
      <c r="HJ36" s="2" t="s">
        <v>59</v>
      </c>
      <c r="HK36" s="2" t="s">
        <v>59</v>
      </c>
      <c r="HL36" s="2" t="s">
        <v>59</v>
      </c>
      <c r="HN36" s="2" t="s">
        <v>59</v>
      </c>
      <c r="HO36" s="2" t="s">
        <v>59</v>
      </c>
      <c r="HQ36" s="2" t="s">
        <v>1201</v>
      </c>
      <c r="HR36" s="2" t="s">
        <v>1201</v>
      </c>
      <c r="HT36" s="2" t="s">
        <v>1201</v>
      </c>
      <c r="HU36" s="2" t="s">
        <v>1201</v>
      </c>
      <c r="HV36" s="2" t="s">
        <v>1201</v>
      </c>
      <c r="HW36" s="2" t="s">
        <v>1201</v>
      </c>
      <c r="HY36" s="2" t="s">
        <v>59</v>
      </c>
      <c r="HZ36" s="2" t="s">
        <v>59</v>
      </c>
      <c r="IA36" s="2" t="s">
        <v>59</v>
      </c>
      <c r="IB36" s="2" t="s">
        <v>59</v>
      </c>
      <c r="IC36" s="2" t="s">
        <v>59</v>
      </c>
      <c r="ID36" s="2" t="s">
        <v>59</v>
      </c>
      <c r="IF36" s="143" t="s">
        <v>1201</v>
      </c>
      <c r="IG36" s="143" t="s">
        <v>1201</v>
      </c>
      <c r="IH36" s="143" t="s">
        <v>1201</v>
      </c>
      <c r="II36" s="143" t="s">
        <v>1201</v>
      </c>
      <c r="IK36" s="143" t="s">
        <v>1201</v>
      </c>
      <c r="IL36" s="143" t="s">
        <v>1201</v>
      </c>
      <c r="IM36" s="143" t="s">
        <v>1201</v>
      </c>
      <c r="IN36" s="143" t="s">
        <v>1201</v>
      </c>
      <c r="IO36" s="143" t="s">
        <v>1201</v>
      </c>
      <c r="IP36" s="143" t="s">
        <v>1201</v>
      </c>
      <c r="IQ36" s="143" t="s">
        <v>1201</v>
      </c>
      <c r="IR36" s="143" t="s">
        <v>1201</v>
      </c>
      <c r="IS36" s="143" t="s">
        <v>1201</v>
      </c>
      <c r="IU36" s="2" t="s">
        <v>59</v>
      </c>
      <c r="IV36" s="2" t="s">
        <v>59</v>
      </c>
      <c r="IW36" s="2" t="s">
        <v>59</v>
      </c>
      <c r="IY36" s="2" t="s">
        <v>59</v>
      </c>
      <c r="IZ36" s="2" t="s">
        <v>59</v>
      </c>
      <c r="JA36" s="2" t="s">
        <v>59</v>
      </c>
      <c r="JC36" s="2" t="s">
        <v>59</v>
      </c>
      <c r="JD36" s="2" t="s">
        <v>59</v>
      </c>
      <c r="JE36" s="2" t="s">
        <v>59</v>
      </c>
      <c r="JF36" s="2" t="s">
        <v>59</v>
      </c>
      <c r="JG36" s="2" t="s">
        <v>59</v>
      </c>
      <c r="JI36" s="2" t="s">
        <v>59</v>
      </c>
      <c r="JJ36" s="2" t="s">
        <v>59</v>
      </c>
      <c r="JK36" s="2" t="s">
        <v>59</v>
      </c>
      <c r="JL36" s="2" t="s">
        <v>59</v>
      </c>
      <c r="JM36" s="2" t="s">
        <v>59</v>
      </c>
      <c r="JN36" s="2" t="s">
        <v>59</v>
      </c>
      <c r="JP36" s="2" t="s">
        <v>59</v>
      </c>
      <c r="JQ36" s="2" t="s">
        <v>59</v>
      </c>
      <c r="JR36" s="2" t="s">
        <v>59</v>
      </c>
      <c r="JS36" s="2" t="s">
        <v>59</v>
      </c>
      <c r="JT36" s="2" t="s">
        <v>59</v>
      </c>
      <c r="JU36" s="2" t="s">
        <v>59</v>
      </c>
      <c r="JV36" s="2" t="s">
        <v>59</v>
      </c>
      <c r="JW36" s="2" t="s">
        <v>59</v>
      </c>
      <c r="JX36" s="2" t="s">
        <v>59</v>
      </c>
      <c r="JY36" s="2" t="s">
        <v>59</v>
      </c>
      <c r="KA36" s="2" t="s">
        <v>59</v>
      </c>
      <c r="KB36" s="2" t="s">
        <v>59</v>
      </c>
      <c r="KC36" s="2" t="s">
        <v>59</v>
      </c>
      <c r="KD36" s="2" t="s">
        <v>59</v>
      </c>
      <c r="KE36" s="2" t="s">
        <v>59</v>
      </c>
      <c r="KF36" s="2" t="s">
        <v>59</v>
      </c>
      <c r="KG36" s="2" t="s">
        <v>59</v>
      </c>
      <c r="KI36" s="2" t="s">
        <v>1201</v>
      </c>
      <c r="KJ36" s="2" t="s">
        <v>1201</v>
      </c>
      <c r="KK36" s="2" t="s">
        <v>1201</v>
      </c>
      <c r="KL36" s="2" t="s">
        <v>1201</v>
      </c>
      <c r="KM36" s="2" t="s">
        <v>1201</v>
      </c>
      <c r="KN36" s="2" t="s">
        <v>1201</v>
      </c>
      <c r="KO36" s="2" t="s">
        <v>1201</v>
      </c>
      <c r="KQ36" s="2" t="s">
        <v>1201</v>
      </c>
      <c r="KR36" s="2" t="s">
        <v>1201</v>
      </c>
      <c r="KS36" s="2" t="s">
        <v>1201</v>
      </c>
      <c r="KT36" s="2" t="s">
        <v>1201</v>
      </c>
      <c r="KU36" s="2" t="s">
        <v>1201</v>
      </c>
      <c r="KV36" s="2" t="s">
        <v>1201</v>
      </c>
      <c r="KW36" s="2" t="s">
        <v>1201</v>
      </c>
      <c r="KX36" s="2" t="s">
        <v>1201</v>
      </c>
      <c r="KZ36" s="2" t="s">
        <v>59</v>
      </c>
      <c r="LA36" s="2" t="s">
        <v>59</v>
      </c>
      <c r="LC36" s="2" t="s">
        <v>59</v>
      </c>
      <c r="LE36" s="2" t="s">
        <v>59</v>
      </c>
      <c r="LG36" s="2" t="s">
        <v>59</v>
      </c>
      <c r="LH36" s="2" t="s">
        <v>59</v>
      </c>
      <c r="LJ36" s="2" t="s">
        <v>59</v>
      </c>
      <c r="LK36" s="2" t="s">
        <v>59</v>
      </c>
      <c r="LL36" s="2" t="s">
        <v>59</v>
      </c>
      <c r="LN36" s="2" t="s">
        <v>59</v>
      </c>
      <c r="LO36" s="2" t="s">
        <v>59</v>
      </c>
      <c r="LQ36" s="2" t="s">
        <v>59</v>
      </c>
      <c r="LR36" s="2" t="s">
        <v>59</v>
      </c>
      <c r="LS36" s="2" t="s">
        <v>59</v>
      </c>
      <c r="LT36" s="2" t="s">
        <v>59</v>
      </c>
      <c r="LV36" s="2" t="s">
        <v>59</v>
      </c>
      <c r="LW36" s="2" t="s">
        <v>59</v>
      </c>
      <c r="LY36" s="2" t="s">
        <v>59</v>
      </c>
      <c r="LZ36" s="2" t="s">
        <v>59</v>
      </c>
      <c r="MB36" s="2" t="s">
        <v>59</v>
      </c>
      <c r="MC36" s="2" t="s">
        <v>59</v>
      </c>
      <c r="MD36" s="2" t="s">
        <v>59</v>
      </c>
      <c r="ME36" s="2" t="s">
        <v>59</v>
      </c>
      <c r="MG36" s="2" t="s">
        <v>59</v>
      </c>
      <c r="MH36" s="2" t="s">
        <v>59</v>
      </c>
      <c r="MI36" s="2" t="s">
        <v>59</v>
      </c>
      <c r="MJ36" s="2" t="s">
        <v>59</v>
      </c>
      <c r="MK36" s="2" t="s">
        <v>59</v>
      </c>
      <c r="ML36" s="2" t="s">
        <v>59</v>
      </c>
      <c r="MN36" s="2" t="s">
        <v>59</v>
      </c>
      <c r="MO36" s="2" t="s">
        <v>59</v>
      </c>
      <c r="MP36" s="2" t="s">
        <v>59</v>
      </c>
      <c r="MQ36" s="2" t="s">
        <v>59</v>
      </c>
      <c r="MR36" s="2" t="s">
        <v>59</v>
      </c>
      <c r="MT36" s="2" t="s">
        <v>59</v>
      </c>
      <c r="MU36" s="2" t="s">
        <v>59</v>
      </c>
      <c r="MW36" s="2" t="s">
        <v>59</v>
      </c>
      <c r="MX36" s="2" t="s">
        <v>59</v>
      </c>
      <c r="MY36" s="2" t="s">
        <v>59</v>
      </c>
      <c r="MZ36" s="2" t="s">
        <v>59</v>
      </c>
      <c r="NA36" s="2" t="s">
        <v>59</v>
      </c>
      <c r="NB36" s="2" t="s">
        <v>59</v>
      </c>
      <c r="NC36" s="2" t="s">
        <v>59</v>
      </c>
      <c r="ND36" s="2" t="s">
        <v>59</v>
      </c>
      <c r="NE36" s="2" t="s">
        <v>59</v>
      </c>
      <c r="NF36" s="2" t="s">
        <v>59</v>
      </c>
      <c r="NG36" s="2" t="s">
        <v>59</v>
      </c>
      <c r="NH36" s="2" t="s">
        <v>59</v>
      </c>
      <c r="NJ36" s="2" t="s">
        <v>59</v>
      </c>
      <c r="NK36" s="2" t="s">
        <v>59</v>
      </c>
      <c r="NL36" s="2" t="s">
        <v>59</v>
      </c>
      <c r="NM36" s="2" t="s">
        <v>59</v>
      </c>
      <c r="NN36" s="2" t="s">
        <v>59</v>
      </c>
      <c r="NO36" s="2" t="s">
        <v>59</v>
      </c>
      <c r="NQ36" s="2" t="s">
        <v>59</v>
      </c>
      <c r="NR36" s="2" t="s">
        <v>59</v>
      </c>
      <c r="NS36" s="2" t="s">
        <v>59</v>
      </c>
      <c r="NT36" s="2" t="s">
        <v>59</v>
      </c>
      <c r="NU36" s="2" t="s">
        <v>59</v>
      </c>
      <c r="NV36" s="2" t="s">
        <v>59</v>
      </c>
      <c r="NW36" s="2" t="s">
        <v>59</v>
      </c>
      <c r="NX36" s="2" t="s">
        <v>59</v>
      </c>
      <c r="NY36" s="2" t="s">
        <v>59</v>
      </c>
      <c r="OA36" s="2" t="s">
        <v>59</v>
      </c>
      <c r="OB36" s="2" t="s">
        <v>59</v>
      </c>
      <c r="OC36" s="2" t="s">
        <v>59</v>
      </c>
      <c r="OE36" s="2" t="s">
        <v>59</v>
      </c>
      <c r="OF36" s="2" t="s">
        <v>59</v>
      </c>
      <c r="OG36" s="2" t="s">
        <v>59</v>
      </c>
      <c r="OI36" s="2" t="s">
        <v>59</v>
      </c>
      <c r="OJ36" s="2" t="s">
        <v>59</v>
      </c>
      <c r="OK36" s="2" t="s">
        <v>59</v>
      </c>
      <c r="OL36" s="2" t="s">
        <v>59</v>
      </c>
      <c r="OM36" s="2" t="s">
        <v>59</v>
      </c>
    </row>
    <row r="37" spans="1:403" ht="22.5" customHeight="1" x14ac:dyDescent="0.25">
      <c r="A37" s="15" t="s">
        <v>24</v>
      </c>
      <c r="B37" s="2" t="s">
        <v>25</v>
      </c>
      <c r="C37" s="2" t="s">
        <v>25</v>
      </c>
      <c r="E37" s="2" t="s">
        <v>25</v>
      </c>
      <c r="F37" s="2" t="s">
        <v>25</v>
      </c>
      <c r="H37" s="2" t="s">
        <v>25</v>
      </c>
      <c r="I37" s="2" t="s">
        <v>25</v>
      </c>
      <c r="J37" s="2" t="s">
        <v>25</v>
      </c>
      <c r="L37" s="2" t="s">
        <v>25</v>
      </c>
      <c r="M37" s="2" t="s">
        <v>25</v>
      </c>
      <c r="O37" s="2" t="s">
        <v>25</v>
      </c>
      <c r="P37" s="2" t="s">
        <v>25</v>
      </c>
      <c r="Q37" s="2" t="s">
        <v>25</v>
      </c>
      <c r="S37" s="2" t="s">
        <v>25</v>
      </c>
      <c r="T37" s="2" t="s">
        <v>25</v>
      </c>
      <c r="U37" s="2" t="s">
        <v>25</v>
      </c>
      <c r="V37" s="2" t="s">
        <v>25</v>
      </c>
      <c r="X37" s="2" t="s">
        <v>25</v>
      </c>
      <c r="Y37" s="2" t="s">
        <v>25</v>
      </c>
      <c r="Z37" s="2" t="s">
        <v>25</v>
      </c>
      <c r="AA37" s="2" t="s">
        <v>25</v>
      </c>
      <c r="AB37" s="2" t="s">
        <v>25</v>
      </c>
      <c r="AC37" s="2" t="s">
        <v>25</v>
      </c>
      <c r="AE37" s="2" t="s">
        <v>25</v>
      </c>
      <c r="AF37" s="2" t="s">
        <v>25</v>
      </c>
      <c r="AG37" s="2" t="s">
        <v>25</v>
      </c>
      <c r="AH37" s="2" t="s">
        <v>25</v>
      </c>
      <c r="AI37" s="2" t="s">
        <v>25</v>
      </c>
      <c r="AK37" s="16" t="s">
        <v>91</v>
      </c>
      <c r="AL37" s="16" t="s">
        <v>91</v>
      </c>
      <c r="AM37" s="16" t="s">
        <v>91</v>
      </c>
      <c r="AO37" s="16" t="s">
        <v>91</v>
      </c>
      <c r="AP37" s="16" t="s">
        <v>91</v>
      </c>
      <c r="AQ37" s="16" t="s">
        <v>91</v>
      </c>
      <c r="AS37" s="16" t="s">
        <v>91</v>
      </c>
      <c r="AT37" s="16" t="s">
        <v>91</v>
      </c>
      <c r="AV37" s="16" t="s">
        <v>91</v>
      </c>
      <c r="AW37" s="16" t="s">
        <v>91</v>
      </c>
      <c r="AY37" s="16" t="s">
        <v>91</v>
      </c>
      <c r="AZ37" s="16" t="s">
        <v>91</v>
      </c>
      <c r="BA37" s="16" t="s">
        <v>91</v>
      </c>
      <c r="BC37" s="16" t="s">
        <v>91</v>
      </c>
      <c r="BD37" s="16" t="s">
        <v>91</v>
      </c>
      <c r="BF37" s="16" t="s">
        <v>91</v>
      </c>
      <c r="BG37" s="16" t="s">
        <v>91</v>
      </c>
      <c r="BH37" s="16" t="s">
        <v>91</v>
      </c>
      <c r="BJ37" s="16" t="s">
        <v>91</v>
      </c>
      <c r="BL37" s="16" t="s">
        <v>91</v>
      </c>
      <c r="BM37" s="16" t="s">
        <v>91</v>
      </c>
      <c r="BN37" s="16" t="s">
        <v>91</v>
      </c>
      <c r="BP37" s="16" t="s">
        <v>91</v>
      </c>
      <c r="BQ37" s="16" t="s">
        <v>91</v>
      </c>
      <c r="BR37" s="16" t="s">
        <v>91</v>
      </c>
      <c r="BT37" s="16" t="s">
        <v>91</v>
      </c>
      <c r="BU37" s="16" t="s">
        <v>91</v>
      </c>
      <c r="BV37" s="16" t="s">
        <v>91</v>
      </c>
      <c r="BX37" s="16" t="s">
        <v>91</v>
      </c>
      <c r="BY37" s="16" t="s">
        <v>91</v>
      </c>
      <c r="BZ37" s="16" t="s">
        <v>91</v>
      </c>
      <c r="CB37" s="16" t="s">
        <v>91</v>
      </c>
      <c r="CC37" s="16" t="s">
        <v>91</v>
      </c>
      <c r="CE37" s="16" t="s">
        <v>91</v>
      </c>
      <c r="CF37" s="16" t="s">
        <v>91</v>
      </c>
      <c r="CG37" s="16" t="s">
        <v>91</v>
      </c>
      <c r="CI37" s="16" t="s">
        <v>91</v>
      </c>
      <c r="CJ37" s="16" t="s">
        <v>91</v>
      </c>
      <c r="CK37" s="16" t="s">
        <v>91</v>
      </c>
      <c r="CM37" s="16" t="s">
        <v>91</v>
      </c>
      <c r="CO37" s="16" t="s">
        <v>91</v>
      </c>
      <c r="CP37" s="16" t="s">
        <v>91</v>
      </c>
      <c r="CQ37" s="16" t="s">
        <v>91</v>
      </c>
      <c r="CR37" s="70"/>
      <c r="CS37" s="16" t="s">
        <v>91</v>
      </c>
      <c r="CT37" s="16" t="s">
        <v>91</v>
      </c>
      <c r="CU37" s="16" t="s">
        <v>91</v>
      </c>
      <c r="CW37" s="16" t="s">
        <v>91</v>
      </c>
      <c r="CX37" s="16" t="s">
        <v>91</v>
      </c>
      <c r="CY37" s="16" t="s">
        <v>91</v>
      </c>
      <c r="DA37" s="16" t="s">
        <v>91</v>
      </c>
      <c r="DB37" s="16" t="s">
        <v>91</v>
      </c>
      <c r="DC37" s="16" t="s">
        <v>91</v>
      </c>
      <c r="DE37" s="16" t="s">
        <v>91</v>
      </c>
      <c r="DF37" s="16" t="s">
        <v>91</v>
      </c>
      <c r="DG37" s="16" t="s">
        <v>91</v>
      </c>
      <c r="DI37" s="16" t="s">
        <v>91</v>
      </c>
      <c r="DJ37" s="16" t="s">
        <v>91</v>
      </c>
      <c r="DK37" s="16" t="s">
        <v>91</v>
      </c>
      <c r="DM37" s="16" t="s">
        <v>91</v>
      </c>
      <c r="DN37" s="16" t="s">
        <v>91</v>
      </c>
      <c r="DP37" s="16" t="s">
        <v>91</v>
      </c>
      <c r="DQ37" s="16" t="s">
        <v>91</v>
      </c>
      <c r="DR37" s="16" t="s">
        <v>91</v>
      </c>
      <c r="DT37" s="16" t="s">
        <v>91</v>
      </c>
      <c r="DU37" s="16" t="s">
        <v>91</v>
      </c>
      <c r="DV37" s="16" t="s">
        <v>91</v>
      </c>
      <c r="DX37" s="16" t="s">
        <v>91</v>
      </c>
      <c r="DY37" s="16" t="s">
        <v>91</v>
      </c>
      <c r="DZ37" s="16" t="s">
        <v>91</v>
      </c>
      <c r="EB37" s="16" t="s">
        <v>91</v>
      </c>
      <c r="EC37" s="16" t="s">
        <v>91</v>
      </c>
      <c r="ED37" s="16" t="s">
        <v>91</v>
      </c>
      <c r="EE37" s="16" t="s">
        <v>91</v>
      </c>
      <c r="EG37" s="16" t="s">
        <v>91</v>
      </c>
      <c r="EH37" s="16" t="s">
        <v>91</v>
      </c>
      <c r="EI37" s="16" t="s">
        <v>91</v>
      </c>
      <c r="EJ37" s="16" t="s">
        <v>91</v>
      </c>
      <c r="EL37" s="2" t="s">
        <v>25</v>
      </c>
      <c r="EN37" s="16" t="s">
        <v>91</v>
      </c>
      <c r="EO37" s="16" t="s">
        <v>91</v>
      </c>
      <c r="EP37" s="16" t="s">
        <v>91</v>
      </c>
      <c r="EQ37" s="16" t="s">
        <v>91</v>
      </c>
      <c r="ER37" s="16" t="s">
        <v>91</v>
      </c>
      <c r="ET37" s="16" t="s">
        <v>91</v>
      </c>
      <c r="EU37" s="16" t="s">
        <v>91</v>
      </c>
      <c r="EW37" s="16" t="s">
        <v>91</v>
      </c>
      <c r="EX37" s="16" t="s">
        <v>91</v>
      </c>
      <c r="EY37" s="16" t="s">
        <v>91</v>
      </c>
      <c r="EZ37" s="16" t="s">
        <v>91</v>
      </c>
      <c r="FB37" s="16" t="s">
        <v>91</v>
      </c>
      <c r="FC37" s="16" t="s">
        <v>91</v>
      </c>
      <c r="FE37" s="16" t="s">
        <v>91</v>
      </c>
      <c r="FF37" s="16" t="s">
        <v>91</v>
      </c>
      <c r="FG37" s="16" t="s">
        <v>91</v>
      </c>
      <c r="FH37" s="16" t="s">
        <v>91</v>
      </c>
      <c r="FJ37" s="16" t="s">
        <v>91</v>
      </c>
      <c r="FK37" s="16" t="s">
        <v>91</v>
      </c>
      <c r="FL37" s="16" t="s">
        <v>91</v>
      </c>
      <c r="FM37" s="16" t="s">
        <v>91</v>
      </c>
      <c r="FO37" s="16" t="s">
        <v>91</v>
      </c>
      <c r="FP37" s="16" t="s">
        <v>91</v>
      </c>
      <c r="FQ37" s="70"/>
      <c r="FR37" s="16" t="s">
        <v>91</v>
      </c>
      <c r="FS37" s="16" t="s">
        <v>91</v>
      </c>
      <c r="FT37" s="16" t="s">
        <v>91</v>
      </c>
      <c r="FU37" s="16" t="s">
        <v>91</v>
      </c>
      <c r="FW37" s="16" t="s">
        <v>91</v>
      </c>
      <c r="FX37" s="16" t="s">
        <v>91</v>
      </c>
      <c r="FY37" s="16" t="s">
        <v>91</v>
      </c>
      <c r="FZ37" s="16" t="s">
        <v>91</v>
      </c>
      <c r="GA37" s="16" t="s">
        <v>91</v>
      </c>
      <c r="GB37" s="16" t="s">
        <v>91</v>
      </c>
      <c r="GD37" s="16" t="s">
        <v>91</v>
      </c>
      <c r="GE37" s="16" t="s">
        <v>91</v>
      </c>
      <c r="GF37" s="16" t="s">
        <v>91</v>
      </c>
      <c r="GG37" s="16" t="s">
        <v>91</v>
      </c>
      <c r="GH37" s="16" t="s">
        <v>91</v>
      </c>
      <c r="GI37" s="16" t="s">
        <v>91</v>
      </c>
      <c r="GK37" s="16" t="s">
        <v>91</v>
      </c>
      <c r="GL37" s="16" t="s">
        <v>91</v>
      </c>
      <c r="GM37" s="16" t="s">
        <v>91</v>
      </c>
      <c r="GN37" s="16" t="s">
        <v>91</v>
      </c>
      <c r="GP37" s="16" t="s">
        <v>91</v>
      </c>
      <c r="GQ37" s="16" t="s">
        <v>91</v>
      </c>
      <c r="GR37" s="16" t="s">
        <v>91</v>
      </c>
      <c r="GS37" s="16" t="s">
        <v>91</v>
      </c>
      <c r="GT37" s="70"/>
      <c r="GU37" s="16" t="s">
        <v>91</v>
      </c>
      <c r="GV37" s="16" t="s">
        <v>91</v>
      </c>
      <c r="GW37" s="16" t="s">
        <v>91</v>
      </c>
      <c r="GX37" s="16" t="s">
        <v>91</v>
      </c>
      <c r="GZ37" s="16" t="s">
        <v>91</v>
      </c>
      <c r="HA37" s="16" t="s">
        <v>91</v>
      </c>
      <c r="HB37" s="16" t="s">
        <v>91</v>
      </c>
      <c r="HC37" s="16" t="s">
        <v>91</v>
      </c>
      <c r="HD37" s="16" t="s">
        <v>91</v>
      </c>
      <c r="HE37" s="16" t="s">
        <v>91</v>
      </c>
      <c r="HG37" s="16" t="s">
        <v>91</v>
      </c>
      <c r="HH37" s="16" t="s">
        <v>91</v>
      </c>
      <c r="HI37" s="16" t="s">
        <v>91</v>
      </c>
      <c r="HJ37" s="16" t="s">
        <v>91</v>
      </c>
      <c r="HK37" s="16" t="s">
        <v>91</v>
      </c>
      <c r="HL37" s="16" t="s">
        <v>91</v>
      </c>
      <c r="HN37" s="16" t="s">
        <v>91</v>
      </c>
      <c r="HO37" s="16" t="s">
        <v>91</v>
      </c>
      <c r="HQ37" s="16" t="s">
        <v>91</v>
      </c>
      <c r="HR37" s="16" t="s">
        <v>91</v>
      </c>
      <c r="HT37" s="16" t="s">
        <v>91</v>
      </c>
      <c r="HU37" s="16" t="s">
        <v>91</v>
      </c>
      <c r="HV37" s="16" t="s">
        <v>91</v>
      </c>
      <c r="HW37" s="16" t="s">
        <v>91</v>
      </c>
      <c r="HY37" s="16" t="s">
        <v>91</v>
      </c>
      <c r="HZ37" s="16" t="s">
        <v>91</v>
      </c>
      <c r="IA37" s="16" t="s">
        <v>91</v>
      </c>
      <c r="IB37" s="16" t="s">
        <v>91</v>
      </c>
      <c r="IC37" s="16" t="s">
        <v>91</v>
      </c>
      <c r="ID37" s="16" t="s">
        <v>91</v>
      </c>
      <c r="IF37" s="16" t="s">
        <v>91</v>
      </c>
      <c r="IG37" s="16" t="s">
        <v>91</v>
      </c>
      <c r="IH37" s="16" t="s">
        <v>91</v>
      </c>
      <c r="II37" s="16" t="s">
        <v>91</v>
      </c>
      <c r="IK37" s="16" t="s">
        <v>91</v>
      </c>
      <c r="IL37" s="16" t="s">
        <v>91</v>
      </c>
      <c r="IM37" s="16" t="s">
        <v>91</v>
      </c>
      <c r="IN37" s="16" t="s">
        <v>91</v>
      </c>
      <c r="IO37" s="16" t="s">
        <v>91</v>
      </c>
      <c r="IP37" s="16" t="s">
        <v>91</v>
      </c>
      <c r="IQ37" s="16" t="s">
        <v>91</v>
      </c>
      <c r="IR37" s="16" t="s">
        <v>91</v>
      </c>
      <c r="IS37" s="16" t="s">
        <v>91</v>
      </c>
      <c r="IU37" s="16" t="s">
        <v>91</v>
      </c>
      <c r="IV37" s="16" t="s">
        <v>91</v>
      </c>
      <c r="IW37" s="16" t="s">
        <v>91</v>
      </c>
      <c r="IY37" s="16" t="s">
        <v>91</v>
      </c>
      <c r="IZ37" s="16" t="s">
        <v>91</v>
      </c>
      <c r="JA37" s="16" t="s">
        <v>91</v>
      </c>
      <c r="JC37" s="16" t="s">
        <v>91</v>
      </c>
      <c r="JD37" s="16" t="s">
        <v>91</v>
      </c>
      <c r="JE37" s="16" t="s">
        <v>91</v>
      </c>
      <c r="JF37" s="16" t="s">
        <v>91</v>
      </c>
      <c r="JG37" s="16" t="s">
        <v>91</v>
      </c>
      <c r="JI37" s="16" t="s">
        <v>91</v>
      </c>
      <c r="JJ37" s="16" t="s">
        <v>91</v>
      </c>
      <c r="JK37" s="16" t="s">
        <v>91</v>
      </c>
      <c r="JL37" s="16" t="s">
        <v>91</v>
      </c>
      <c r="JM37" s="16" t="s">
        <v>91</v>
      </c>
      <c r="JN37" s="16" t="s">
        <v>91</v>
      </c>
      <c r="JP37" s="16" t="s">
        <v>91</v>
      </c>
      <c r="JQ37" s="16" t="s">
        <v>91</v>
      </c>
      <c r="JR37" s="16" t="s">
        <v>91</v>
      </c>
      <c r="JS37" s="16" t="s">
        <v>91</v>
      </c>
      <c r="JT37" s="16" t="s">
        <v>91</v>
      </c>
      <c r="JU37" s="16" t="s">
        <v>91</v>
      </c>
      <c r="JV37" s="16" t="s">
        <v>91</v>
      </c>
      <c r="JW37" s="16" t="s">
        <v>91</v>
      </c>
      <c r="JX37" s="16" t="s">
        <v>91</v>
      </c>
      <c r="JY37" s="16" t="s">
        <v>91</v>
      </c>
      <c r="KA37" s="16" t="s">
        <v>91</v>
      </c>
      <c r="KB37" s="16" t="s">
        <v>91</v>
      </c>
      <c r="KC37" s="16" t="s">
        <v>91</v>
      </c>
      <c r="KD37" s="16" t="s">
        <v>91</v>
      </c>
      <c r="KE37" s="16" t="s">
        <v>91</v>
      </c>
      <c r="KF37" s="16" t="s">
        <v>91</v>
      </c>
      <c r="KG37" s="16" t="s">
        <v>91</v>
      </c>
      <c r="KI37" s="16" t="s">
        <v>91</v>
      </c>
      <c r="KJ37" s="16" t="s">
        <v>91</v>
      </c>
      <c r="KK37" s="16" t="s">
        <v>91</v>
      </c>
      <c r="KL37" s="16" t="s">
        <v>91</v>
      </c>
      <c r="KM37" s="16" t="s">
        <v>91</v>
      </c>
      <c r="KN37" s="16" t="s">
        <v>91</v>
      </c>
      <c r="KO37" s="16" t="s">
        <v>91</v>
      </c>
      <c r="KQ37" s="16" t="s">
        <v>91</v>
      </c>
      <c r="KR37" s="16" t="s">
        <v>91</v>
      </c>
      <c r="KS37" s="16" t="s">
        <v>91</v>
      </c>
      <c r="KT37" s="16" t="s">
        <v>91</v>
      </c>
      <c r="KU37" s="16" t="s">
        <v>91</v>
      </c>
      <c r="KV37" s="16" t="s">
        <v>91</v>
      </c>
      <c r="KW37" s="16" t="s">
        <v>91</v>
      </c>
      <c r="KX37" s="16" t="s">
        <v>91</v>
      </c>
      <c r="KZ37" s="16" t="s">
        <v>91</v>
      </c>
      <c r="LA37" s="16" t="s">
        <v>91</v>
      </c>
      <c r="LC37" s="16" t="s">
        <v>91</v>
      </c>
      <c r="LE37" s="16" t="s">
        <v>91</v>
      </c>
      <c r="LG37" s="16" t="s">
        <v>91</v>
      </c>
      <c r="LH37" s="16" t="s">
        <v>91</v>
      </c>
      <c r="LJ37" s="16" t="s">
        <v>91</v>
      </c>
      <c r="LK37" s="16" t="s">
        <v>91</v>
      </c>
      <c r="LL37" s="16" t="s">
        <v>91</v>
      </c>
      <c r="LN37" s="16" t="s">
        <v>91</v>
      </c>
      <c r="LO37" s="16" t="s">
        <v>91</v>
      </c>
      <c r="LQ37" s="16" t="s">
        <v>91</v>
      </c>
      <c r="LR37" s="16" t="s">
        <v>91</v>
      </c>
      <c r="LS37" s="16" t="s">
        <v>91</v>
      </c>
      <c r="LT37" s="16" t="s">
        <v>91</v>
      </c>
      <c r="LV37" s="16" t="s">
        <v>91</v>
      </c>
      <c r="LW37" s="16" t="s">
        <v>91</v>
      </c>
      <c r="LY37" s="16" t="s">
        <v>91</v>
      </c>
      <c r="LZ37" s="16" t="s">
        <v>91</v>
      </c>
      <c r="MB37" s="16" t="s">
        <v>91</v>
      </c>
      <c r="MC37" s="16" t="s">
        <v>91</v>
      </c>
      <c r="MD37" s="16" t="s">
        <v>91</v>
      </c>
      <c r="ME37" s="16" t="s">
        <v>91</v>
      </c>
      <c r="MG37" s="16" t="s">
        <v>91</v>
      </c>
      <c r="MH37" s="16" t="s">
        <v>91</v>
      </c>
      <c r="MI37" s="16" t="s">
        <v>91</v>
      </c>
      <c r="MJ37" s="16" t="s">
        <v>91</v>
      </c>
      <c r="MK37" s="16" t="s">
        <v>91</v>
      </c>
      <c r="ML37" s="16" t="s">
        <v>91</v>
      </c>
      <c r="MN37" s="16" t="s">
        <v>91</v>
      </c>
      <c r="MO37" s="16" t="s">
        <v>91</v>
      </c>
      <c r="MP37" s="16" t="s">
        <v>91</v>
      </c>
      <c r="MQ37" s="16" t="s">
        <v>91</v>
      </c>
      <c r="MR37" s="16" t="s">
        <v>91</v>
      </c>
      <c r="MT37" s="16" t="s">
        <v>91</v>
      </c>
      <c r="MU37" s="16" t="s">
        <v>91</v>
      </c>
      <c r="MW37" s="16" t="s">
        <v>91</v>
      </c>
      <c r="MX37" s="16" t="s">
        <v>91</v>
      </c>
      <c r="MY37" s="16" t="s">
        <v>91</v>
      </c>
      <c r="MZ37" s="16" t="s">
        <v>91</v>
      </c>
      <c r="NA37" s="16" t="s">
        <v>91</v>
      </c>
      <c r="NB37" s="16" t="s">
        <v>91</v>
      </c>
      <c r="NC37" s="16" t="s">
        <v>91</v>
      </c>
      <c r="ND37" s="16" t="s">
        <v>91</v>
      </c>
      <c r="NE37" s="16" t="s">
        <v>91</v>
      </c>
      <c r="NF37" s="16" t="s">
        <v>91</v>
      </c>
      <c r="NG37" s="16" t="s">
        <v>91</v>
      </c>
      <c r="NH37" s="16" t="s">
        <v>91</v>
      </c>
      <c r="NJ37" s="16" t="s">
        <v>91</v>
      </c>
      <c r="NK37" s="16" t="s">
        <v>91</v>
      </c>
      <c r="NL37" s="16" t="s">
        <v>91</v>
      </c>
      <c r="NM37" s="16" t="s">
        <v>91</v>
      </c>
      <c r="NN37" s="16" t="s">
        <v>91</v>
      </c>
      <c r="NO37" s="16" t="s">
        <v>91</v>
      </c>
      <c r="NQ37" s="16" t="s">
        <v>91</v>
      </c>
      <c r="NR37" s="16" t="s">
        <v>91</v>
      </c>
      <c r="NS37" s="16" t="s">
        <v>91</v>
      </c>
      <c r="NT37" s="16" t="s">
        <v>91</v>
      </c>
      <c r="NU37" s="16" t="s">
        <v>91</v>
      </c>
      <c r="NV37" s="16" t="s">
        <v>91</v>
      </c>
      <c r="NW37" s="16" t="s">
        <v>91</v>
      </c>
      <c r="NX37" s="16" t="s">
        <v>91</v>
      </c>
      <c r="NY37" s="16" t="s">
        <v>91</v>
      </c>
      <c r="OA37" s="16" t="s">
        <v>91</v>
      </c>
      <c r="OB37" s="16" t="s">
        <v>91</v>
      </c>
      <c r="OC37" s="16" t="s">
        <v>91</v>
      </c>
      <c r="OE37" s="16" t="s">
        <v>91</v>
      </c>
      <c r="OF37" s="16" t="s">
        <v>91</v>
      </c>
      <c r="OG37" s="16" t="s">
        <v>91</v>
      </c>
      <c r="OI37" s="16" t="s">
        <v>91</v>
      </c>
      <c r="OJ37" s="16" t="s">
        <v>91</v>
      </c>
      <c r="OK37" s="16" t="s">
        <v>91</v>
      </c>
      <c r="OL37" s="16" t="s">
        <v>91</v>
      </c>
      <c r="OM37" s="16" t="s">
        <v>91</v>
      </c>
    </row>
    <row r="38" spans="1:403" ht="22.5" customHeight="1" x14ac:dyDescent="0.25">
      <c r="A38" s="15" t="s">
        <v>26</v>
      </c>
      <c r="B38" s="2" t="s">
        <v>8</v>
      </c>
      <c r="C38" s="2" t="s">
        <v>8</v>
      </c>
      <c r="E38" s="2" t="s">
        <v>8</v>
      </c>
      <c r="F38" s="2" t="s">
        <v>8</v>
      </c>
      <c r="H38" s="2" t="s">
        <v>8</v>
      </c>
      <c r="I38" s="2" t="s">
        <v>8</v>
      </c>
      <c r="J38" s="2" t="s">
        <v>8</v>
      </c>
      <c r="L38" s="2" t="s">
        <v>8</v>
      </c>
      <c r="M38" s="2" t="s">
        <v>8</v>
      </c>
      <c r="O38" s="2" t="s">
        <v>8</v>
      </c>
      <c r="P38" s="2" t="s">
        <v>8</v>
      </c>
      <c r="Q38" s="2" t="s">
        <v>8</v>
      </c>
      <c r="S38" s="2" t="s">
        <v>8</v>
      </c>
      <c r="T38" s="2" t="s">
        <v>8</v>
      </c>
      <c r="U38" s="2" t="s">
        <v>8</v>
      </c>
      <c r="V38" s="2" t="s">
        <v>8</v>
      </c>
      <c r="X38" s="12" t="s">
        <v>27</v>
      </c>
      <c r="Y38" s="12" t="s">
        <v>27</v>
      </c>
      <c r="Z38" s="12" t="s">
        <v>27</v>
      </c>
      <c r="AA38" s="12" t="s">
        <v>27</v>
      </c>
      <c r="AB38" s="12" t="s">
        <v>27</v>
      </c>
      <c r="AC38" s="12" t="s">
        <v>27</v>
      </c>
      <c r="AE38" s="12" t="s">
        <v>27</v>
      </c>
      <c r="AF38" s="12" t="s">
        <v>27</v>
      </c>
      <c r="AG38" s="12" t="s">
        <v>27</v>
      </c>
      <c r="AH38" s="12" t="s">
        <v>27</v>
      </c>
      <c r="AI38" s="12" t="s">
        <v>27</v>
      </c>
      <c r="AK38" s="12" t="s">
        <v>27</v>
      </c>
      <c r="AL38" s="12" t="s">
        <v>27</v>
      </c>
      <c r="AM38" s="12" t="s">
        <v>27</v>
      </c>
      <c r="AO38" s="12" t="s">
        <v>27</v>
      </c>
      <c r="AP38" s="12" t="s">
        <v>27</v>
      </c>
      <c r="AQ38" s="12" t="s">
        <v>27</v>
      </c>
      <c r="AS38" s="12" t="s">
        <v>27</v>
      </c>
      <c r="AT38" s="12" t="s">
        <v>27</v>
      </c>
      <c r="AV38" s="12" t="s">
        <v>27</v>
      </c>
      <c r="AW38" s="12" t="s">
        <v>27</v>
      </c>
      <c r="AY38" s="12" t="s">
        <v>27</v>
      </c>
      <c r="AZ38" s="12" t="s">
        <v>27</v>
      </c>
      <c r="BA38" s="12" t="s">
        <v>27</v>
      </c>
      <c r="BC38" s="12" t="s">
        <v>27</v>
      </c>
      <c r="BD38" s="12" t="s">
        <v>27</v>
      </c>
      <c r="BF38" s="12" t="s">
        <v>27</v>
      </c>
      <c r="BG38" s="12" t="s">
        <v>27</v>
      </c>
      <c r="BH38" s="12" t="s">
        <v>27</v>
      </c>
      <c r="BJ38" s="12" t="s">
        <v>27</v>
      </c>
      <c r="BL38" s="12" t="s">
        <v>27</v>
      </c>
      <c r="BM38" s="12" t="s">
        <v>27</v>
      </c>
      <c r="BN38" s="12" t="s">
        <v>27</v>
      </c>
      <c r="BP38" s="12" t="s">
        <v>27</v>
      </c>
      <c r="BQ38" s="12" t="s">
        <v>27</v>
      </c>
      <c r="BR38" s="12" t="s">
        <v>27</v>
      </c>
      <c r="BT38" s="12" t="s">
        <v>27</v>
      </c>
      <c r="BU38" s="12" t="s">
        <v>27</v>
      </c>
      <c r="BV38" s="12" t="s">
        <v>27</v>
      </c>
      <c r="BX38" s="12" t="s">
        <v>27</v>
      </c>
      <c r="BY38" s="12" t="s">
        <v>27</v>
      </c>
      <c r="BZ38" s="12" t="s">
        <v>27</v>
      </c>
      <c r="CB38" s="12" t="s">
        <v>27</v>
      </c>
      <c r="CC38" s="12" t="s">
        <v>27</v>
      </c>
      <c r="CE38" s="12" t="s">
        <v>27</v>
      </c>
      <c r="CF38" s="12" t="s">
        <v>27</v>
      </c>
      <c r="CG38" s="12" t="s">
        <v>27</v>
      </c>
      <c r="CI38" s="12" t="s">
        <v>27</v>
      </c>
      <c r="CJ38" s="12" t="s">
        <v>27</v>
      </c>
      <c r="CK38" s="12" t="s">
        <v>27</v>
      </c>
      <c r="CM38" s="12" t="s">
        <v>27</v>
      </c>
      <c r="CO38" s="12" t="s">
        <v>27</v>
      </c>
      <c r="CP38" s="12" t="s">
        <v>27</v>
      </c>
      <c r="CQ38" s="12" t="s">
        <v>27</v>
      </c>
      <c r="CR38" s="70"/>
      <c r="CS38" s="12" t="s">
        <v>27</v>
      </c>
      <c r="CT38" s="12" t="s">
        <v>27</v>
      </c>
      <c r="CU38" s="12" t="s">
        <v>27</v>
      </c>
      <c r="CW38" s="12" t="s">
        <v>27</v>
      </c>
      <c r="CX38" s="12" t="s">
        <v>27</v>
      </c>
      <c r="CY38" s="12" t="s">
        <v>27</v>
      </c>
      <c r="DA38" s="12" t="s">
        <v>27</v>
      </c>
      <c r="DB38" s="12" t="s">
        <v>27</v>
      </c>
      <c r="DC38" s="12" t="s">
        <v>27</v>
      </c>
      <c r="DE38" s="12" t="s">
        <v>27</v>
      </c>
      <c r="DF38" s="12" t="s">
        <v>27</v>
      </c>
      <c r="DG38" s="12" t="s">
        <v>27</v>
      </c>
      <c r="DI38" s="12" t="s">
        <v>27</v>
      </c>
      <c r="DJ38" s="12" t="s">
        <v>27</v>
      </c>
      <c r="DK38" s="12" t="s">
        <v>27</v>
      </c>
      <c r="DM38" s="12" t="s">
        <v>27</v>
      </c>
      <c r="DN38" s="12" t="s">
        <v>27</v>
      </c>
      <c r="DP38" s="12" t="s">
        <v>27</v>
      </c>
      <c r="DQ38" s="12" t="s">
        <v>27</v>
      </c>
      <c r="DR38" s="12" t="s">
        <v>27</v>
      </c>
      <c r="DT38" s="12" t="s">
        <v>27</v>
      </c>
      <c r="DU38" s="12" t="s">
        <v>27</v>
      </c>
      <c r="DV38" s="12" t="s">
        <v>27</v>
      </c>
      <c r="DX38" s="12" t="s">
        <v>27</v>
      </c>
      <c r="DY38" s="12" t="s">
        <v>27</v>
      </c>
      <c r="DZ38" s="12" t="s">
        <v>27</v>
      </c>
      <c r="EB38" s="12" t="s">
        <v>27</v>
      </c>
      <c r="EC38" s="12" t="s">
        <v>27</v>
      </c>
      <c r="ED38" s="12" t="s">
        <v>27</v>
      </c>
      <c r="EE38" s="12" t="s">
        <v>27</v>
      </c>
      <c r="EG38" s="12" t="s">
        <v>27</v>
      </c>
      <c r="EH38" s="12" t="s">
        <v>27</v>
      </c>
      <c r="EI38" s="12" t="s">
        <v>27</v>
      </c>
      <c r="EJ38" s="12" t="s">
        <v>27</v>
      </c>
      <c r="EL38" s="2" t="s">
        <v>8</v>
      </c>
      <c r="EN38" s="12" t="s">
        <v>27</v>
      </c>
      <c r="EO38" s="12" t="s">
        <v>27</v>
      </c>
      <c r="EP38" s="12" t="s">
        <v>27</v>
      </c>
      <c r="EQ38" s="12" t="s">
        <v>27</v>
      </c>
      <c r="ER38" s="12" t="s">
        <v>27</v>
      </c>
      <c r="ET38" s="12" t="s">
        <v>92</v>
      </c>
      <c r="EU38" s="12" t="s">
        <v>92</v>
      </c>
      <c r="EW38" s="12" t="s">
        <v>92</v>
      </c>
      <c r="EX38" s="12" t="s">
        <v>92</v>
      </c>
      <c r="EY38" s="12" t="s">
        <v>92</v>
      </c>
      <c r="EZ38" s="12" t="s">
        <v>92</v>
      </c>
      <c r="FB38" s="12" t="s">
        <v>92</v>
      </c>
      <c r="FC38" s="12" t="s">
        <v>92</v>
      </c>
      <c r="FE38" s="12" t="s">
        <v>92</v>
      </c>
      <c r="FF38" s="12" t="s">
        <v>92</v>
      </c>
      <c r="FG38" s="12" t="s">
        <v>92</v>
      </c>
      <c r="FH38" s="12" t="s">
        <v>92</v>
      </c>
      <c r="FJ38" s="12" t="s">
        <v>338</v>
      </c>
      <c r="FK38" s="12" t="s">
        <v>338</v>
      </c>
      <c r="FL38" s="12" t="s">
        <v>338</v>
      </c>
      <c r="FM38" s="12" t="s">
        <v>338</v>
      </c>
      <c r="FO38" s="12" t="s">
        <v>92</v>
      </c>
      <c r="FP38" s="12" t="s">
        <v>92</v>
      </c>
      <c r="FQ38" s="70"/>
      <c r="FR38" s="12" t="s">
        <v>92</v>
      </c>
      <c r="FS38" s="12" t="s">
        <v>92</v>
      </c>
      <c r="FT38" s="12" t="s">
        <v>92</v>
      </c>
      <c r="FU38" s="12" t="s">
        <v>92</v>
      </c>
      <c r="FW38" s="12" t="s">
        <v>338</v>
      </c>
      <c r="FX38" s="12" t="s">
        <v>338</v>
      </c>
      <c r="FY38" s="12" t="s">
        <v>338</v>
      </c>
      <c r="FZ38" s="12" t="s">
        <v>338</v>
      </c>
      <c r="GA38" s="12" t="s">
        <v>338</v>
      </c>
      <c r="GB38" s="12" t="s">
        <v>338</v>
      </c>
      <c r="GD38" s="12" t="s">
        <v>92</v>
      </c>
      <c r="GE38" s="12" t="s">
        <v>92</v>
      </c>
      <c r="GF38" s="12" t="s">
        <v>92</v>
      </c>
      <c r="GG38" s="12" t="s">
        <v>92</v>
      </c>
      <c r="GH38" s="12" t="s">
        <v>92</v>
      </c>
      <c r="GI38" s="12" t="s">
        <v>92</v>
      </c>
      <c r="GK38" s="12" t="s">
        <v>338</v>
      </c>
      <c r="GL38" s="12" t="s">
        <v>338</v>
      </c>
      <c r="GM38" s="12" t="s">
        <v>338</v>
      </c>
      <c r="GN38" s="12" t="s">
        <v>338</v>
      </c>
      <c r="GP38" s="12" t="s">
        <v>92</v>
      </c>
      <c r="GQ38" s="12" t="s">
        <v>92</v>
      </c>
      <c r="GR38" s="12" t="s">
        <v>92</v>
      </c>
      <c r="GS38" s="12" t="s">
        <v>92</v>
      </c>
      <c r="GT38" s="70"/>
      <c r="GU38" s="12" t="s">
        <v>92</v>
      </c>
      <c r="GV38" s="12" t="s">
        <v>92</v>
      </c>
      <c r="GW38" s="12" t="s">
        <v>92</v>
      </c>
      <c r="GX38" s="12" t="s">
        <v>92</v>
      </c>
      <c r="GZ38" s="12" t="s">
        <v>338</v>
      </c>
      <c r="HA38" s="12" t="s">
        <v>338</v>
      </c>
      <c r="HB38" s="12" t="s">
        <v>338</v>
      </c>
      <c r="HC38" s="12" t="s">
        <v>338</v>
      </c>
      <c r="HD38" s="12" t="s">
        <v>338</v>
      </c>
      <c r="HE38" s="12" t="s">
        <v>338</v>
      </c>
      <c r="HG38" s="12" t="s">
        <v>92</v>
      </c>
      <c r="HH38" s="12" t="s">
        <v>92</v>
      </c>
      <c r="HI38" s="12" t="s">
        <v>92</v>
      </c>
      <c r="HJ38" s="12" t="s">
        <v>92</v>
      </c>
      <c r="HK38" s="12" t="s">
        <v>92</v>
      </c>
      <c r="HL38" s="12" t="s">
        <v>92</v>
      </c>
      <c r="HN38" s="12" t="s">
        <v>92</v>
      </c>
      <c r="HO38" s="12" t="s">
        <v>92</v>
      </c>
      <c r="HQ38" s="12" t="s">
        <v>92</v>
      </c>
      <c r="HR38" s="12" t="s">
        <v>92</v>
      </c>
      <c r="HT38" s="12" t="s">
        <v>92</v>
      </c>
      <c r="HU38" s="12" t="s">
        <v>92</v>
      </c>
      <c r="HV38" s="12" t="s">
        <v>92</v>
      </c>
      <c r="HW38" s="12" t="s">
        <v>92</v>
      </c>
      <c r="HY38" s="12" t="s">
        <v>92</v>
      </c>
      <c r="HZ38" s="12" t="s">
        <v>92</v>
      </c>
      <c r="IA38" s="12" t="s">
        <v>92</v>
      </c>
      <c r="IB38" s="12" t="s">
        <v>92</v>
      </c>
      <c r="IC38" s="12" t="s">
        <v>92</v>
      </c>
      <c r="ID38" s="12" t="s">
        <v>92</v>
      </c>
      <c r="IF38" s="12" t="s">
        <v>92</v>
      </c>
      <c r="IG38" s="12" t="s">
        <v>92</v>
      </c>
      <c r="IH38" s="12" t="s">
        <v>92</v>
      </c>
      <c r="II38" s="12" t="s">
        <v>92</v>
      </c>
      <c r="IK38" s="12" t="s">
        <v>92</v>
      </c>
      <c r="IL38" s="12" t="s">
        <v>92</v>
      </c>
      <c r="IM38" s="12" t="s">
        <v>92</v>
      </c>
      <c r="IN38" s="12" t="s">
        <v>92</v>
      </c>
      <c r="IO38" s="12" t="s">
        <v>92</v>
      </c>
      <c r="IP38" s="12" t="s">
        <v>92</v>
      </c>
      <c r="IQ38" s="12" t="s">
        <v>92</v>
      </c>
      <c r="IR38" s="12" t="s">
        <v>92</v>
      </c>
      <c r="IS38" s="12" t="s">
        <v>92</v>
      </c>
      <c r="IU38" s="12" t="s">
        <v>92</v>
      </c>
      <c r="IV38" s="12" t="s">
        <v>92</v>
      </c>
      <c r="IW38" s="12" t="s">
        <v>92</v>
      </c>
      <c r="IY38" s="12" t="s">
        <v>92</v>
      </c>
      <c r="IZ38" s="12" t="s">
        <v>92</v>
      </c>
      <c r="JA38" s="12" t="s">
        <v>92</v>
      </c>
      <c r="JC38" s="12" t="s">
        <v>92</v>
      </c>
      <c r="JD38" s="12" t="s">
        <v>92</v>
      </c>
      <c r="JE38" s="12" t="s">
        <v>92</v>
      </c>
      <c r="JF38" s="12" t="s">
        <v>92</v>
      </c>
      <c r="JG38" s="12" t="s">
        <v>92</v>
      </c>
      <c r="JI38" s="12" t="s">
        <v>92</v>
      </c>
      <c r="JJ38" s="12" t="s">
        <v>92</v>
      </c>
      <c r="JK38" s="12" t="s">
        <v>92</v>
      </c>
      <c r="JL38" s="12" t="s">
        <v>92</v>
      </c>
      <c r="JM38" s="12" t="s">
        <v>92</v>
      </c>
      <c r="JN38" s="12" t="s">
        <v>92</v>
      </c>
      <c r="JP38" s="12" t="s">
        <v>92</v>
      </c>
      <c r="JQ38" s="12" t="s">
        <v>92</v>
      </c>
      <c r="JR38" s="12" t="s">
        <v>92</v>
      </c>
      <c r="JS38" s="12" t="s">
        <v>92</v>
      </c>
      <c r="JT38" s="12" t="s">
        <v>92</v>
      </c>
      <c r="JU38" s="12" t="s">
        <v>92</v>
      </c>
      <c r="JV38" s="12" t="s">
        <v>92</v>
      </c>
      <c r="JW38" s="12" t="s">
        <v>92</v>
      </c>
      <c r="JX38" s="12" t="s">
        <v>92</v>
      </c>
      <c r="JY38" s="12" t="s">
        <v>92</v>
      </c>
      <c r="KA38" s="12" t="s">
        <v>92</v>
      </c>
      <c r="KB38" s="12" t="s">
        <v>92</v>
      </c>
      <c r="KC38" s="12" t="s">
        <v>92</v>
      </c>
      <c r="KD38" s="12" t="s">
        <v>92</v>
      </c>
      <c r="KE38" s="12" t="s">
        <v>92</v>
      </c>
      <c r="KF38" s="12" t="s">
        <v>92</v>
      </c>
      <c r="KG38" s="12" t="s">
        <v>92</v>
      </c>
      <c r="KI38" s="12" t="s">
        <v>92</v>
      </c>
      <c r="KJ38" s="12" t="s">
        <v>92</v>
      </c>
      <c r="KK38" s="12" t="s">
        <v>92</v>
      </c>
      <c r="KL38" s="12" t="s">
        <v>92</v>
      </c>
      <c r="KM38" s="12" t="s">
        <v>92</v>
      </c>
      <c r="KN38" s="12" t="s">
        <v>92</v>
      </c>
      <c r="KO38" s="12" t="s">
        <v>92</v>
      </c>
      <c r="KQ38" s="12" t="s">
        <v>92</v>
      </c>
      <c r="KR38" s="12" t="s">
        <v>92</v>
      </c>
      <c r="KS38" s="12" t="s">
        <v>92</v>
      </c>
      <c r="KT38" s="12" t="s">
        <v>92</v>
      </c>
      <c r="KU38" s="12" t="s">
        <v>92</v>
      </c>
      <c r="KV38" s="12" t="s">
        <v>92</v>
      </c>
      <c r="KW38" s="12" t="s">
        <v>92</v>
      </c>
      <c r="KX38" s="12" t="s">
        <v>92</v>
      </c>
      <c r="KZ38" s="12" t="s">
        <v>92</v>
      </c>
      <c r="LA38" s="12" t="s">
        <v>92</v>
      </c>
      <c r="LC38" s="12" t="s">
        <v>92</v>
      </c>
      <c r="LE38" s="12" t="s">
        <v>92</v>
      </c>
      <c r="LG38" s="12" t="s">
        <v>92</v>
      </c>
      <c r="LH38" s="12" t="s">
        <v>92</v>
      </c>
      <c r="LJ38" s="12" t="s">
        <v>92</v>
      </c>
      <c r="LK38" s="12" t="s">
        <v>92</v>
      </c>
      <c r="LL38" s="12" t="s">
        <v>92</v>
      </c>
      <c r="LN38" s="12" t="s">
        <v>92</v>
      </c>
      <c r="LO38" s="12" t="s">
        <v>92</v>
      </c>
      <c r="LQ38" s="12" t="s">
        <v>92</v>
      </c>
      <c r="LR38" s="12" t="s">
        <v>92</v>
      </c>
      <c r="LS38" s="12" t="s">
        <v>92</v>
      </c>
      <c r="LT38" s="12" t="s">
        <v>92</v>
      </c>
      <c r="LV38" s="12" t="s">
        <v>92</v>
      </c>
      <c r="LW38" s="12" t="s">
        <v>92</v>
      </c>
      <c r="LY38" s="12" t="s">
        <v>92</v>
      </c>
      <c r="LZ38" s="12" t="s">
        <v>92</v>
      </c>
      <c r="MB38" s="12" t="s">
        <v>92</v>
      </c>
      <c r="MC38" s="12" t="s">
        <v>92</v>
      </c>
      <c r="MD38" s="12" t="s">
        <v>92</v>
      </c>
      <c r="ME38" s="12" t="s">
        <v>92</v>
      </c>
      <c r="MG38" s="12" t="s">
        <v>92</v>
      </c>
      <c r="MH38" s="12" t="s">
        <v>92</v>
      </c>
      <c r="MI38" s="12" t="s">
        <v>92</v>
      </c>
      <c r="MJ38" s="12" t="s">
        <v>92</v>
      </c>
      <c r="MK38" s="12" t="s">
        <v>92</v>
      </c>
      <c r="ML38" s="12" t="s">
        <v>92</v>
      </c>
      <c r="MN38" s="12" t="s">
        <v>92</v>
      </c>
      <c r="MO38" s="12" t="s">
        <v>92</v>
      </c>
      <c r="MP38" s="12" t="s">
        <v>92</v>
      </c>
      <c r="MQ38" s="12" t="s">
        <v>92</v>
      </c>
      <c r="MR38" s="12" t="s">
        <v>92</v>
      </c>
      <c r="MT38" s="12" t="s">
        <v>92</v>
      </c>
      <c r="MU38" s="12" t="s">
        <v>92</v>
      </c>
      <c r="MW38" s="12" t="s">
        <v>92</v>
      </c>
      <c r="MX38" s="12" t="s">
        <v>92</v>
      </c>
      <c r="MY38" s="12" t="s">
        <v>92</v>
      </c>
      <c r="MZ38" s="12" t="s">
        <v>92</v>
      </c>
      <c r="NA38" s="12" t="s">
        <v>92</v>
      </c>
      <c r="NB38" s="12" t="s">
        <v>92</v>
      </c>
      <c r="NC38" s="12" t="s">
        <v>92</v>
      </c>
      <c r="ND38" s="12" t="s">
        <v>92</v>
      </c>
      <c r="NE38" s="12" t="s">
        <v>92</v>
      </c>
      <c r="NF38" s="12" t="s">
        <v>92</v>
      </c>
      <c r="NG38" s="12" t="s">
        <v>92</v>
      </c>
      <c r="NH38" s="12" t="s">
        <v>92</v>
      </c>
      <c r="NJ38" s="12" t="s">
        <v>92</v>
      </c>
      <c r="NK38" s="12" t="s">
        <v>92</v>
      </c>
      <c r="NL38" s="12" t="s">
        <v>92</v>
      </c>
      <c r="NM38" s="12" t="s">
        <v>92</v>
      </c>
      <c r="NN38" s="12" t="s">
        <v>92</v>
      </c>
      <c r="NO38" s="12" t="s">
        <v>92</v>
      </c>
      <c r="NQ38" s="12" t="s">
        <v>92</v>
      </c>
      <c r="NR38" s="12" t="s">
        <v>92</v>
      </c>
      <c r="NS38" s="12" t="s">
        <v>92</v>
      </c>
      <c r="NT38" s="12" t="s">
        <v>92</v>
      </c>
      <c r="NU38" s="12" t="s">
        <v>92</v>
      </c>
      <c r="NV38" s="12" t="s">
        <v>92</v>
      </c>
      <c r="NW38" s="12" t="s">
        <v>92</v>
      </c>
      <c r="NX38" s="12" t="s">
        <v>92</v>
      </c>
      <c r="NY38" s="12" t="s">
        <v>92</v>
      </c>
      <c r="OA38" s="12" t="s">
        <v>92</v>
      </c>
      <c r="OB38" s="12" t="s">
        <v>92</v>
      </c>
      <c r="OC38" s="12" t="s">
        <v>92</v>
      </c>
      <c r="OE38" s="12" t="s">
        <v>92</v>
      </c>
      <c r="OF38" s="12" t="s">
        <v>92</v>
      </c>
      <c r="OG38" s="12" t="s">
        <v>92</v>
      </c>
      <c r="OI38" s="12" t="s">
        <v>92</v>
      </c>
      <c r="OJ38" s="12" t="s">
        <v>92</v>
      </c>
      <c r="OK38" s="12" t="s">
        <v>92</v>
      </c>
      <c r="OL38" s="12" t="s">
        <v>92</v>
      </c>
      <c r="OM38" s="12" t="s">
        <v>92</v>
      </c>
    </row>
    <row r="39" spans="1:403" ht="22.5" customHeight="1" x14ac:dyDescent="0.25">
      <c r="A39" s="15" t="s">
        <v>82</v>
      </c>
      <c r="B39" s="2" t="s">
        <v>59</v>
      </c>
      <c r="C39" s="2" t="s">
        <v>59</v>
      </c>
      <c r="E39" s="2" t="s">
        <v>59</v>
      </c>
      <c r="F39" s="2" t="s">
        <v>59</v>
      </c>
      <c r="H39" s="2" t="s">
        <v>59</v>
      </c>
      <c r="I39" s="2" t="s">
        <v>59</v>
      </c>
      <c r="J39" s="2" t="s">
        <v>59</v>
      </c>
      <c r="L39" s="2" t="s">
        <v>59</v>
      </c>
      <c r="M39" s="2" t="s">
        <v>59</v>
      </c>
      <c r="O39" s="2" t="s">
        <v>59</v>
      </c>
      <c r="P39" s="2" t="s">
        <v>59</v>
      </c>
      <c r="Q39" s="2" t="s">
        <v>59</v>
      </c>
      <c r="R39" s="74"/>
      <c r="S39" s="2" t="s">
        <v>59</v>
      </c>
      <c r="T39" s="2" t="s">
        <v>59</v>
      </c>
      <c r="U39" s="2" t="s">
        <v>59</v>
      </c>
      <c r="V39" s="2" t="s">
        <v>59</v>
      </c>
      <c r="X39" s="2" t="s">
        <v>59</v>
      </c>
      <c r="Y39" s="2" t="s">
        <v>59</v>
      </c>
      <c r="Z39" s="2" t="s">
        <v>59</v>
      </c>
      <c r="AA39" s="2" t="s">
        <v>59</v>
      </c>
      <c r="AB39" s="2" t="s">
        <v>59</v>
      </c>
      <c r="AC39" s="2" t="s">
        <v>59</v>
      </c>
      <c r="AD39" s="74"/>
      <c r="AE39" s="2" t="s">
        <v>59</v>
      </c>
      <c r="AF39" s="2" t="s">
        <v>59</v>
      </c>
      <c r="AG39" s="2" t="s">
        <v>59</v>
      </c>
      <c r="AH39" s="2" t="s">
        <v>59</v>
      </c>
      <c r="AI39" s="2" t="s">
        <v>59</v>
      </c>
      <c r="AK39" s="2" t="s">
        <v>59</v>
      </c>
      <c r="AL39" s="2" t="s">
        <v>59</v>
      </c>
      <c r="AM39" s="2" t="s">
        <v>59</v>
      </c>
      <c r="AO39" s="2" t="s">
        <v>59</v>
      </c>
      <c r="AP39" s="2" t="s">
        <v>59</v>
      </c>
      <c r="AQ39" s="2" t="s">
        <v>59</v>
      </c>
      <c r="AR39" s="74"/>
      <c r="AS39" s="2" t="s">
        <v>59</v>
      </c>
      <c r="AT39" s="2" t="s">
        <v>59</v>
      </c>
      <c r="AU39" s="74"/>
      <c r="AV39" s="2" t="s">
        <v>59</v>
      </c>
      <c r="AW39" s="2" t="s">
        <v>59</v>
      </c>
      <c r="AY39" s="2" t="s">
        <v>59</v>
      </c>
      <c r="AZ39" s="2" t="s">
        <v>59</v>
      </c>
      <c r="BA39" s="2" t="s">
        <v>59</v>
      </c>
      <c r="BB39" s="74"/>
      <c r="BC39" s="2" t="s">
        <v>59</v>
      </c>
      <c r="BD39" s="2" t="s">
        <v>59</v>
      </c>
      <c r="BE39" s="74"/>
      <c r="BF39" s="2" t="s">
        <v>59</v>
      </c>
      <c r="BG39" s="2" t="s">
        <v>59</v>
      </c>
      <c r="BH39" s="2" t="s">
        <v>59</v>
      </c>
      <c r="BJ39" s="2" t="s">
        <v>59</v>
      </c>
      <c r="BK39" s="74"/>
      <c r="BL39" s="2" t="s">
        <v>59</v>
      </c>
      <c r="BM39" s="2" t="s">
        <v>59</v>
      </c>
      <c r="BN39" s="2" t="s">
        <v>59</v>
      </c>
      <c r="BO39" s="74"/>
      <c r="BP39" s="2" t="s">
        <v>59</v>
      </c>
      <c r="BQ39" s="2" t="s">
        <v>59</v>
      </c>
      <c r="BR39" s="2" t="s">
        <v>59</v>
      </c>
      <c r="BT39" s="2" t="s">
        <v>59</v>
      </c>
      <c r="BU39" s="2" t="s">
        <v>59</v>
      </c>
      <c r="BV39" s="2" t="s">
        <v>59</v>
      </c>
      <c r="BX39" s="2" t="s">
        <v>59</v>
      </c>
      <c r="BY39" s="2" t="s">
        <v>59</v>
      </c>
      <c r="BZ39" s="2" t="s">
        <v>59</v>
      </c>
      <c r="CB39" s="2" t="s">
        <v>59</v>
      </c>
      <c r="CC39" s="2" t="s">
        <v>59</v>
      </c>
      <c r="CD39" s="74"/>
      <c r="CE39" s="2" t="s">
        <v>59</v>
      </c>
      <c r="CF39" s="2" t="s">
        <v>59</v>
      </c>
      <c r="CG39" s="2" t="s">
        <v>59</v>
      </c>
      <c r="CH39" s="74"/>
      <c r="CI39" s="2" t="s">
        <v>59</v>
      </c>
      <c r="CJ39" s="2" t="s">
        <v>59</v>
      </c>
      <c r="CK39" s="2" t="s">
        <v>59</v>
      </c>
      <c r="CM39" s="2" t="s">
        <v>59</v>
      </c>
      <c r="CO39" s="2" t="s">
        <v>59</v>
      </c>
      <c r="CP39" s="2" t="s">
        <v>59</v>
      </c>
      <c r="CQ39" s="2" t="s">
        <v>59</v>
      </c>
      <c r="CR39" s="70"/>
      <c r="CS39" s="2" t="s">
        <v>59</v>
      </c>
      <c r="CT39" s="2" t="s">
        <v>59</v>
      </c>
      <c r="CU39" s="2" t="s">
        <v>59</v>
      </c>
      <c r="CW39" s="2" t="s">
        <v>8</v>
      </c>
      <c r="CX39" s="2" t="s">
        <v>8</v>
      </c>
      <c r="CY39" s="2" t="s">
        <v>8</v>
      </c>
      <c r="DA39" s="2" t="s">
        <v>8</v>
      </c>
      <c r="DB39" s="2" t="s">
        <v>8</v>
      </c>
      <c r="DC39" s="2" t="s">
        <v>8</v>
      </c>
      <c r="DE39" s="2" t="s">
        <v>8</v>
      </c>
      <c r="DF39" s="2" t="s">
        <v>8</v>
      </c>
      <c r="DG39" s="2" t="s">
        <v>8</v>
      </c>
      <c r="DI39" s="2" t="s">
        <v>8</v>
      </c>
      <c r="DJ39" s="2" t="s">
        <v>8</v>
      </c>
      <c r="DK39" s="2" t="s">
        <v>8</v>
      </c>
      <c r="DM39" s="2" t="s">
        <v>8</v>
      </c>
      <c r="DN39" s="2" t="s">
        <v>8</v>
      </c>
      <c r="DP39" s="2" t="s">
        <v>8</v>
      </c>
      <c r="DQ39" s="2" t="s">
        <v>8</v>
      </c>
      <c r="DR39" s="2" t="s">
        <v>8</v>
      </c>
      <c r="DT39" s="2" t="s">
        <v>8</v>
      </c>
      <c r="DU39" s="2" t="s">
        <v>8</v>
      </c>
      <c r="DV39" s="2" t="s">
        <v>8</v>
      </c>
      <c r="DX39" s="2" t="s">
        <v>8</v>
      </c>
      <c r="DY39" s="2" t="s">
        <v>8</v>
      </c>
      <c r="DZ39" s="2" t="s">
        <v>8</v>
      </c>
      <c r="EB39" s="2" t="s">
        <v>8</v>
      </c>
      <c r="EC39" s="2" t="s">
        <v>8</v>
      </c>
      <c r="ED39" s="2" t="s">
        <v>8</v>
      </c>
      <c r="EE39" s="2" t="s">
        <v>8</v>
      </c>
      <c r="EG39" s="2" t="s">
        <v>8</v>
      </c>
      <c r="EH39" s="2" t="s">
        <v>8</v>
      </c>
      <c r="EI39" s="2" t="s">
        <v>8</v>
      </c>
      <c r="EJ39" s="2" t="s">
        <v>8</v>
      </c>
      <c r="EL39" s="2" t="s">
        <v>8</v>
      </c>
      <c r="EN39" s="2" t="s">
        <v>8</v>
      </c>
      <c r="EO39" s="2" t="s">
        <v>8</v>
      </c>
      <c r="EP39" s="2" t="s">
        <v>8</v>
      </c>
      <c r="EQ39" s="2" t="s">
        <v>8</v>
      </c>
      <c r="ER39" s="2" t="s">
        <v>8</v>
      </c>
      <c r="ET39" s="2" t="s">
        <v>8</v>
      </c>
      <c r="EU39" s="2" t="s">
        <v>8</v>
      </c>
      <c r="EW39" s="2" t="s">
        <v>8</v>
      </c>
      <c r="EX39" s="2" t="s">
        <v>8</v>
      </c>
      <c r="EY39" s="2" t="s">
        <v>8</v>
      </c>
      <c r="EZ39" s="2" t="s">
        <v>8</v>
      </c>
      <c r="FB39" s="2" t="s">
        <v>8</v>
      </c>
      <c r="FC39" s="2" t="s">
        <v>8</v>
      </c>
      <c r="FE39" s="2" t="s">
        <v>8</v>
      </c>
      <c r="FF39" s="2" t="s">
        <v>8</v>
      </c>
      <c r="FG39" s="2" t="s">
        <v>8</v>
      </c>
      <c r="FH39" s="2" t="s">
        <v>8</v>
      </c>
      <c r="FJ39" s="2" t="s">
        <v>8</v>
      </c>
      <c r="FK39" s="2" t="s">
        <v>8</v>
      </c>
      <c r="FL39" s="2" t="s">
        <v>8</v>
      </c>
      <c r="FM39" s="2" t="s">
        <v>8</v>
      </c>
      <c r="FO39" s="2" t="s">
        <v>8</v>
      </c>
      <c r="FP39" s="2" t="s">
        <v>8</v>
      </c>
      <c r="FQ39" s="70"/>
      <c r="FR39" s="2" t="s">
        <v>8</v>
      </c>
      <c r="FS39" s="2" t="s">
        <v>8</v>
      </c>
      <c r="FT39" s="2" t="s">
        <v>8</v>
      </c>
      <c r="FU39" s="2" t="s">
        <v>8</v>
      </c>
      <c r="FW39" s="2" t="s">
        <v>8</v>
      </c>
      <c r="FX39" s="2" t="s">
        <v>8</v>
      </c>
      <c r="FY39" s="2" t="s">
        <v>8</v>
      </c>
      <c r="FZ39" s="2" t="s">
        <v>8</v>
      </c>
      <c r="GA39" s="2" t="s">
        <v>8</v>
      </c>
      <c r="GB39" s="2" t="s">
        <v>8</v>
      </c>
      <c r="GD39" s="2" t="s">
        <v>8</v>
      </c>
      <c r="GE39" s="2" t="s">
        <v>8</v>
      </c>
      <c r="GF39" s="2" t="s">
        <v>8</v>
      </c>
      <c r="GG39" s="2" t="s">
        <v>8</v>
      </c>
      <c r="GH39" s="2" t="s">
        <v>8</v>
      </c>
      <c r="GI39" s="2" t="s">
        <v>8</v>
      </c>
      <c r="GK39" s="2" t="s">
        <v>8</v>
      </c>
      <c r="GL39" s="2" t="s">
        <v>8</v>
      </c>
      <c r="GM39" s="2" t="s">
        <v>8</v>
      </c>
      <c r="GN39" s="2" t="s">
        <v>8</v>
      </c>
      <c r="GP39" s="2" t="s">
        <v>8</v>
      </c>
      <c r="GQ39" s="2" t="s">
        <v>8</v>
      </c>
      <c r="GR39" s="2" t="s">
        <v>8</v>
      </c>
      <c r="GS39" s="2" t="s">
        <v>8</v>
      </c>
      <c r="GT39" s="70"/>
      <c r="GU39" s="2" t="s">
        <v>8</v>
      </c>
      <c r="GV39" s="2" t="s">
        <v>8</v>
      </c>
      <c r="GW39" s="2" t="s">
        <v>8</v>
      </c>
      <c r="GX39" s="2" t="s">
        <v>8</v>
      </c>
      <c r="GZ39" s="2" t="s">
        <v>8</v>
      </c>
      <c r="HA39" s="2" t="s">
        <v>8</v>
      </c>
      <c r="HB39" s="2" t="s">
        <v>8</v>
      </c>
      <c r="HC39" s="2" t="s">
        <v>8</v>
      </c>
      <c r="HD39" s="2" t="s">
        <v>8</v>
      </c>
      <c r="HE39" s="2" t="s">
        <v>8</v>
      </c>
      <c r="HG39" s="2" t="s">
        <v>8</v>
      </c>
      <c r="HH39" s="2" t="s">
        <v>8</v>
      </c>
      <c r="HI39" s="2" t="s">
        <v>8</v>
      </c>
      <c r="HJ39" s="2" t="s">
        <v>8</v>
      </c>
      <c r="HK39" s="2" t="s">
        <v>8</v>
      </c>
      <c r="HL39" s="2" t="s">
        <v>8</v>
      </c>
      <c r="HN39" s="2" t="s">
        <v>8</v>
      </c>
      <c r="HO39" s="2" t="s">
        <v>8</v>
      </c>
      <c r="HQ39" s="2" t="s">
        <v>8</v>
      </c>
      <c r="HR39" s="2" t="s">
        <v>8</v>
      </c>
      <c r="HT39" s="2" t="s">
        <v>8</v>
      </c>
      <c r="HU39" s="2" t="s">
        <v>8</v>
      </c>
      <c r="HV39" s="2" t="s">
        <v>8</v>
      </c>
      <c r="HW39" s="2" t="s">
        <v>8</v>
      </c>
      <c r="HY39" s="2" t="s">
        <v>8</v>
      </c>
      <c r="HZ39" s="2" t="s">
        <v>8</v>
      </c>
      <c r="IA39" s="2" t="s">
        <v>8</v>
      </c>
      <c r="IB39" s="2" t="s">
        <v>8</v>
      </c>
      <c r="IC39" s="2" t="s">
        <v>8</v>
      </c>
      <c r="ID39" s="2" t="s">
        <v>8</v>
      </c>
      <c r="IE39" s="74"/>
      <c r="IF39" s="2" t="s">
        <v>8</v>
      </c>
      <c r="IG39" s="2" t="s">
        <v>8</v>
      </c>
      <c r="IH39" s="2" t="s">
        <v>8</v>
      </c>
      <c r="II39" s="2" t="s">
        <v>8</v>
      </c>
      <c r="IJ39" s="74"/>
      <c r="IK39" s="2" t="s">
        <v>8</v>
      </c>
      <c r="IL39" s="2" t="s">
        <v>8</v>
      </c>
      <c r="IM39" s="2" t="s">
        <v>8</v>
      </c>
      <c r="IN39" s="2" t="s">
        <v>8</v>
      </c>
      <c r="IO39" s="2" t="s">
        <v>8</v>
      </c>
      <c r="IP39" s="2" t="s">
        <v>8</v>
      </c>
      <c r="IQ39" s="2" t="s">
        <v>8</v>
      </c>
      <c r="IR39" s="2" t="s">
        <v>8</v>
      </c>
      <c r="IS39" s="2" t="s">
        <v>8</v>
      </c>
      <c r="IU39" s="2" t="s">
        <v>8</v>
      </c>
      <c r="IV39" s="2" t="s">
        <v>8</v>
      </c>
      <c r="IW39" s="2" t="s">
        <v>8</v>
      </c>
      <c r="IY39" s="2" t="s">
        <v>8</v>
      </c>
      <c r="IZ39" s="2" t="s">
        <v>8</v>
      </c>
      <c r="JA39" s="2" t="s">
        <v>8</v>
      </c>
      <c r="JC39" s="2" t="s">
        <v>8</v>
      </c>
      <c r="JD39" s="2" t="s">
        <v>8</v>
      </c>
      <c r="JE39" s="2" t="s">
        <v>8</v>
      </c>
      <c r="JF39" s="2" t="s">
        <v>8</v>
      </c>
      <c r="JG39" s="2" t="s">
        <v>8</v>
      </c>
      <c r="JH39" s="74"/>
      <c r="JI39" s="2" t="s">
        <v>8</v>
      </c>
      <c r="JJ39" s="2" t="s">
        <v>8</v>
      </c>
      <c r="JK39" s="2" t="s">
        <v>8</v>
      </c>
      <c r="JL39" s="2" t="s">
        <v>8</v>
      </c>
      <c r="JM39" s="2" t="s">
        <v>8</v>
      </c>
      <c r="JN39" s="2" t="s">
        <v>8</v>
      </c>
      <c r="JO39" s="74"/>
      <c r="JP39" s="2" t="s">
        <v>8</v>
      </c>
      <c r="JQ39" s="2" t="s">
        <v>8</v>
      </c>
      <c r="JR39" s="2" t="s">
        <v>8</v>
      </c>
      <c r="JS39" s="2" t="s">
        <v>8</v>
      </c>
      <c r="JT39" s="2" t="s">
        <v>8</v>
      </c>
      <c r="JU39" s="2" t="s">
        <v>8</v>
      </c>
      <c r="JV39" s="2" t="s">
        <v>8</v>
      </c>
      <c r="JW39" s="2" t="s">
        <v>8</v>
      </c>
      <c r="JX39" s="2" t="s">
        <v>8</v>
      </c>
      <c r="JY39" s="2" t="s">
        <v>8</v>
      </c>
      <c r="KA39" s="2" t="s">
        <v>8</v>
      </c>
      <c r="KB39" s="2" t="s">
        <v>8</v>
      </c>
      <c r="KC39" s="2" t="s">
        <v>8</v>
      </c>
      <c r="KD39" s="2" t="s">
        <v>8</v>
      </c>
      <c r="KE39" s="2" t="s">
        <v>8</v>
      </c>
      <c r="KF39" s="2" t="s">
        <v>8</v>
      </c>
      <c r="KG39" s="2" t="s">
        <v>8</v>
      </c>
      <c r="KH39" s="74"/>
      <c r="KI39" s="2" t="s">
        <v>8</v>
      </c>
      <c r="KJ39" s="2" t="s">
        <v>8</v>
      </c>
      <c r="KK39" s="2" t="s">
        <v>8</v>
      </c>
      <c r="KL39" s="2" t="s">
        <v>8</v>
      </c>
      <c r="KM39" s="2" t="s">
        <v>8</v>
      </c>
      <c r="KN39" s="2" t="s">
        <v>8</v>
      </c>
      <c r="KO39" s="2" t="s">
        <v>8</v>
      </c>
      <c r="KP39" s="74"/>
      <c r="KQ39" s="2" t="s">
        <v>8</v>
      </c>
      <c r="KR39" s="2" t="s">
        <v>8</v>
      </c>
      <c r="KS39" s="2" t="s">
        <v>8</v>
      </c>
      <c r="KT39" s="2" t="s">
        <v>8</v>
      </c>
      <c r="KU39" s="2" t="s">
        <v>8</v>
      </c>
      <c r="KV39" s="2" t="s">
        <v>8</v>
      </c>
      <c r="KW39" s="2" t="s">
        <v>8</v>
      </c>
      <c r="KX39" s="2" t="s">
        <v>8</v>
      </c>
      <c r="KZ39" s="2" t="s">
        <v>8</v>
      </c>
      <c r="LA39" s="2" t="s">
        <v>8</v>
      </c>
      <c r="LC39" s="2" t="s">
        <v>8</v>
      </c>
      <c r="LE39" s="2" t="s">
        <v>8</v>
      </c>
      <c r="LG39" s="2" t="s">
        <v>8</v>
      </c>
      <c r="LH39" s="2" t="s">
        <v>8</v>
      </c>
      <c r="LJ39" s="2" t="s">
        <v>8</v>
      </c>
      <c r="LK39" s="2" t="s">
        <v>8</v>
      </c>
      <c r="LL39" s="2" t="s">
        <v>8</v>
      </c>
      <c r="LM39" s="74"/>
      <c r="LN39" s="2" t="s">
        <v>8</v>
      </c>
      <c r="LO39" s="2" t="s">
        <v>8</v>
      </c>
      <c r="LP39" s="74"/>
      <c r="LQ39" s="2" t="s">
        <v>8</v>
      </c>
      <c r="LR39" s="2" t="s">
        <v>8</v>
      </c>
      <c r="LS39" s="2" t="s">
        <v>8</v>
      </c>
      <c r="LT39" s="2" t="s">
        <v>8</v>
      </c>
      <c r="LU39" s="74"/>
      <c r="LV39" s="2" t="s">
        <v>8</v>
      </c>
      <c r="LW39" s="2" t="s">
        <v>8</v>
      </c>
      <c r="LX39" s="74"/>
      <c r="LY39" s="2" t="s">
        <v>8</v>
      </c>
      <c r="LZ39" s="2" t="s">
        <v>8</v>
      </c>
      <c r="MB39" s="2" t="s">
        <v>8</v>
      </c>
      <c r="MC39" s="2" t="s">
        <v>8</v>
      </c>
      <c r="MD39" s="2" t="s">
        <v>8</v>
      </c>
      <c r="ME39" s="2" t="s">
        <v>8</v>
      </c>
      <c r="MF39" s="74"/>
      <c r="MG39" s="2" t="s">
        <v>8</v>
      </c>
      <c r="MH39" s="2" t="s">
        <v>8</v>
      </c>
      <c r="MI39" s="2" t="s">
        <v>8</v>
      </c>
      <c r="MJ39" s="2" t="s">
        <v>8</v>
      </c>
      <c r="MK39" s="2" t="s">
        <v>8</v>
      </c>
      <c r="ML39" s="2" t="s">
        <v>8</v>
      </c>
      <c r="MN39" s="2" t="s">
        <v>8</v>
      </c>
      <c r="MO39" s="2" t="s">
        <v>8</v>
      </c>
      <c r="MP39" s="2" t="s">
        <v>8</v>
      </c>
      <c r="MQ39" s="2" t="s">
        <v>8</v>
      </c>
      <c r="MR39" s="2" t="s">
        <v>8</v>
      </c>
      <c r="MT39" s="16" t="s">
        <v>82</v>
      </c>
      <c r="MU39" s="16" t="s">
        <v>82</v>
      </c>
      <c r="MV39" s="74"/>
      <c r="MW39" s="2" t="s">
        <v>82</v>
      </c>
      <c r="MX39" s="2" t="s">
        <v>82</v>
      </c>
      <c r="MY39" s="2" t="s">
        <v>82</v>
      </c>
      <c r="MZ39" s="2" t="s">
        <v>82</v>
      </c>
      <c r="NA39" s="2" t="s">
        <v>82</v>
      </c>
      <c r="NB39" s="2" t="s">
        <v>82</v>
      </c>
      <c r="NC39" s="2" t="s">
        <v>82</v>
      </c>
      <c r="ND39" s="2" t="s">
        <v>82</v>
      </c>
      <c r="NE39" s="2" t="s">
        <v>82</v>
      </c>
      <c r="NF39" s="2" t="s">
        <v>82</v>
      </c>
      <c r="NG39" s="2" t="s">
        <v>82</v>
      </c>
      <c r="NH39" s="2" t="s">
        <v>82</v>
      </c>
      <c r="NJ39" s="2" t="s">
        <v>82</v>
      </c>
      <c r="NK39" s="2" t="s">
        <v>82</v>
      </c>
      <c r="NL39" s="2" t="s">
        <v>82</v>
      </c>
      <c r="NM39" s="2" t="s">
        <v>82</v>
      </c>
      <c r="NN39" s="2" t="s">
        <v>82</v>
      </c>
      <c r="NO39" s="2" t="s">
        <v>82</v>
      </c>
      <c r="NP39" s="74"/>
      <c r="NQ39" s="2" t="s">
        <v>82</v>
      </c>
      <c r="NR39" s="2" t="s">
        <v>82</v>
      </c>
      <c r="NS39" s="2" t="s">
        <v>82</v>
      </c>
      <c r="NT39" s="2" t="s">
        <v>82</v>
      </c>
      <c r="NU39" s="2" t="s">
        <v>82</v>
      </c>
      <c r="NV39" s="2" t="s">
        <v>82</v>
      </c>
      <c r="NW39" s="2" t="s">
        <v>82</v>
      </c>
      <c r="NX39" s="2" t="s">
        <v>82</v>
      </c>
      <c r="NY39" s="2" t="s">
        <v>82</v>
      </c>
      <c r="NZ39" s="74"/>
      <c r="OA39" s="2" t="s">
        <v>8</v>
      </c>
      <c r="OB39" s="2" t="s">
        <v>8</v>
      </c>
      <c r="OC39" s="2" t="s">
        <v>8</v>
      </c>
      <c r="OD39" s="74"/>
      <c r="OE39" s="2" t="s">
        <v>8</v>
      </c>
      <c r="OF39" s="2" t="s">
        <v>8</v>
      </c>
      <c r="OG39" s="2" t="s">
        <v>8</v>
      </c>
      <c r="OI39" s="2" t="s">
        <v>8</v>
      </c>
      <c r="OJ39" s="2" t="s">
        <v>8</v>
      </c>
      <c r="OK39" s="2" t="s">
        <v>8</v>
      </c>
      <c r="OL39" s="2" t="s">
        <v>8</v>
      </c>
      <c r="OM39" s="2" t="s">
        <v>8</v>
      </c>
    </row>
    <row r="40" spans="1:403" ht="22.5" customHeight="1" x14ac:dyDescent="0.25">
      <c r="A40" s="15" t="s">
        <v>891</v>
      </c>
      <c r="B40" s="2" t="s">
        <v>28</v>
      </c>
      <c r="C40" s="2" t="s">
        <v>28</v>
      </c>
      <c r="E40" s="2" t="s">
        <v>28</v>
      </c>
      <c r="F40" s="2" t="s">
        <v>28</v>
      </c>
      <c r="H40" s="2" t="s">
        <v>1053</v>
      </c>
      <c r="I40" s="2" t="s">
        <v>1053</v>
      </c>
      <c r="J40" s="2" t="s">
        <v>1053</v>
      </c>
      <c r="L40" s="2" t="s">
        <v>1053</v>
      </c>
      <c r="M40" s="2" t="s">
        <v>1053</v>
      </c>
      <c r="O40" s="2" t="s">
        <v>28</v>
      </c>
      <c r="P40" s="2" t="s">
        <v>28</v>
      </c>
      <c r="Q40" s="2" t="s">
        <v>28</v>
      </c>
      <c r="S40" s="2" t="s">
        <v>1053</v>
      </c>
      <c r="T40" s="2" t="s">
        <v>1053</v>
      </c>
      <c r="U40" s="2" t="s">
        <v>1053</v>
      </c>
      <c r="V40" s="2" t="s">
        <v>1053</v>
      </c>
      <c r="X40" s="2" t="s">
        <v>28</v>
      </c>
      <c r="Y40" s="2" t="s">
        <v>28</v>
      </c>
      <c r="Z40" s="2" t="s">
        <v>28</v>
      </c>
      <c r="AA40" s="2" t="s">
        <v>28</v>
      </c>
      <c r="AB40" s="2" t="s">
        <v>28</v>
      </c>
      <c r="AC40" s="2" t="s">
        <v>28</v>
      </c>
      <c r="AE40" s="2" t="s">
        <v>1053</v>
      </c>
      <c r="AF40" s="2" t="s">
        <v>1053</v>
      </c>
      <c r="AG40" s="2" t="s">
        <v>1053</v>
      </c>
      <c r="AH40" s="2" t="s">
        <v>1053</v>
      </c>
      <c r="AI40" s="2" t="s">
        <v>1053</v>
      </c>
      <c r="AK40" s="2" t="s">
        <v>28</v>
      </c>
      <c r="AL40" s="2" t="s">
        <v>28</v>
      </c>
      <c r="AM40" s="2" t="s">
        <v>28</v>
      </c>
      <c r="AO40" s="2" t="s">
        <v>1053</v>
      </c>
      <c r="AP40" s="2" t="s">
        <v>1053</v>
      </c>
      <c r="AQ40" s="2" t="s">
        <v>1053</v>
      </c>
      <c r="AS40" s="2" t="s">
        <v>28</v>
      </c>
      <c r="AT40" s="2" t="s">
        <v>28</v>
      </c>
      <c r="AV40" s="2" t="s">
        <v>1053</v>
      </c>
      <c r="AW40" s="2" t="s">
        <v>1053</v>
      </c>
      <c r="AY40" s="2" t="s">
        <v>28</v>
      </c>
      <c r="AZ40" s="2" t="s">
        <v>28</v>
      </c>
      <c r="BA40" s="2" t="s">
        <v>28</v>
      </c>
      <c r="BC40" s="2" t="s">
        <v>1053</v>
      </c>
      <c r="BD40" s="2" t="s">
        <v>1053</v>
      </c>
      <c r="BF40" s="2" t="s">
        <v>1053</v>
      </c>
      <c r="BG40" s="2" t="s">
        <v>1053</v>
      </c>
      <c r="BH40" s="2" t="s">
        <v>1053</v>
      </c>
      <c r="BJ40" s="2" t="s">
        <v>1053</v>
      </c>
      <c r="BL40" s="2" t="s">
        <v>28</v>
      </c>
      <c r="BM40" s="2" t="s">
        <v>28</v>
      </c>
      <c r="BN40" s="2" t="s">
        <v>28</v>
      </c>
      <c r="BP40" s="2" t="s">
        <v>1053</v>
      </c>
      <c r="BQ40" s="2" t="s">
        <v>1053</v>
      </c>
      <c r="BR40" s="2" t="s">
        <v>1053</v>
      </c>
      <c r="BT40" s="2" t="s">
        <v>28</v>
      </c>
      <c r="BU40" s="2" t="s">
        <v>28</v>
      </c>
      <c r="BV40" s="2" t="s">
        <v>28</v>
      </c>
      <c r="BX40" s="2" t="s">
        <v>1053</v>
      </c>
      <c r="BY40" s="2" t="s">
        <v>1053</v>
      </c>
      <c r="BZ40" s="2" t="s">
        <v>1053</v>
      </c>
      <c r="CB40" s="2" t="s">
        <v>1053</v>
      </c>
      <c r="CC40" s="2" t="s">
        <v>1053</v>
      </c>
      <c r="CE40" s="2" t="s">
        <v>93</v>
      </c>
      <c r="CF40" s="2" t="s">
        <v>93</v>
      </c>
      <c r="CG40" s="2" t="s">
        <v>93</v>
      </c>
      <c r="CI40" s="2" t="s">
        <v>93</v>
      </c>
      <c r="CJ40" s="2" t="s">
        <v>93</v>
      </c>
      <c r="CK40" s="2" t="s">
        <v>93</v>
      </c>
      <c r="CM40" s="2" t="s">
        <v>93</v>
      </c>
      <c r="CO40" s="2" t="s">
        <v>93</v>
      </c>
      <c r="CP40" s="2" t="s">
        <v>93</v>
      </c>
      <c r="CQ40" s="2" t="s">
        <v>93</v>
      </c>
      <c r="CR40" s="70"/>
      <c r="CS40" s="2" t="s">
        <v>93</v>
      </c>
      <c r="CT40" s="2" t="s">
        <v>93</v>
      </c>
      <c r="CU40" s="2" t="s">
        <v>93</v>
      </c>
      <c r="CW40" s="2" t="s">
        <v>93</v>
      </c>
      <c r="CX40" s="2" t="s">
        <v>93</v>
      </c>
      <c r="CY40" s="2" t="s">
        <v>93</v>
      </c>
      <c r="DA40" s="2" t="s">
        <v>93</v>
      </c>
      <c r="DB40" s="2" t="s">
        <v>93</v>
      </c>
      <c r="DC40" s="2" t="s">
        <v>93</v>
      </c>
      <c r="DE40" s="2" t="s">
        <v>93</v>
      </c>
      <c r="DF40" s="2" t="s">
        <v>93</v>
      </c>
      <c r="DG40" s="2" t="s">
        <v>93</v>
      </c>
      <c r="DI40" s="2" t="s">
        <v>93</v>
      </c>
      <c r="DJ40" s="2" t="s">
        <v>93</v>
      </c>
      <c r="DK40" s="2" t="s">
        <v>93</v>
      </c>
      <c r="DM40" s="2" t="s">
        <v>93</v>
      </c>
      <c r="DN40" s="2" t="s">
        <v>93</v>
      </c>
      <c r="DP40" s="2" t="s">
        <v>93</v>
      </c>
      <c r="DQ40" s="2" t="s">
        <v>93</v>
      </c>
      <c r="DR40" s="2" t="s">
        <v>93</v>
      </c>
      <c r="DT40" s="2" t="s">
        <v>93</v>
      </c>
      <c r="DU40" s="2" t="s">
        <v>93</v>
      </c>
      <c r="DV40" s="2" t="s">
        <v>93</v>
      </c>
      <c r="DX40" s="2" t="s">
        <v>93</v>
      </c>
      <c r="DY40" s="2" t="s">
        <v>93</v>
      </c>
      <c r="DZ40" s="2" t="s">
        <v>93</v>
      </c>
      <c r="EB40" s="2" t="s">
        <v>93</v>
      </c>
      <c r="EC40" s="2" t="s">
        <v>93</v>
      </c>
      <c r="ED40" s="2" t="s">
        <v>93</v>
      </c>
      <c r="EE40" s="2" t="s">
        <v>93</v>
      </c>
      <c r="EG40" s="2" t="s">
        <v>93</v>
      </c>
      <c r="EH40" s="2" t="s">
        <v>93</v>
      </c>
      <c r="EI40" s="2" t="s">
        <v>93</v>
      </c>
      <c r="EJ40" s="2" t="s">
        <v>93</v>
      </c>
      <c r="EL40" s="2" t="s">
        <v>28</v>
      </c>
      <c r="EN40" s="2" t="s">
        <v>93</v>
      </c>
      <c r="EO40" s="2" t="s">
        <v>93</v>
      </c>
      <c r="EP40" s="2" t="s">
        <v>93</v>
      </c>
      <c r="EQ40" s="2" t="s">
        <v>28</v>
      </c>
      <c r="ER40" s="2" t="s">
        <v>93</v>
      </c>
      <c r="ET40" s="2" t="s">
        <v>93</v>
      </c>
      <c r="EU40" s="2" t="s">
        <v>93</v>
      </c>
      <c r="EW40" s="2" t="s">
        <v>93</v>
      </c>
      <c r="EX40" s="2" t="s">
        <v>93</v>
      </c>
      <c r="EY40" s="2" t="s">
        <v>93</v>
      </c>
      <c r="EZ40" s="2" t="s">
        <v>93</v>
      </c>
      <c r="FB40" s="2" t="s">
        <v>93</v>
      </c>
      <c r="FC40" s="2" t="s">
        <v>93</v>
      </c>
      <c r="FE40" s="2" t="s">
        <v>93</v>
      </c>
      <c r="FF40" s="2" t="s">
        <v>93</v>
      </c>
      <c r="FG40" s="2" t="s">
        <v>93</v>
      </c>
      <c r="FH40" s="2" t="s">
        <v>93</v>
      </c>
      <c r="FJ40" s="2" t="s">
        <v>93</v>
      </c>
      <c r="FK40" s="2" t="s">
        <v>93</v>
      </c>
      <c r="FL40" s="2" t="s">
        <v>93</v>
      </c>
      <c r="FM40" s="2" t="s">
        <v>93</v>
      </c>
      <c r="FO40" s="2" t="s">
        <v>93</v>
      </c>
      <c r="FP40" s="2" t="s">
        <v>93</v>
      </c>
      <c r="FQ40" s="70"/>
      <c r="FR40" s="2" t="s">
        <v>93</v>
      </c>
      <c r="FS40" s="2" t="s">
        <v>93</v>
      </c>
      <c r="FT40" s="2" t="s">
        <v>93</v>
      </c>
      <c r="FU40" s="2" t="s">
        <v>93</v>
      </c>
      <c r="FW40" s="2" t="s">
        <v>93</v>
      </c>
      <c r="FX40" s="2" t="s">
        <v>93</v>
      </c>
      <c r="FY40" s="2" t="s">
        <v>93</v>
      </c>
      <c r="FZ40" s="2" t="s">
        <v>93</v>
      </c>
      <c r="GA40" s="2" t="s">
        <v>93</v>
      </c>
      <c r="GB40" s="2" t="s">
        <v>93</v>
      </c>
      <c r="GD40" s="2" t="s">
        <v>93</v>
      </c>
      <c r="GE40" s="2" t="s">
        <v>93</v>
      </c>
      <c r="GF40" s="2" t="s">
        <v>93</v>
      </c>
      <c r="GG40" s="2" t="s">
        <v>93</v>
      </c>
      <c r="GH40" s="2" t="s">
        <v>93</v>
      </c>
      <c r="GI40" s="2" t="s">
        <v>93</v>
      </c>
      <c r="GK40" s="2" t="s">
        <v>93</v>
      </c>
      <c r="GL40" s="2" t="s">
        <v>93</v>
      </c>
      <c r="GM40" s="2" t="s">
        <v>93</v>
      </c>
      <c r="GN40" s="2" t="s">
        <v>93</v>
      </c>
      <c r="GP40" s="2" t="s">
        <v>93</v>
      </c>
      <c r="GQ40" s="2" t="s">
        <v>93</v>
      </c>
      <c r="GR40" s="2" t="s">
        <v>93</v>
      </c>
      <c r="GS40" s="2" t="s">
        <v>93</v>
      </c>
      <c r="GT40" s="70"/>
      <c r="GU40" s="2" t="s">
        <v>93</v>
      </c>
      <c r="GV40" s="2" t="s">
        <v>93</v>
      </c>
      <c r="GW40" s="2" t="s">
        <v>93</v>
      </c>
      <c r="GX40" s="2" t="s">
        <v>93</v>
      </c>
      <c r="GZ40" s="2" t="s">
        <v>93</v>
      </c>
      <c r="HA40" s="2" t="s">
        <v>93</v>
      </c>
      <c r="HB40" s="2" t="s">
        <v>93</v>
      </c>
      <c r="HC40" s="2" t="s">
        <v>93</v>
      </c>
      <c r="HD40" s="2" t="s">
        <v>93</v>
      </c>
      <c r="HE40" s="2" t="s">
        <v>93</v>
      </c>
      <c r="HG40" s="2" t="s">
        <v>93</v>
      </c>
      <c r="HH40" s="2" t="s">
        <v>93</v>
      </c>
      <c r="HI40" s="2" t="s">
        <v>93</v>
      </c>
      <c r="HJ40" s="2" t="s">
        <v>93</v>
      </c>
      <c r="HK40" s="2" t="s">
        <v>93</v>
      </c>
      <c r="HL40" s="2" t="s">
        <v>93</v>
      </c>
      <c r="HN40" s="2" t="s">
        <v>93</v>
      </c>
      <c r="HO40" s="2" t="s">
        <v>93</v>
      </c>
      <c r="HQ40" s="2" t="s">
        <v>93</v>
      </c>
      <c r="HR40" s="2" t="s">
        <v>93</v>
      </c>
      <c r="HT40" s="2" t="s">
        <v>93</v>
      </c>
      <c r="HU40" s="2" t="s">
        <v>93</v>
      </c>
      <c r="HV40" s="2" t="s">
        <v>93</v>
      </c>
      <c r="HW40" s="2" t="s">
        <v>93</v>
      </c>
      <c r="HY40" s="2" t="s">
        <v>93</v>
      </c>
      <c r="HZ40" s="2" t="s">
        <v>93</v>
      </c>
      <c r="IA40" s="2" t="s">
        <v>93</v>
      </c>
      <c r="IB40" s="2" t="s">
        <v>93</v>
      </c>
      <c r="IC40" s="2" t="s">
        <v>93</v>
      </c>
      <c r="ID40" s="2" t="s">
        <v>93</v>
      </c>
      <c r="IF40" s="2" t="s">
        <v>93</v>
      </c>
      <c r="IG40" s="2" t="s">
        <v>93</v>
      </c>
      <c r="IH40" s="2" t="s">
        <v>93</v>
      </c>
      <c r="II40" s="2" t="s">
        <v>93</v>
      </c>
      <c r="IK40" s="2" t="s">
        <v>93</v>
      </c>
      <c r="IL40" s="2" t="s">
        <v>93</v>
      </c>
      <c r="IM40" s="2" t="s">
        <v>93</v>
      </c>
      <c r="IN40" s="2" t="s">
        <v>93</v>
      </c>
      <c r="IO40" s="2" t="s">
        <v>93</v>
      </c>
      <c r="IP40" s="2" t="s">
        <v>93</v>
      </c>
      <c r="IQ40" s="2" t="s">
        <v>93</v>
      </c>
      <c r="IR40" s="2" t="s">
        <v>93</v>
      </c>
      <c r="IS40" s="2" t="s">
        <v>93</v>
      </c>
      <c r="IU40" s="2" t="s">
        <v>93</v>
      </c>
      <c r="IV40" s="2" t="s">
        <v>93</v>
      </c>
      <c r="IW40" s="2" t="s">
        <v>93</v>
      </c>
      <c r="IY40" s="2" t="s">
        <v>93</v>
      </c>
      <c r="IZ40" s="2" t="s">
        <v>93</v>
      </c>
      <c r="JA40" s="2" t="s">
        <v>93</v>
      </c>
      <c r="JC40" s="2" t="s">
        <v>93</v>
      </c>
      <c r="JD40" s="2" t="s">
        <v>93</v>
      </c>
      <c r="JE40" s="2" t="s">
        <v>93</v>
      </c>
      <c r="JF40" s="2" t="s">
        <v>93</v>
      </c>
      <c r="JG40" s="2" t="s">
        <v>93</v>
      </c>
      <c r="JI40" s="2" t="s">
        <v>93</v>
      </c>
      <c r="JJ40" s="2" t="s">
        <v>93</v>
      </c>
      <c r="JK40" s="2" t="s">
        <v>93</v>
      </c>
      <c r="JL40" s="2" t="s">
        <v>93</v>
      </c>
      <c r="JM40" s="2" t="s">
        <v>93</v>
      </c>
      <c r="JN40" s="2" t="s">
        <v>93</v>
      </c>
      <c r="JP40" s="2" t="s">
        <v>93</v>
      </c>
      <c r="JQ40" s="2" t="s">
        <v>93</v>
      </c>
      <c r="JR40" s="2" t="s">
        <v>93</v>
      </c>
      <c r="JS40" s="2" t="s">
        <v>93</v>
      </c>
      <c r="JT40" s="2" t="s">
        <v>93</v>
      </c>
      <c r="JU40" s="2" t="s">
        <v>93</v>
      </c>
      <c r="JV40" s="2" t="s">
        <v>93</v>
      </c>
      <c r="JW40" s="2" t="s">
        <v>93</v>
      </c>
      <c r="JX40" s="2" t="s">
        <v>93</v>
      </c>
      <c r="JY40" s="2" t="s">
        <v>93</v>
      </c>
      <c r="KA40" s="2" t="s">
        <v>93</v>
      </c>
      <c r="KB40" s="2" t="s">
        <v>93</v>
      </c>
      <c r="KC40" s="2" t="s">
        <v>93</v>
      </c>
      <c r="KD40" s="2" t="s">
        <v>93</v>
      </c>
      <c r="KE40" s="2" t="s">
        <v>93</v>
      </c>
      <c r="KF40" s="2" t="s">
        <v>93</v>
      </c>
      <c r="KG40" s="2" t="s">
        <v>93</v>
      </c>
      <c r="KI40" s="2" t="s">
        <v>93</v>
      </c>
      <c r="KJ40" s="2" t="s">
        <v>93</v>
      </c>
      <c r="KK40" s="2" t="s">
        <v>93</v>
      </c>
      <c r="KL40" s="2" t="s">
        <v>93</v>
      </c>
      <c r="KM40" s="2" t="s">
        <v>93</v>
      </c>
      <c r="KN40" s="2" t="s">
        <v>93</v>
      </c>
      <c r="KO40" s="2" t="s">
        <v>93</v>
      </c>
      <c r="KQ40" s="2" t="s">
        <v>93</v>
      </c>
      <c r="KR40" s="2" t="s">
        <v>93</v>
      </c>
      <c r="KS40" s="2" t="s">
        <v>93</v>
      </c>
      <c r="KT40" s="2" t="s">
        <v>93</v>
      </c>
      <c r="KU40" s="2" t="s">
        <v>93</v>
      </c>
      <c r="KV40" s="2" t="s">
        <v>93</v>
      </c>
      <c r="KW40" s="2" t="s">
        <v>93</v>
      </c>
      <c r="KX40" s="2" t="s">
        <v>93</v>
      </c>
      <c r="KZ40" s="2" t="s">
        <v>93</v>
      </c>
      <c r="LA40" s="2" t="s">
        <v>93</v>
      </c>
      <c r="LC40" s="2" t="s">
        <v>93</v>
      </c>
      <c r="LE40" s="2" t="s">
        <v>93</v>
      </c>
      <c r="LG40" s="2" t="s">
        <v>93</v>
      </c>
      <c r="LH40" s="2" t="s">
        <v>93</v>
      </c>
      <c r="LJ40" s="2" t="s">
        <v>93</v>
      </c>
      <c r="LK40" s="2" t="s">
        <v>93</v>
      </c>
      <c r="LL40" s="2" t="s">
        <v>93</v>
      </c>
      <c r="LN40" s="2" t="s">
        <v>93</v>
      </c>
      <c r="LO40" s="2" t="s">
        <v>93</v>
      </c>
      <c r="LQ40" s="2" t="s">
        <v>93</v>
      </c>
      <c r="LR40" s="2" t="s">
        <v>93</v>
      </c>
      <c r="LS40" s="2" t="s">
        <v>93</v>
      </c>
      <c r="LT40" s="2" t="s">
        <v>93</v>
      </c>
      <c r="LV40" s="2" t="s">
        <v>93</v>
      </c>
      <c r="LW40" s="2" t="s">
        <v>93</v>
      </c>
      <c r="LY40" s="2" t="s">
        <v>93</v>
      </c>
      <c r="LZ40" s="2" t="s">
        <v>93</v>
      </c>
      <c r="MB40" s="2" t="s">
        <v>93</v>
      </c>
      <c r="MC40" s="2" t="s">
        <v>93</v>
      </c>
      <c r="MD40" s="2" t="s">
        <v>93</v>
      </c>
      <c r="ME40" s="2" t="s">
        <v>93</v>
      </c>
      <c r="MG40" s="2" t="s">
        <v>93</v>
      </c>
      <c r="MH40" s="2" t="s">
        <v>93</v>
      </c>
      <c r="MI40" s="2" t="s">
        <v>93</v>
      </c>
      <c r="MJ40" s="2" t="s">
        <v>93</v>
      </c>
      <c r="MK40" s="2" t="s">
        <v>93</v>
      </c>
      <c r="ML40" s="2" t="s">
        <v>93</v>
      </c>
      <c r="MN40" s="2" t="s">
        <v>93</v>
      </c>
      <c r="MO40" s="2" t="s">
        <v>93</v>
      </c>
      <c r="MP40" s="2" t="s">
        <v>93</v>
      </c>
      <c r="MQ40" s="2" t="s">
        <v>93</v>
      </c>
      <c r="MR40" s="2" t="s">
        <v>93</v>
      </c>
      <c r="MT40" s="2" t="s">
        <v>93</v>
      </c>
      <c r="MU40" s="2" t="s">
        <v>93</v>
      </c>
      <c r="MW40" s="2" t="s">
        <v>93</v>
      </c>
      <c r="MX40" s="2" t="s">
        <v>93</v>
      </c>
      <c r="MY40" s="2" t="s">
        <v>93</v>
      </c>
      <c r="MZ40" s="2" t="s">
        <v>93</v>
      </c>
      <c r="NA40" s="2" t="s">
        <v>93</v>
      </c>
      <c r="NB40" s="2" t="s">
        <v>93</v>
      </c>
      <c r="NC40" s="2" t="s">
        <v>93</v>
      </c>
      <c r="ND40" s="2" t="s">
        <v>93</v>
      </c>
      <c r="NE40" s="2" t="s">
        <v>93</v>
      </c>
      <c r="NF40" s="2" t="s">
        <v>93</v>
      </c>
      <c r="NG40" s="2" t="s">
        <v>93</v>
      </c>
      <c r="NH40" s="2" t="s">
        <v>93</v>
      </c>
      <c r="NJ40" s="2" t="s">
        <v>93</v>
      </c>
      <c r="NK40" s="2" t="s">
        <v>93</v>
      </c>
      <c r="NL40" s="2" t="s">
        <v>93</v>
      </c>
      <c r="NM40" s="2" t="s">
        <v>93</v>
      </c>
      <c r="NN40" s="2" t="s">
        <v>93</v>
      </c>
      <c r="NO40" s="2" t="s">
        <v>93</v>
      </c>
      <c r="NQ40" s="2" t="s">
        <v>93</v>
      </c>
      <c r="NR40" s="2" t="s">
        <v>93</v>
      </c>
      <c r="NS40" s="2" t="s">
        <v>93</v>
      </c>
      <c r="NT40" s="2" t="s">
        <v>93</v>
      </c>
      <c r="NU40" s="2" t="s">
        <v>93</v>
      </c>
      <c r="NV40" s="2" t="s">
        <v>93</v>
      </c>
      <c r="NW40" s="2" t="s">
        <v>93</v>
      </c>
      <c r="NX40" s="2" t="s">
        <v>93</v>
      </c>
      <c r="NY40" s="2" t="s">
        <v>93</v>
      </c>
      <c r="OA40" s="2" t="s">
        <v>93</v>
      </c>
      <c r="OB40" s="2" t="s">
        <v>93</v>
      </c>
      <c r="OC40" s="2" t="s">
        <v>93</v>
      </c>
      <c r="OE40" s="2" t="s">
        <v>93</v>
      </c>
      <c r="OF40" s="2" t="s">
        <v>93</v>
      </c>
      <c r="OG40" s="2" t="s">
        <v>93</v>
      </c>
      <c r="OI40" s="2" t="s">
        <v>93</v>
      </c>
      <c r="OJ40" s="2" t="s">
        <v>93</v>
      </c>
      <c r="OK40" s="2" t="s">
        <v>93</v>
      </c>
      <c r="OL40" s="2" t="s">
        <v>93</v>
      </c>
      <c r="OM40" s="2" t="s">
        <v>93</v>
      </c>
    </row>
    <row r="41" spans="1:403" ht="22.5" customHeight="1" x14ac:dyDescent="0.25">
      <c r="A41" s="15" t="s">
        <v>967</v>
      </c>
      <c r="B41" s="2" t="s">
        <v>59</v>
      </c>
      <c r="C41" s="2" t="s">
        <v>59</v>
      </c>
      <c r="E41" s="2" t="s">
        <v>59</v>
      </c>
      <c r="F41" s="2" t="s">
        <v>59</v>
      </c>
      <c r="H41" s="2" t="s">
        <v>59</v>
      </c>
      <c r="I41" s="2" t="s">
        <v>59</v>
      </c>
      <c r="J41" s="2" t="s">
        <v>59</v>
      </c>
      <c r="L41" s="2" t="s">
        <v>59</v>
      </c>
      <c r="M41" s="2" t="s">
        <v>59</v>
      </c>
      <c r="O41" s="2" t="s">
        <v>59</v>
      </c>
      <c r="P41" s="2" t="s">
        <v>59</v>
      </c>
      <c r="Q41" s="2" t="s">
        <v>59</v>
      </c>
      <c r="R41" s="74"/>
      <c r="S41" s="2" t="s">
        <v>59</v>
      </c>
      <c r="T41" s="2" t="s">
        <v>59</v>
      </c>
      <c r="U41" s="2" t="s">
        <v>59</v>
      </c>
      <c r="V41" s="2" t="s">
        <v>59</v>
      </c>
      <c r="X41" s="2" t="s">
        <v>59</v>
      </c>
      <c r="Y41" s="2" t="s">
        <v>59</v>
      </c>
      <c r="Z41" s="2" t="s">
        <v>59</v>
      </c>
      <c r="AA41" s="2" t="s">
        <v>59</v>
      </c>
      <c r="AB41" s="2" t="s">
        <v>59</v>
      </c>
      <c r="AC41" s="2" t="s">
        <v>59</v>
      </c>
      <c r="AD41" s="74"/>
      <c r="AE41" s="2" t="s">
        <v>59</v>
      </c>
      <c r="AF41" s="2" t="s">
        <v>59</v>
      </c>
      <c r="AG41" s="2" t="s">
        <v>59</v>
      </c>
      <c r="AH41" s="2" t="s">
        <v>59</v>
      </c>
      <c r="AI41" s="2" t="s">
        <v>59</v>
      </c>
      <c r="AK41" s="2" t="s">
        <v>59</v>
      </c>
      <c r="AL41" s="2" t="s">
        <v>59</v>
      </c>
      <c r="AM41" s="2" t="s">
        <v>59</v>
      </c>
      <c r="AO41" s="2" t="s">
        <v>59</v>
      </c>
      <c r="AP41" s="2" t="s">
        <v>59</v>
      </c>
      <c r="AQ41" s="2" t="s">
        <v>59</v>
      </c>
      <c r="AR41" s="74"/>
      <c r="AS41" s="2" t="s">
        <v>59</v>
      </c>
      <c r="AT41" s="2" t="s">
        <v>59</v>
      </c>
      <c r="AU41" s="74"/>
      <c r="AV41" s="2" t="s">
        <v>59</v>
      </c>
      <c r="AW41" s="2" t="s">
        <v>59</v>
      </c>
      <c r="AY41" s="2" t="s">
        <v>59</v>
      </c>
      <c r="AZ41" s="2" t="s">
        <v>59</v>
      </c>
      <c r="BA41" s="2" t="s">
        <v>59</v>
      </c>
      <c r="BB41" s="74"/>
      <c r="BC41" s="2" t="s">
        <v>59</v>
      </c>
      <c r="BD41" s="2" t="s">
        <v>59</v>
      </c>
      <c r="BE41" s="74"/>
      <c r="BF41" s="2" t="s">
        <v>59</v>
      </c>
      <c r="BG41" s="2" t="s">
        <v>59</v>
      </c>
      <c r="BH41" s="2" t="s">
        <v>59</v>
      </c>
      <c r="BJ41" s="2" t="s">
        <v>59</v>
      </c>
      <c r="BK41" s="74"/>
      <c r="BL41" s="2" t="s">
        <v>59</v>
      </c>
      <c r="BM41" s="2" t="s">
        <v>59</v>
      </c>
      <c r="BN41" s="2" t="s">
        <v>59</v>
      </c>
      <c r="BO41" s="74"/>
      <c r="BP41" s="2" t="s">
        <v>59</v>
      </c>
      <c r="BQ41" s="2" t="s">
        <v>59</v>
      </c>
      <c r="BR41" s="2" t="s">
        <v>59</v>
      </c>
      <c r="BT41" s="2" t="s">
        <v>59</v>
      </c>
      <c r="BU41" s="2" t="s">
        <v>59</v>
      </c>
      <c r="BV41" s="2" t="s">
        <v>59</v>
      </c>
      <c r="BX41" s="2" t="s">
        <v>59</v>
      </c>
      <c r="BY41" s="2" t="s">
        <v>59</v>
      </c>
      <c r="BZ41" s="2" t="s">
        <v>59</v>
      </c>
      <c r="CB41" s="2" t="s">
        <v>59</v>
      </c>
      <c r="CC41" s="2" t="s">
        <v>59</v>
      </c>
      <c r="CD41" s="74"/>
      <c r="CE41" s="2" t="s">
        <v>59</v>
      </c>
      <c r="CF41" s="2" t="s">
        <v>59</v>
      </c>
      <c r="CG41" s="2" t="s">
        <v>59</v>
      </c>
      <c r="CH41" s="74"/>
      <c r="CI41" s="2" t="s">
        <v>59</v>
      </c>
      <c r="CJ41" s="2" t="s">
        <v>59</v>
      </c>
      <c r="CK41" s="2" t="s">
        <v>59</v>
      </c>
      <c r="CM41" s="2" t="s">
        <v>59</v>
      </c>
      <c r="CO41" s="2" t="s">
        <v>59</v>
      </c>
      <c r="CP41" s="2" t="s">
        <v>59</v>
      </c>
      <c r="CQ41" s="2" t="s">
        <v>59</v>
      </c>
      <c r="CR41" s="70"/>
      <c r="CS41" s="2" t="s">
        <v>59</v>
      </c>
      <c r="CT41" s="2" t="s">
        <v>59</v>
      </c>
      <c r="CU41" s="2" t="s">
        <v>59</v>
      </c>
      <c r="CW41" s="2" t="s">
        <v>59</v>
      </c>
      <c r="CX41" s="2" t="s">
        <v>59</v>
      </c>
      <c r="CY41" s="2" t="s">
        <v>59</v>
      </c>
      <c r="DA41" s="2" t="s">
        <v>59</v>
      </c>
      <c r="DB41" s="2" t="s">
        <v>59</v>
      </c>
      <c r="DC41" s="2" t="s">
        <v>59</v>
      </c>
      <c r="DE41" s="2" t="s">
        <v>59</v>
      </c>
      <c r="DF41" s="2" t="s">
        <v>59</v>
      </c>
      <c r="DG41" s="2" t="s">
        <v>59</v>
      </c>
      <c r="DI41" s="2" t="s">
        <v>59</v>
      </c>
      <c r="DJ41" s="2" t="s">
        <v>59</v>
      </c>
      <c r="DK41" s="2" t="s">
        <v>59</v>
      </c>
      <c r="DM41" s="2" t="s">
        <v>59</v>
      </c>
      <c r="DN41" s="2" t="s">
        <v>59</v>
      </c>
      <c r="DP41" s="2" t="s">
        <v>59</v>
      </c>
      <c r="DQ41" s="2" t="s">
        <v>59</v>
      </c>
      <c r="DR41" s="2" t="s">
        <v>59</v>
      </c>
      <c r="DT41" s="2" t="s">
        <v>59</v>
      </c>
      <c r="DU41" s="2" t="s">
        <v>59</v>
      </c>
      <c r="DV41" s="2" t="s">
        <v>59</v>
      </c>
      <c r="DX41" s="2" t="s">
        <v>59</v>
      </c>
      <c r="DY41" s="2" t="s">
        <v>59</v>
      </c>
      <c r="DZ41" s="2" t="s">
        <v>59</v>
      </c>
      <c r="EB41" s="2" t="s">
        <v>59</v>
      </c>
      <c r="EC41" s="2" t="s">
        <v>59</v>
      </c>
      <c r="ED41" s="2" t="s">
        <v>59</v>
      </c>
      <c r="EE41" s="2" t="s">
        <v>59</v>
      </c>
      <c r="EG41" s="2" t="s">
        <v>59</v>
      </c>
      <c r="EH41" s="2" t="s">
        <v>59</v>
      </c>
      <c r="EI41" s="2" t="s">
        <v>59</v>
      </c>
      <c r="EJ41" s="2" t="s">
        <v>59</v>
      </c>
      <c r="EL41" s="2" t="s">
        <v>59</v>
      </c>
      <c r="EN41" s="2" t="s">
        <v>59</v>
      </c>
      <c r="EO41" s="2" t="s">
        <v>59</v>
      </c>
      <c r="EP41" s="2" t="s">
        <v>59</v>
      </c>
      <c r="EQ41" s="2" t="s">
        <v>59</v>
      </c>
      <c r="ER41" s="2" t="s">
        <v>59</v>
      </c>
      <c r="ET41" s="2" t="s">
        <v>59</v>
      </c>
      <c r="EU41" s="2" t="s">
        <v>59</v>
      </c>
      <c r="EW41" s="2" t="s">
        <v>59</v>
      </c>
      <c r="EX41" s="2" t="s">
        <v>59</v>
      </c>
      <c r="EY41" s="2" t="s">
        <v>59</v>
      </c>
      <c r="EZ41" s="2" t="s">
        <v>59</v>
      </c>
      <c r="FB41" s="2" t="s">
        <v>59</v>
      </c>
      <c r="FC41" s="2" t="s">
        <v>59</v>
      </c>
      <c r="FE41" s="2" t="s">
        <v>59</v>
      </c>
      <c r="FF41" s="2" t="s">
        <v>59</v>
      </c>
      <c r="FG41" s="2" t="s">
        <v>59</v>
      </c>
      <c r="FH41" s="2" t="s">
        <v>59</v>
      </c>
      <c r="FJ41" s="2" t="s">
        <v>59</v>
      </c>
      <c r="FK41" s="2" t="s">
        <v>59</v>
      </c>
      <c r="FL41" s="2" t="s">
        <v>59</v>
      </c>
      <c r="FM41" s="2" t="s">
        <v>59</v>
      </c>
      <c r="FO41" s="2" t="s">
        <v>59</v>
      </c>
      <c r="FP41" s="2" t="s">
        <v>59</v>
      </c>
      <c r="FQ41" s="70"/>
      <c r="FR41" s="2" t="s">
        <v>59</v>
      </c>
      <c r="FS41" s="2" t="s">
        <v>59</v>
      </c>
      <c r="FT41" s="2" t="s">
        <v>59</v>
      </c>
      <c r="FU41" s="2" t="s">
        <v>59</v>
      </c>
      <c r="FW41" s="2" t="s">
        <v>59</v>
      </c>
      <c r="FX41" s="2" t="s">
        <v>59</v>
      </c>
      <c r="FY41" s="2" t="s">
        <v>59</v>
      </c>
      <c r="FZ41" s="2" t="s">
        <v>59</v>
      </c>
      <c r="GA41" s="2" t="s">
        <v>59</v>
      </c>
      <c r="GB41" s="2" t="s">
        <v>59</v>
      </c>
      <c r="GD41" s="2" t="s">
        <v>59</v>
      </c>
      <c r="GE41" s="2" t="s">
        <v>59</v>
      </c>
      <c r="GF41" s="2" t="s">
        <v>59</v>
      </c>
      <c r="GG41" s="2" t="s">
        <v>59</v>
      </c>
      <c r="GH41" s="2" t="s">
        <v>59</v>
      </c>
      <c r="GI41" s="2" t="s">
        <v>59</v>
      </c>
      <c r="GK41" s="2" t="s">
        <v>59</v>
      </c>
      <c r="GL41" s="2" t="s">
        <v>59</v>
      </c>
      <c r="GM41" s="2" t="s">
        <v>59</v>
      </c>
      <c r="GN41" s="2" t="s">
        <v>59</v>
      </c>
      <c r="GP41" s="2" t="s">
        <v>59</v>
      </c>
      <c r="GQ41" s="2" t="s">
        <v>59</v>
      </c>
      <c r="GR41" s="2" t="s">
        <v>59</v>
      </c>
      <c r="GS41" s="2" t="s">
        <v>59</v>
      </c>
      <c r="GT41" s="70"/>
      <c r="GU41" s="2" t="s">
        <v>59</v>
      </c>
      <c r="GV41" s="2" t="s">
        <v>59</v>
      </c>
      <c r="GW41" s="2" t="s">
        <v>59</v>
      </c>
      <c r="GX41" s="2" t="s">
        <v>59</v>
      </c>
      <c r="GZ41" s="2" t="s">
        <v>59</v>
      </c>
      <c r="HA41" s="2" t="s">
        <v>59</v>
      </c>
      <c r="HB41" s="2" t="s">
        <v>59</v>
      </c>
      <c r="HC41" s="2" t="s">
        <v>59</v>
      </c>
      <c r="HD41" s="2" t="s">
        <v>59</v>
      </c>
      <c r="HE41" s="2" t="s">
        <v>59</v>
      </c>
      <c r="HG41" s="2" t="s">
        <v>59</v>
      </c>
      <c r="HH41" s="2" t="s">
        <v>59</v>
      </c>
      <c r="HI41" s="2" t="s">
        <v>59</v>
      </c>
      <c r="HJ41" s="2" t="s">
        <v>59</v>
      </c>
      <c r="HK41" s="2" t="s">
        <v>59</v>
      </c>
      <c r="HL41" s="2" t="s">
        <v>59</v>
      </c>
      <c r="HN41" s="2" t="s">
        <v>59</v>
      </c>
      <c r="HO41" s="2" t="s">
        <v>59</v>
      </c>
      <c r="HQ41" s="2" t="s">
        <v>59</v>
      </c>
      <c r="HR41" s="2" t="s">
        <v>59</v>
      </c>
      <c r="HT41" s="2" t="s">
        <v>59</v>
      </c>
      <c r="HU41" s="2" t="s">
        <v>59</v>
      </c>
      <c r="HV41" s="2" t="s">
        <v>59</v>
      </c>
      <c r="HW41" s="2" t="s">
        <v>59</v>
      </c>
      <c r="HY41" s="2" t="s">
        <v>59</v>
      </c>
      <c r="HZ41" s="2" t="s">
        <v>59</v>
      </c>
      <c r="IA41" s="2" t="s">
        <v>59</v>
      </c>
      <c r="IB41" s="2" t="s">
        <v>59</v>
      </c>
      <c r="IC41" s="2" t="s">
        <v>59</v>
      </c>
      <c r="ID41" s="2" t="s">
        <v>59</v>
      </c>
      <c r="IE41" s="74"/>
      <c r="IF41" s="2" t="s">
        <v>59</v>
      </c>
      <c r="IG41" s="2" t="s">
        <v>59</v>
      </c>
      <c r="IH41" s="2" t="s">
        <v>59</v>
      </c>
      <c r="II41" s="2" t="s">
        <v>59</v>
      </c>
      <c r="IJ41" s="74"/>
      <c r="IK41" s="2" t="s">
        <v>59</v>
      </c>
      <c r="IL41" s="2" t="s">
        <v>59</v>
      </c>
      <c r="IM41" s="2" t="s">
        <v>59</v>
      </c>
      <c r="IN41" s="2" t="s">
        <v>59</v>
      </c>
      <c r="IO41" s="2" t="s">
        <v>59</v>
      </c>
      <c r="IP41" s="2" t="s">
        <v>59</v>
      </c>
      <c r="IQ41" s="2" t="s">
        <v>59</v>
      </c>
      <c r="IR41" s="2" t="s">
        <v>59</v>
      </c>
      <c r="IS41" s="2" t="s">
        <v>59</v>
      </c>
      <c r="IU41" s="2" t="s">
        <v>59</v>
      </c>
      <c r="IV41" s="2" t="s">
        <v>59</v>
      </c>
      <c r="IW41" s="2" t="s">
        <v>59</v>
      </c>
      <c r="IY41" s="2" t="s">
        <v>59</v>
      </c>
      <c r="IZ41" s="2" t="s">
        <v>59</v>
      </c>
      <c r="JA41" s="2" t="s">
        <v>59</v>
      </c>
      <c r="JC41" s="2" t="s">
        <v>59</v>
      </c>
      <c r="JD41" s="2" t="s">
        <v>59</v>
      </c>
      <c r="JE41" s="2" t="s">
        <v>59</v>
      </c>
      <c r="JF41" s="2" t="s">
        <v>59</v>
      </c>
      <c r="JG41" s="2" t="s">
        <v>59</v>
      </c>
      <c r="JH41" s="74"/>
      <c r="JI41" s="2" t="s">
        <v>8</v>
      </c>
      <c r="JJ41" s="2" t="s">
        <v>8</v>
      </c>
      <c r="JK41" s="2" t="s">
        <v>8</v>
      </c>
      <c r="JL41" s="2" t="s">
        <v>8</v>
      </c>
      <c r="JM41" s="2" t="s">
        <v>8</v>
      </c>
      <c r="JN41" s="2" t="s">
        <v>8</v>
      </c>
      <c r="JO41" s="74"/>
      <c r="JP41" s="2" t="s">
        <v>8</v>
      </c>
      <c r="JQ41" s="2" t="s">
        <v>8</v>
      </c>
      <c r="JR41" s="2" t="s">
        <v>8</v>
      </c>
      <c r="JS41" s="2" t="s">
        <v>8</v>
      </c>
      <c r="JT41" s="2" t="s">
        <v>8</v>
      </c>
      <c r="JU41" s="2" t="s">
        <v>8</v>
      </c>
      <c r="JV41" s="2" t="s">
        <v>8</v>
      </c>
      <c r="JW41" s="2" t="s">
        <v>8</v>
      </c>
      <c r="JX41" s="2" t="s">
        <v>8</v>
      </c>
      <c r="JY41" s="2" t="s">
        <v>8</v>
      </c>
      <c r="KA41" s="2" t="s">
        <v>59</v>
      </c>
      <c r="KB41" s="2" t="s">
        <v>59</v>
      </c>
      <c r="KC41" s="2" t="s">
        <v>59</v>
      </c>
      <c r="KD41" s="2" t="s">
        <v>59</v>
      </c>
      <c r="KE41" s="2" t="s">
        <v>59</v>
      </c>
      <c r="KF41" s="2" t="s">
        <v>59</v>
      </c>
      <c r="KG41" s="2" t="s">
        <v>59</v>
      </c>
      <c r="KH41" s="74"/>
      <c r="KI41" s="2" t="s">
        <v>59</v>
      </c>
      <c r="KJ41" s="2" t="s">
        <v>59</v>
      </c>
      <c r="KK41" s="2" t="s">
        <v>59</v>
      </c>
      <c r="KL41" s="2" t="s">
        <v>59</v>
      </c>
      <c r="KM41" s="2" t="s">
        <v>59</v>
      </c>
      <c r="KN41" s="2" t="s">
        <v>59</v>
      </c>
      <c r="KO41" s="2" t="s">
        <v>59</v>
      </c>
      <c r="KP41" s="74"/>
      <c r="KQ41" s="2" t="s">
        <v>59</v>
      </c>
      <c r="KR41" s="2" t="s">
        <v>59</v>
      </c>
      <c r="KS41" s="2" t="s">
        <v>59</v>
      </c>
      <c r="KT41" s="2" t="s">
        <v>59</v>
      </c>
      <c r="KU41" s="2" t="s">
        <v>59</v>
      </c>
      <c r="KV41" s="2" t="s">
        <v>59</v>
      </c>
      <c r="KW41" s="2" t="s">
        <v>59</v>
      </c>
      <c r="KX41" s="2" t="s">
        <v>59</v>
      </c>
      <c r="KZ41" s="2" t="s">
        <v>59</v>
      </c>
      <c r="LA41" s="2" t="s">
        <v>59</v>
      </c>
      <c r="LC41" s="2" t="s">
        <v>59</v>
      </c>
      <c r="LE41" s="2" t="s">
        <v>59</v>
      </c>
      <c r="LG41" s="2" t="s">
        <v>59</v>
      </c>
      <c r="LH41" s="2" t="s">
        <v>59</v>
      </c>
      <c r="LJ41" s="2" t="s">
        <v>59</v>
      </c>
      <c r="LK41" s="2" t="s">
        <v>59</v>
      </c>
      <c r="LL41" s="2" t="s">
        <v>59</v>
      </c>
      <c r="LM41" s="74"/>
      <c r="LN41" s="2" t="s">
        <v>8</v>
      </c>
      <c r="LO41" s="2" t="s">
        <v>8</v>
      </c>
      <c r="LP41" s="74"/>
      <c r="LQ41" s="2" t="s">
        <v>8</v>
      </c>
      <c r="LR41" s="2" t="s">
        <v>8</v>
      </c>
      <c r="LS41" s="2" t="s">
        <v>8</v>
      </c>
      <c r="LT41" s="2" t="s">
        <v>8</v>
      </c>
      <c r="LU41" s="74"/>
      <c r="LV41" s="2" t="s">
        <v>8</v>
      </c>
      <c r="LW41" s="2" t="s">
        <v>8</v>
      </c>
      <c r="LX41" s="74"/>
      <c r="LY41" s="2" t="s">
        <v>8</v>
      </c>
      <c r="LZ41" s="2" t="s">
        <v>8</v>
      </c>
      <c r="MB41" s="2" t="s">
        <v>59</v>
      </c>
      <c r="MC41" s="2" t="s">
        <v>59</v>
      </c>
      <c r="MD41" s="2" t="s">
        <v>59</v>
      </c>
      <c r="ME41" s="2" t="s">
        <v>59</v>
      </c>
      <c r="MF41" s="74"/>
      <c r="MG41" s="2" t="s">
        <v>8</v>
      </c>
      <c r="MH41" s="2" t="s">
        <v>8</v>
      </c>
      <c r="MI41" s="2" t="s">
        <v>8</v>
      </c>
      <c r="MJ41" s="2" t="s">
        <v>8</v>
      </c>
      <c r="MK41" s="2" t="s">
        <v>8</v>
      </c>
      <c r="ML41" s="2" t="s">
        <v>8</v>
      </c>
      <c r="MN41" s="2" t="s">
        <v>957</v>
      </c>
      <c r="MO41" s="2" t="s">
        <v>957</v>
      </c>
      <c r="MP41" s="2" t="s">
        <v>957</v>
      </c>
      <c r="MQ41" s="2" t="s">
        <v>957</v>
      </c>
      <c r="MR41" s="2" t="s">
        <v>957</v>
      </c>
      <c r="MT41" s="2" t="s">
        <v>59</v>
      </c>
      <c r="MU41" s="2" t="s">
        <v>59</v>
      </c>
      <c r="MV41" s="74"/>
      <c r="MW41" s="2" t="s">
        <v>8</v>
      </c>
      <c r="MX41" s="2" t="s">
        <v>8</v>
      </c>
      <c r="MY41" s="2" t="s">
        <v>8</v>
      </c>
      <c r="MZ41" s="2" t="s">
        <v>8</v>
      </c>
      <c r="NA41" s="2" t="s">
        <v>957</v>
      </c>
      <c r="NB41" s="2" t="s">
        <v>8</v>
      </c>
      <c r="NC41" s="2" t="s">
        <v>8</v>
      </c>
      <c r="ND41" s="2" t="s">
        <v>957</v>
      </c>
      <c r="NE41" s="2" t="s">
        <v>957</v>
      </c>
      <c r="NF41" s="2" t="s">
        <v>957</v>
      </c>
      <c r="NG41" s="2" t="s">
        <v>957</v>
      </c>
      <c r="NH41" s="2" t="s">
        <v>957</v>
      </c>
      <c r="NJ41" s="2" t="s">
        <v>59</v>
      </c>
      <c r="NK41" s="2" t="s">
        <v>59</v>
      </c>
      <c r="NL41" s="2" t="s">
        <v>59</v>
      </c>
      <c r="NM41" s="2" t="s">
        <v>59</v>
      </c>
      <c r="NN41" s="2" t="s">
        <v>59</v>
      </c>
      <c r="NO41" s="2" t="s">
        <v>59</v>
      </c>
      <c r="NP41" s="74"/>
      <c r="NQ41" s="2" t="s">
        <v>8</v>
      </c>
      <c r="NR41" s="2" t="s">
        <v>8</v>
      </c>
      <c r="NS41" s="2" t="s">
        <v>8</v>
      </c>
      <c r="NT41" s="2" t="s">
        <v>8</v>
      </c>
      <c r="NU41" s="2" t="s">
        <v>957</v>
      </c>
      <c r="NV41" s="2" t="s">
        <v>957</v>
      </c>
      <c r="NW41" s="2" t="s">
        <v>957</v>
      </c>
      <c r="NX41" s="2" t="s">
        <v>957</v>
      </c>
      <c r="NY41" s="2" t="s">
        <v>957</v>
      </c>
      <c r="NZ41" s="74"/>
      <c r="OA41" s="2" t="s">
        <v>957</v>
      </c>
      <c r="OB41" s="2" t="s">
        <v>957</v>
      </c>
      <c r="OC41" s="2" t="s">
        <v>957</v>
      </c>
      <c r="OD41" s="74"/>
      <c r="OE41" s="2" t="s">
        <v>59</v>
      </c>
      <c r="OF41" s="2" t="s">
        <v>59</v>
      </c>
      <c r="OG41" s="2" t="s">
        <v>59</v>
      </c>
      <c r="OI41" s="2" t="s">
        <v>59</v>
      </c>
      <c r="OJ41" s="2" t="s">
        <v>59</v>
      </c>
      <c r="OK41" s="2" t="s">
        <v>59</v>
      </c>
      <c r="OL41" s="2" t="s">
        <v>59</v>
      </c>
      <c r="OM41" s="2" t="s">
        <v>59</v>
      </c>
    </row>
    <row r="42" spans="1:403" ht="22.5" customHeight="1" x14ac:dyDescent="0.25">
      <c r="A42" s="15" t="s">
        <v>29</v>
      </c>
      <c r="B42" s="2" t="s">
        <v>206</v>
      </c>
      <c r="C42" s="2" t="s">
        <v>206</v>
      </c>
      <c r="E42" s="2" t="s">
        <v>206</v>
      </c>
      <c r="F42" s="2" t="s">
        <v>206</v>
      </c>
      <c r="H42" s="2" t="s">
        <v>1113</v>
      </c>
      <c r="I42" s="2" t="s">
        <v>1113</v>
      </c>
      <c r="J42" s="2" t="s">
        <v>1113</v>
      </c>
      <c r="L42" s="2" t="s">
        <v>206</v>
      </c>
      <c r="M42" s="2" t="s">
        <v>206</v>
      </c>
      <c r="O42" s="2" t="s">
        <v>206</v>
      </c>
      <c r="P42" s="2" t="s">
        <v>206</v>
      </c>
      <c r="Q42" s="2" t="s">
        <v>206</v>
      </c>
      <c r="S42" s="2" t="s">
        <v>1113</v>
      </c>
      <c r="T42" s="2" t="s">
        <v>1113</v>
      </c>
      <c r="U42" s="2" t="s">
        <v>1113</v>
      </c>
      <c r="V42" s="2" t="s">
        <v>1113</v>
      </c>
      <c r="X42" s="2" t="s">
        <v>30</v>
      </c>
      <c r="Y42" s="2" t="s">
        <v>30</v>
      </c>
      <c r="Z42" s="2" t="s">
        <v>30</v>
      </c>
      <c r="AA42" s="2" t="s">
        <v>30</v>
      </c>
      <c r="AB42" s="2" t="s">
        <v>30</v>
      </c>
      <c r="AC42" s="2" t="s">
        <v>30</v>
      </c>
      <c r="AE42" s="2" t="s">
        <v>244</v>
      </c>
      <c r="AF42" s="2" t="s">
        <v>244</v>
      </c>
      <c r="AG42" s="2" t="s">
        <v>244</v>
      </c>
      <c r="AH42" s="2" t="s">
        <v>244</v>
      </c>
      <c r="AI42" s="2" t="s">
        <v>244</v>
      </c>
      <c r="AK42" s="2" t="s">
        <v>244</v>
      </c>
      <c r="AL42" s="2" t="s">
        <v>244</v>
      </c>
      <c r="AM42" s="2" t="s">
        <v>244</v>
      </c>
      <c r="AO42" s="2" t="s">
        <v>244</v>
      </c>
      <c r="AP42" s="2" t="s">
        <v>244</v>
      </c>
      <c r="AQ42" s="2" t="s">
        <v>244</v>
      </c>
      <c r="AS42" s="2" t="s">
        <v>244</v>
      </c>
      <c r="AT42" s="2" t="s">
        <v>244</v>
      </c>
      <c r="AV42" s="2" t="s">
        <v>244</v>
      </c>
      <c r="AW42" s="2" t="s">
        <v>244</v>
      </c>
      <c r="AY42" s="2" t="s">
        <v>244</v>
      </c>
      <c r="AZ42" s="2" t="s">
        <v>244</v>
      </c>
      <c r="BA42" s="2" t="s">
        <v>244</v>
      </c>
      <c r="BC42" s="2" t="s">
        <v>244</v>
      </c>
      <c r="BD42" s="2" t="s">
        <v>244</v>
      </c>
      <c r="BF42" s="2" t="s">
        <v>244</v>
      </c>
      <c r="BG42" s="2" t="s">
        <v>244</v>
      </c>
      <c r="BH42" s="2" t="s">
        <v>244</v>
      </c>
      <c r="BJ42" s="2" t="s">
        <v>244</v>
      </c>
      <c r="BL42" s="2" t="s">
        <v>244</v>
      </c>
      <c r="BM42" s="2" t="s">
        <v>244</v>
      </c>
      <c r="BN42" s="2" t="s">
        <v>244</v>
      </c>
      <c r="BP42" s="2" t="s">
        <v>244</v>
      </c>
      <c r="BQ42" s="2" t="s">
        <v>244</v>
      </c>
      <c r="BR42" s="2" t="s">
        <v>244</v>
      </c>
      <c r="BT42" s="2" t="s">
        <v>94</v>
      </c>
      <c r="BU42" s="2" t="s">
        <v>94</v>
      </c>
      <c r="BV42" s="2" t="s">
        <v>94</v>
      </c>
      <c r="BX42" s="2" t="s">
        <v>1662</v>
      </c>
      <c r="BY42" s="2" t="s">
        <v>1662</v>
      </c>
      <c r="BZ42" s="2" t="s">
        <v>1662</v>
      </c>
      <c r="CB42" s="2" t="s">
        <v>762</v>
      </c>
      <c r="CC42" s="2" t="s">
        <v>762</v>
      </c>
      <c r="CE42" s="2" t="s">
        <v>762</v>
      </c>
      <c r="CF42" s="2" t="s">
        <v>762</v>
      </c>
      <c r="CG42" s="2" t="s">
        <v>762</v>
      </c>
      <c r="CI42" s="2" t="s">
        <v>1511</v>
      </c>
      <c r="CJ42" s="2" t="s">
        <v>1511</v>
      </c>
      <c r="CK42" s="2" t="s">
        <v>1511</v>
      </c>
      <c r="CM42" s="2" t="s">
        <v>1511</v>
      </c>
      <c r="CO42" s="2" t="s">
        <v>825</v>
      </c>
      <c r="CP42" s="2" t="s">
        <v>825</v>
      </c>
      <c r="CQ42" s="2" t="s">
        <v>825</v>
      </c>
      <c r="CR42" s="70"/>
      <c r="CS42" s="2" t="s">
        <v>825</v>
      </c>
      <c r="CT42" s="2" t="s">
        <v>825</v>
      </c>
      <c r="CU42" s="2" t="s">
        <v>825</v>
      </c>
      <c r="CW42" s="2" t="s">
        <v>244</v>
      </c>
      <c r="CX42" s="2" t="s">
        <v>244</v>
      </c>
      <c r="CY42" s="2" t="s">
        <v>244</v>
      </c>
      <c r="DA42" s="2" t="s">
        <v>244</v>
      </c>
      <c r="DB42" s="2" t="s">
        <v>244</v>
      </c>
      <c r="DC42" s="2" t="s">
        <v>244</v>
      </c>
      <c r="DE42" s="2" t="s">
        <v>94</v>
      </c>
      <c r="DF42" s="2" t="s">
        <v>94</v>
      </c>
      <c r="DG42" s="2" t="s">
        <v>94</v>
      </c>
      <c r="DI42" s="2" t="s">
        <v>94</v>
      </c>
      <c r="DJ42" s="2" t="s">
        <v>94</v>
      </c>
      <c r="DK42" s="2" t="s">
        <v>94</v>
      </c>
      <c r="DM42" s="2" t="s">
        <v>244</v>
      </c>
      <c r="DN42" s="2" t="s">
        <v>244</v>
      </c>
      <c r="DP42" s="2" t="s">
        <v>244</v>
      </c>
      <c r="DQ42" s="2" t="s">
        <v>244</v>
      </c>
      <c r="DR42" s="2" t="s">
        <v>244</v>
      </c>
      <c r="DT42" s="2" t="s">
        <v>244</v>
      </c>
      <c r="DU42" s="2" t="s">
        <v>244</v>
      </c>
      <c r="DV42" s="2" t="s">
        <v>244</v>
      </c>
      <c r="DX42" s="2" t="s">
        <v>244</v>
      </c>
      <c r="DY42" s="2" t="s">
        <v>244</v>
      </c>
      <c r="DZ42" s="2" t="s">
        <v>244</v>
      </c>
      <c r="EB42" s="2" t="s">
        <v>94</v>
      </c>
      <c r="EC42" s="2" t="s">
        <v>94</v>
      </c>
      <c r="ED42" s="2" t="s">
        <v>94</v>
      </c>
      <c r="EE42" s="2" t="s">
        <v>94</v>
      </c>
      <c r="EG42" s="2" t="s">
        <v>94</v>
      </c>
      <c r="EH42" s="2" t="s">
        <v>94</v>
      </c>
      <c r="EI42" s="2" t="s">
        <v>94</v>
      </c>
      <c r="EJ42" s="2" t="s">
        <v>94</v>
      </c>
      <c r="EL42" s="2" t="s">
        <v>244</v>
      </c>
      <c r="EN42" s="2" t="s">
        <v>244</v>
      </c>
      <c r="EO42" s="2" t="s">
        <v>244</v>
      </c>
      <c r="EP42" s="2" t="s">
        <v>244</v>
      </c>
      <c r="EQ42" s="2" t="s">
        <v>244</v>
      </c>
      <c r="ER42" s="2" t="s">
        <v>244</v>
      </c>
      <c r="ET42" s="2" t="s">
        <v>316</v>
      </c>
      <c r="EU42" s="2" t="s">
        <v>316</v>
      </c>
      <c r="EW42" s="2" t="s">
        <v>316</v>
      </c>
      <c r="EX42" s="2" t="s">
        <v>316</v>
      </c>
      <c r="EY42" s="2" t="s">
        <v>316</v>
      </c>
      <c r="EZ42" s="2" t="s">
        <v>316</v>
      </c>
      <c r="FB42" s="2" t="s">
        <v>316</v>
      </c>
      <c r="FC42" s="2" t="s">
        <v>316</v>
      </c>
      <c r="FE42" s="2" t="s">
        <v>316</v>
      </c>
      <c r="FF42" s="2" t="s">
        <v>316</v>
      </c>
      <c r="FG42" s="2" t="s">
        <v>316</v>
      </c>
      <c r="FH42" s="2" t="s">
        <v>316</v>
      </c>
      <c r="FJ42" s="2" t="s">
        <v>244</v>
      </c>
      <c r="FK42" s="2" t="s">
        <v>244</v>
      </c>
      <c r="FL42" s="2" t="s">
        <v>244</v>
      </c>
      <c r="FM42" s="2" t="s">
        <v>244</v>
      </c>
      <c r="FO42" s="2" t="s">
        <v>244</v>
      </c>
      <c r="FP42" s="2" t="s">
        <v>244</v>
      </c>
      <c r="FQ42" s="70"/>
      <c r="FR42" s="2" t="s">
        <v>244</v>
      </c>
      <c r="FS42" s="2" t="s">
        <v>244</v>
      </c>
      <c r="FT42" s="2" t="s">
        <v>244</v>
      </c>
      <c r="FU42" s="2" t="s">
        <v>244</v>
      </c>
      <c r="FW42" s="2" t="s">
        <v>244</v>
      </c>
      <c r="FX42" s="2" t="s">
        <v>244</v>
      </c>
      <c r="FY42" s="2" t="s">
        <v>244</v>
      </c>
      <c r="FZ42" s="2" t="s">
        <v>244</v>
      </c>
      <c r="GA42" s="2" t="s">
        <v>244</v>
      </c>
      <c r="GB42" s="2" t="s">
        <v>244</v>
      </c>
      <c r="GD42" s="2" t="s">
        <v>244</v>
      </c>
      <c r="GE42" s="2" t="s">
        <v>244</v>
      </c>
      <c r="GF42" s="2" t="s">
        <v>244</v>
      </c>
      <c r="GG42" s="2" t="s">
        <v>244</v>
      </c>
      <c r="GH42" s="2" t="s">
        <v>244</v>
      </c>
      <c r="GI42" s="2" t="s">
        <v>244</v>
      </c>
      <c r="GK42" s="2" t="s">
        <v>244</v>
      </c>
      <c r="GL42" s="2" t="s">
        <v>244</v>
      </c>
      <c r="GM42" s="2" t="s">
        <v>244</v>
      </c>
      <c r="GN42" s="2" t="s">
        <v>244</v>
      </c>
      <c r="GP42" s="2" t="s">
        <v>244</v>
      </c>
      <c r="GQ42" s="2" t="s">
        <v>244</v>
      </c>
      <c r="GR42" s="2" t="s">
        <v>244</v>
      </c>
      <c r="GS42" s="2" t="s">
        <v>244</v>
      </c>
      <c r="GT42" s="70"/>
      <c r="GU42" s="2" t="s">
        <v>244</v>
      </c>
      <c r="GV42" s="2" t="s">
        <v>244</v>
      </c>
      <c r="GW42" s="2" t="s">
        <v>244</v>
      </c>
      <c r="GX42" s="2" t="s">
        <v>244</v>
      </c>
      <c r="GZ42" s="2" t="s">
        <v>244</v>
      </c>
      <c r="HA42" s="2" t="s">
        <v>244</v>
      </c>
      <c r="HB42" s="2" t="s">
        <v>244</v>
      </c>
      <c r="HC42" s="2" t="s">
        <v>244</v>
      </c>
      <c r="HD42" s="2" t="s">
        <v>244</v>
      </c>
      <c r="HE42" s="2" t="s">
        <v>244</v>
      </c>
      <c r="HG42" s="2" t="s">
        <v>244</v>
      </c>
      <c r="HH42" s="2" t="s">
        <v>244</v>
      </c>
      <c r="HI42" s="2" t="s">
        <v>244</v>
      </c>
      <c r="HJ42" s="2" t="s">
        <v>244</v>
      </c>
      <c r="HK42" s="2" t="s">
        <v>244</v>
      </c>
      <c r="HL42" s="2" t="s">
        <v>244</v>
      </c>
      <c r="HN42" s="2" t="s">
        <v>465</v>
      </c>
      <c r="HO42" s="2" t="s">
        <v>465</v>
      </c>
      <c r="HQ42" s="2" t="s">
        <v>465</v>
      </c>
      <c r="HR42" s="2" t="s">
        <v>465</v>
      </c>
      <c r="HT42" s="2" t="s">
        <v>465</v>
      </c>
      <c r="HU42" s="2" t="s">
        <v>465</v>
      </c>
      <c r="HV42" s="2" t="s">
        <v>465</v>
      </c>
      <c r="HW42" s="2" t="s">
        <v>465</v>
      </c>
      <c r="HY42" s="2" t="s">
        <v>465</v>
      </c>
      <c r="HZ42" s="2" t="s">
        <v>465</v>
      </c>
      <c r="IA42" s="2" t="s">
        <v>465</v>
      </c>
      <c r="IB42" s="2" t="s">
        <v>465</v>
      </c>
      <c r="IC42" s="2" t="s">
        <v>465</v>
      </c>
      <c r="ID42" s="2" t="s">
        <v>465</v>
      </c>
      <c r="IF42" s="2" t="s">
        <v>465</v>
      </c>
      <c r="IG42" s="2" t="s">
        <v>465</v>
      </c>
      <c r="IH42" s="2" t="s">
        <v>465</v>
      </c>
      <c r="II42" s="2" t="s">
        <v>465</v>
      </c>
      <c r="IK42" s="2" t="s">
        <v>465</v>
      </c>
      <c r="IL42" s="2" t="s">
        <v>465</v>
      </c>
      <c r="IM42" s="2" t="s">
        <v>465</v>
      </c>
      <c r="IN42" s="2" t="s">
        <v>465</v>
      </c>
      <c r="IO42" s="2" t="s">
        <v>465</v>
      </c>
      <c r="IP42" s="2" t="s">
        <v>465</v>
      </c>
      <c r="IQ42" s="2" t="s">
        <v>465</v>
      </c>
      <c r="IR42" s="2" t="s">
        <v>465</v>
      </c>
      <c r="IS42" s="2" t="s">
        <v>465</v>
      </c>
      <c r="IU42" s="2" t="s">
        <v>94</v>
      </c>
      <c r="IV42" s="2" t="s">
        <v>94</v>
      </c>
      <c r="IW42" s="2" t="s">
        <v>94</v>
      </c>
      <c r="IY42" s="2" t="s">
        <v>94</v>
      </c>
      <c r="IZ42" s="2" t="s">
        <v>94</v>
      </c>
      <c r="JA42" s="2" t="s">
        <v>94</v>
      </c>
      <c r="JC42" s="2" t="s">
        <v>94</v>
      </c>
      <c r="JD42" s="2" t="s">
        <v>94</v>
      </c>
      <c r="JE42" s="2" t="s">
        <v>94</v>
      </c>
      <c r="JF42" s="2" t="s">
        <v>94</v>
      </c>
      <c r="JG42" s="2" t="s">
        <v>94</v>
      </c>
      <c r="JI42" s="2" t="s">
        <v>94</v>
      </c>
      <c r="JJ42" s="2" t="s">
        <v>94</v>
      </c>
      <c r="JK42" s="2" t="s">
        <v>94</v>
      </c>
      <c r="JL42" s="2" t="s">
        <v>94</v>
      </c>
      <c r="JM42" s="2" t="s">
        <v>94</v>
      </c>
      <c r="JN42" s="2" t="s">
        <v>94</v>
      </c>
      <c r="JP42" s="2" t="s">
        <v>94</v>
      </c>
      <c r="JQ42" s="2" t="s">
        <v>94</v>
      </c>
      <c r="JR42" s="2" t="s">
        <v>94</v>
      </c>
      <c r="JS42" s="2" t="s">
        <v>94</v>
      </c>
      <c r="JT42" s="2" t="s">
        <v>94</v>
      </c>
      <c r="JU42" s="2" t="s">
        <v>94</v>
      </c>
      <c r="JV42" s="2" t="s">
        <v>94</v>
      </c>
      <c r="JW42" s="2" t="s">
        <v>94</v>
      </c>
      <c r="JX42" s="2" t="s">
        <v>94</v>
      </c>
      <c r="JY42" s="2" t="s">
        <v>94</v>
      </c>
      <c r="KA42" s="2" t="s">
        <v>94</v>
      </c>
      <c r="KB42" s="2" t="s">
        <v>94</v>
      </c>
      <c r="KC42" s="2" t="s">
        <v>94</v>
      </c>
      <c r="KD42" s="2" t="s">
        <v>94</v>
      </c>
      <c r="KE42" s="2" t="s">
        <v>94</v>
      </c>
      <c r="KF42" s="2" t="s">
        <v>94</v>
      </c>
      <c r="KG42" s="2" t="s">
        <v>94</v>
      </c>
      <c r="KI42" s="2" t="s">
        <v>94</v>
      </c>
      <c r="KJ42" s="2" t="s">
        <v>94</v>
      </c>
      <c r="KK42" s="2" t="s">
        <v>94</v>
      </c>
      <c r="KL42" s="2" t="s">
        <v>94</v>
      </c>
      <c r="KM42" s="2" t="s">
        <v>94</v>
      </c>
      <c r="KN42" s="2" t="s">
        <v>94</v>
      </c>
      <c r="KO42" s="2" t="s">
        <v>94</v>
      </c>
      <c r="KQ42" s="2" t="s">
        <v>94</v>
      </c>
      <c r="KR42" s="2" t="s">
        <v>94</v>
      </c>
      <c r="KS42" s="2" t="s">
        <v>94</v>
      </c>
      <c r="KT42" s="2" t="s">
        <v>94</v>
      </c>
      <c r="KU42" s="2" t="s">
        <v>94</v>
      </c>
      <c r="KV42" s="2" t="s">
        <v>94</v>
      </c>
      <c r="KW42" s="2" t="s">
        <v>94</v>
      </c>
      <c r="KX42" s="2" t="s">
        <v>94</v>
      </c>
      <c r="KZ42" s="2" t="s">
        <v>113</v>
      </c>
      <c r="LA42" s="2" t="s">
        <v>113</v>
      </c>
      <c r="LC42" s="2" t="s">
        <v>577</v>
      </c>
      <c r="LE42" s="2" t="s">
        <v>577</v>
      </c>
      <c r="LG42" s="2" t="s">
        <v>1279</v>
      </c>
      <c r="LH42" s="2" t="s">
        <v>1279</v>
      </c>
      <c r="LJ42" s="2" t="s">
        <v>577</v>
      </c>
      <c r="LK42" s="2" t="s">
        <v>577</v>
      </c>
      <c r="LL42" s="2" t="s">
        <v>577</v>
      </c>
      <c r="LN42" s="2" t="s">
        <v>1279</v>
      </c>
      <c r="LO42" s="2" t="s">
        <v>1279</v>
      </c>
      <c r="LQ42" s="2" t="s">
        <v>1279</v>
      </c>
      <c r="LR42" s="2" t="s">
        <v>1279</v>
      </c>
      <c r="LS42" s="2" t="s">
        <v>1279</v>
      </c>
      <c r="LT42" s="2" t="s">
        <v>1279</v>
      </c>
      <c r="LV42" s="2" t="s">
        <v>1279</v>
      </c>
      <c r="LW42" s="2" t="s">
        <v>1279</v>
      </c>
      <c r="LY42" s="2" t="s">
        <v>1279</v>
      </c>
      <c r="LZ42" s="2" t="s">
        <v>1279</v>
      </c>
      <c r="MB42" s="2" t="s">
        <v>465</v>
      </c>
      <c r="MC42" s="2" t="s">
        <v>465</v>
      </c>
      <c r="MD42" s="2" t="s">
        <v>465</v>
      </c>
      <c r="ME42" s="2" t="s">
        <v>465</v>
      </c>
      <c r="MG42" s="2" t="s">
        <v>1383</v>
      </c>
      <c r="MH42" s="2" t="s">
        <v>1383</v>
      </c>
      <c r="MI42" s="2" t="s">
        <v>1383</v>
      </c>
      <c r="MJ42" s="2" t="s">
        <v>1383</v>
      </c>
      <c r="MK42" s="2" t="s">
        <v>1383</v>
      </c>
      <c r="ML42" s="2" t="s">
        <v>1383</v>
      </c>
      <c r="MN42" s="2" t="s">
        <v>577</v>
      </c>
      <c r="MO42" s="2" t="s">
        <v>577</v>
      </c>
      <c r="MP42" s="2" t="s">
        <v>577</v>
      </c>
      <c r="MQ42" s="2" t="s">
        <v>577</v>
      </c>
      <c r="MR42" s="2" t="s">
        <v>577</v>
      </c>
      <c r="MT42" s="2" t="s">
        <v>131</v>
      </c>
      <c r="MU42" s="2" t="s">
        <v>131</v>
      </c>
      <c r="MW42" s="2" t="s">
        <v>94</v>
      </c>
      <c r="MX42" s="2" t="s">
        <v>94</v>
      </c>
      <c r="MY42" s="2" t="s">
        <v>94</v>
      </c>
      <c r="MZ42" s="2" t="s">
        <v>94</v>
      </c>
      <c r="NA42" s="2" t="s">
        <v>94</v>
      </c>
      <c r="NB42" s="2" t="s">
        <v>94</v>
      </c>
      <c r="NC42" s="2" t="s">
        <v>94</v>
      </c>
      <c r="ND42" s="2" t="s">
        <v>94</v>
      </c>
      <c r="NE42" s="2" t="s">
        <v>94</v>
      </c>
      <c r="NF42" s="2" t="s">
        <v>94</v>
      </c>
      <c r="NG42" s="2" t="s">
        <v>94</v>
      </c>
      <c r="NH42" s="2" t="s">
        <v>94</v>
      </c>
      <c r="NJ42" s="2" t="s">
        <v>131</v>
      </c>
      <c r="NK42" s="2" t="s">
        <v>131</v>
      </c>
      <c r="NL42" s="2" t="s">
        <v>131</v>
      </c>
      <c r="NM42" s="2" t="s">
        <v>131</v>
      </c>
      <c r="NN42" s="2" t="s">
        <v>131</v>
      </c>
      <c r="NO42" s="2" t="s">
        <v>131</v>
      </c>
      <c r="NQ42" s="2" t="s">
        <v>94</v>
      </c>
      <c r="NR42" s="2" t="s">
        <v>94</v>
      </c>
      <c r="NS42" s="2" t="s">
        <v>94</v>
      </c>
      <c r="NT42" s="2" t="s">
        <v>94</v>
      </c>
      <c r="NU42" s="2" t="s">
        <v>94</v>
      </c>
      <c r="NV42" s="2" t="s">
        <v>94</v>
      </c>
      <c r="NW42" s="2" t="s">
        <v>94</v>
      </c>
      <c r="NX42" s="2" t="s">
        <v>94</v>
      </c>
      <c r="NY42" s="2" t="s">
        <v>94</v>
      </c>
      <c r="OA42" s="2" t="s">
        <v>958</v>
      </c>
      <c r="OB42" s="2" t="s">
        <v>958</v>
      </c>
      <c r="OC42" s="2" t="s">
        <v>958</v>
      </c>
      <c r="OE42" s="2" t="s">
        <v>607</v>
      </c>
      <c r="OF42" s="2" t="s">
        <v>607</v>
      </c>
      <c r="OG42" s="2" t="s">
        <v>607</v>
      </c>
      <c r="OI42" s="2" t="s">
        <v>1861</v>
      </c>
      <c r="OJ42" s="2" t="s">
        <v>1861</v>
      </c>
      <c r="OK42" s="2" t="s">
        <v>1861</v>
      </c>
      <c r="OL42" s="2" t="s">
        <v>1861</v>
      </c>
      <c r="OM42" s="2" t="s">
        <v>1861</v>
      </c>
    </row>
    <row r="43" spans="1:403" ht="22.5" customHeight="1" x14ac:dyDescent="0.25">
      <c r="A43" s="15" t="s">
        <v>31</v>
      </c>
      <c r="B43" s="2" t="s">
        <v>32</v>
      </c>
      <c r="C43" s="2" t="s">
        <v>32</v>
      </c>
      <c r="E43" s="2" t="s">
        <v>32</v>
      </c>
      <c r="F43" s="2" t="s">
        <v>32</v>
      </c>
      <c r="H43" s="2" t="s">
        <v>1114</v>
      </c>
      <c r="I43" s="2" t="s">
        <v>1114</v>
      </c>
      <c r="J43" s="2" t="s">
        <v>1114</v>
      </c>
      <c r="L43" s="2" t="s">
        <v>1132</v>
      </c>
      <c r="M43" s="2" t="s">
        <v>1114</v>
      </c>
      <c r="O43" s="2" t="s">
        <v>32</v>
      </c>
      <c r="P43" s="2" t="s">
        <v>32</v>
      </c>
      <c r="Q43" s="2" t="s">
        <v>32</v>
      </c>
      <c r="S43" s="2" t="s">
        <v>1114</v>
      </c>
      <c r="T43" s="2" t="s">
        <v>1114</v>
      </c>
      <c r="U43" s="2" t="s">
        <v>1114</v>
      </c>
      <c r="V43" s="2" t="s">
        <v>1114</v>
      </c>
      <c r="X43" s="2" t="s">
        <v>32</v>
      </c>
      <c r="Y43" s="2" t="s">
        <v>32</v>
      </c>
      <c r="Z43" s="2" t="s">
        <v>32</v>
      </c>
      <c r="AA43" s="2" t="s">
        <v>32</v>
      </c>
      <c r="AB43" s="2" t="s">
        <v>32</v>
      </c>
      <c r="AC43" s="2" t="s">
        <v>32</v>
      </c>
      <c r="AE43" s="2" t="s">
        <v>1114</v>
      </c>
      <c r="AF43" s="2" t="s">
        <v>1114</v>
      </c>
      <c r="AG43" s="2" t="s">
        <v>1114</v>
      </c>
      <c r="AH43" s="2" t="s">
        <v>1114</v>
      </c>
      <c r="AI43" s="2" t="s">
        <v>1114</v>
      </c>
      <c r="AK43" s="2" t="s">
        <v>95</v>
      </c>
      <c r="AL43" s="2" t="s">
        <v>95</v>
      </c>
      <c r="AM43" s="2" t="s">
        <v>95</v>
      </c>
      <c r="AO43" s="2" t="s">
        <v>1162</v>
      </c>
      <c r="AP43" s="2" t="s">
        <v>1162</v>
      </c>
      <c r="AQ43" s="2" t="s">
        <v>1162</v>
      </c>
      <c r="AS43" s="2" t="s">
        <v>95</v>
      </c>
      <c r="AT43" s="2" t="s">
        <v>95</v>
      </c>
      <c r="AV43" s="2" t="s">
        <v>95</v>
      </c>
      <c r="AW43" s="2" t="s">
        <v>95</v>
      </c>
      <c r="AY43" s="2" t="s">
        <v>95</v>
      </c>
      <c r="AZ43" s="2" t="s">
        <v>95</v>
      </c>
      <c r="BA43" s="2" t="s">
        <v>95</v>
      </c>
      <c r="BC43" s="2" t="s">
        <v>1162</v>
      </c>
      <c r="BD43" s="2" t="s">
        <v>1162</v>
      </c>
      <c r="BF43" s="2" t="s">
        <v>1162</v>
      </c>
      <c r="BG43" s="2" t="s">
        <v>1162</v>
      </c>
      <c r="BH43" s="2" t="s">
        <v>1162</v>
      </c>
      <c r="BJ43" s="2" t="s">
        <v>245</v>
      </c>
      <c r="BL43" s="2" t="s">
        <v>95</v>
      </c>
      <c r="BM43" s="2" t="s">
        <v>95</v>
      </c>
      <c r="BN43" s="2" t="s">
        <v>95</v>
      </c>
      <c r="BP43" s="2" t="s">
        <v>95</v>
      </c>
      <c r="BQ43" s="2" t="s">
        <v>95</v>
      </c>
      <c r="BR43" s="2" t="s">
        <v>95</v>
      </c>
      <c r="BT43" s="2" t="s">
        <v>114</v>
      </c>
      <c r="BU43" s="2" t="s">
        <v>114</v>
      </c>
      <c r="BV43" s="2" t="s">
        <v>114</v>
      </c>
      <c r="BX43" s="2" t="s">
        <v>1663</v>
      </c>
      <c r="BY43" s="2" t="s">
        <v>1663</v>
      </c>
      <c r="BZ43" s="2" t="s">
        <v>1663</v>
      </c>
      <c r="CB43" s="2" t="s">
        <v>95</v>
      </c>
      <c r="CC43" s="2" t="s">
        <v>95</v>
      </c>
      <c r="CE43" s="2" t="s">
        <v>245</v>
      </c>
      <c r="CF43" s="2" t="s">
        <v>95</v>
      </c>
      <c r="CG43" s="2" t="s">
        <v>245</v>
      </c>
      <c r="CI43" s="2" t="s">
        <v>132</v>
      </c>
      <c r="CJ43" s="2" t="s">
        <v>132</v>
      </c>
      <c r="CK43" s="2" t="s">
        <v>132</v>
      </c>
      <c r="CM43" s="2" t="s">
        <v>132</v>
      </c>
      <c r="CO43" s="2" t="s">
        <v>95</v>
      </c>
      <c r="CP43" s="2" t="s">
        <v>95</v>
      </c>
      <c r="CQ43" s="2" t="s">
        <v>95</v>
      </c>
      <c r="CR43" s="70"/>
      <c r="CS43" s="2" t="s">
        <v>95</v>
      </c>
      <c r="CT43" s="2" t="s">
        <v>95</v>
      </c>
      <c r="CU43" s="2" t="s">
        <v>95</v>
      </c>
      <c r="CW43" s="2" t="s">
        <v>95</v>
      </c>
      <c r="CX43" s="2" t="s">
        <v>95</v>
      </c>
      <c r="CY43" s="2" t="s">
        <v>95</v>
      </c>
      <c r="DA43" s="2" t="s">
        <v>95</v>
      </c>
      <c r="DB43" s="2" t="s">
        <v>95</v>
      </c>
      <c r="DC43" s="2" t="s">
        <v>95</v>
      </c>
      <c r="DE43" s="2" t="s">
        <v>95</v>
      </c>
      <c r="DF43" s="2" t="s">
        <v>95</v>
      </c>
      <c r="DG43" s="2" t="s">
        <v>95</v>
      </c>
      <c r="DI43" s="2" t="s">
        <v>95</v>
      </c>
      <c r="DJ43" s="2" t="s">
        <v>95</v>
      </c>
      <c r="DK43" s="2" t="s">
        <v>95</v>
      </c>
      <c r="DM43" s="2" t="s">
        <v>95</v>
      </c>
      <c r="DN43" s="2" t="s">
        <v>95</v>
      </c>
      <c r="DP43" s="2" t="s">
        <v>95</v>
      </c>
      <c r="DQ43" s="2" t="s">
        <v>95</v>
      </c>
      <c r="DR43" s="2" t="s">
        <v>95</v>
      </c>
      <c r="DT43" s="2" t="s">
        <v>95</v>
      </c>
      <c r="DU43" s="2" t="s">
        <v>95</v>
      </c>
      <c r="DV43" s="2" t="s">
        <v>95</v>
      </c>
      <c r="DX43" s="2" t="s">
        <v>95</v>
      </c>
      <c r="DY43" s="2" t="s">
        <v>95</v>
      </c>
      <c r="DZ43" s="2" t="s">
        <v>95</v>
      </c>
      <c r="EB43" s="2" t="s">
        <v>95</v>
      </c>
      <c r="EC43" s="2" t="s">
        <v>95</v>
      </c>
      <c r="ED43" s="2" t="s">
        <v>95</v>
      </c>
      <c r="EE43" s="2" t="s">
        <v>95</v>
      </c>
      <c r="EG43" s="2" t="s">
        <v>95</v>
      </c>
      <c r="EH43" s="2" t="s">
        <v>95</v>
      </c>
      <c r="EI43" s="2" t="s">
        <v>95</v>
      </c>
      <c r="EJ43" s="2" t="s">
        <v>95</v>
      </c>
      <c r="EL43" s="2" t="s">
        <v>95</v>
      </c>
      <c r="EN43" s="2" t="s">
        <v>95</v>
      </c>
      <c r="EO43" s="2" t="s">
        <v>95</v>
      </c>
      <c r="EP43" s="2" t="s">
        <v>95</v>
      </c>
      <c r="EQ43" s="2" t="s">
        <v>95</v>
      </c>
      <c r="ER43" s="2" t="s">
        <v>95</v>
      </c>
      <c r="ET43" s="2" t="s">
        <v>95</v>
      </c>
      <c r="EU43" s="2" t="s">
        <v>95</v>
      </c>
      <c r="EW43" s="2" t="s">
        <v>95</v>
      </c>
      <c r="EX43" s="2" t="s">
        <v>95</v>
      </c>
      <c r="EY43" s="2" t="s">
        <v>95</v>
      </c>
      <c r="EZ43" s="2" t="s">
        <v>95</v>
      </c>
      <c r="FB43" s="2" t="s">
        <v>95</v>
      </c>
      <c r="FC43" s="2" t="s">
        <v>95</v>
      </c>
      <c r="FE43" s="2" t="s">
        <v>95</v>
      </c>
      <c r="FF43" s="2" t="s">
        <v>95</v>
      </c>
      <c r="FG43" s="2" t="s">
        <v>95</v>
      </c>
      <c r="FH43" s="2" t="s">
        <v>95</v>
      </c>
      <c r="FJ43" s="2" t="s">
        <v>95</v>
      </c>
      <c r="FK43" s="2" t="s">
        <v>95</v>
      </c>
      <c r="FL43" s="2" t="s">
        <v>95</v>
      </c>
      <c r="FM43" s="2" t="s">
        <v>95</v>
      </c>
      <c r="FO43" s="2" t="s">
        <v>95</v>
      </c>
      <c r="FP43" s="2" t="s">
        <v>95</v>
      </c>
      <c r="FQ43" s="70"/>
      <c r="FR43" s="2" t="s">
        <v>95</v>
      </c>
      <c r="FS43" s="2" t="s">
        <v>95</v>
      </c>
      <c r="FT43" s="2" t="s">
        <v>95</v>
      </c>
      <c r="FU43" s="2" t="s">
        <v>95</v>
      </c>
      <c r="FW43" s="2" t="s">
        <v>95</v>
      </c>
      <c r="FX43" s="2" t="s">
        <v>95</v>
      </c>
      <c r="FY43" s="2" t="s">
        <v>95</v>
      </c>
      <c r="FZ43" s="2" t="s">
        <v>95</v>
      </c>
      <c r="GA43" s="2" t="s">
        <v>95</v>
      </c>
      <c r="GB43" s="2" t="s">
        <v>95</v>
      </c>
      <c r="GD43" s="2" t="s">
        <v>95</v>
      </c>
      <c r="GE43" s="2" t="s">
        <v>95</v>
      </c>
      <c r="GF43" s="2" t="s">
        <v>95</v>
      </c>
      <c r="GG43" s="2" t="s">
        <v>95</v>
      </c>
      <c r="GH43" s="2" t="s">
        <v>95</v>
      </c>
      <c r="GI43" s="2" t="s">
        <v>95</v>
      </c>
      <c r="GK43" s="2" t="s">
        <v>95</v>
      </c>
      <c r="GL43" s="2" t="s">
        <v>95</v>
      </c>
      <c r="GM43" s="2" t="s">
        <v>95</v>
      </c>
      <c r="GN43" s="2" t="s">
        <v>95</v>
      </c>
      <c r="GP43" s="2" t="s">
        <v>95</v>
      </c>
      <c r="GQ43" s="2" t="s">
        <v>95</v>
      </c>
      <c r="GR43" s="2" t="s">
        <v>95</v>
      </c>
      <c r="GS43" s="2" t="s">
        <v>95</v>
      </c>
      <c r="GT43" s="70"/>
      <c r="GU43" s="2" t="s">
        <v>95</v>
      </c>
      <c r="GV43" s="2" t="s">
        <v>95</v>
      </c>
      <c r="GW43" s="2" t="s">
        <v>95</v>
      </c>
      <c r="GX43" s="2" t="s">
        <v>95</v>
      </c>
      <c r="GZ43" s="2" t="s">
        <v>95</v>
      </c>
      <c r="HA43" s="2" t="s">
        <v>95</v>
      </c>
      <c r="HB43" s="2" t="s">
        <v>95</v>
      </c>
      <c r="HC43" s="2" t="s">
        <v>95</v>
      </c>
      <c r="HD43" s="2" t="s">
        <v>95</v>
      </c>
      <c r="HE43" s="2" t="s">
        <v>95</v>
      </c>
      <c r="HG43" s="2" t="s">
        <v>95</v>
      </c>
      <c r="HH43" s="2" t="s">
        <v>95</v>
      </c>
      <c r="HI43" s="2" t="s">
        <v>95</v>
      </c>
      <c r="HJ43" s="2" t="s">
        <v>95</v>
      </c>
      <c r="HK43" s="2" t="s">
        <v>95</v>
      </c>
      <c r="HL43" s="2" t="s">
        <v>95</v>
      </c>
      <c r="HN43" s="2" t="s">
        <v>95</v>
      </c>
      <c r="HO43" s="2" t="s">
        <v>95</v>
      </c>
      <c r="HQ43" s="2" t="s">
        <v>95</v>
      </c>
      <c r="HR43" s="2" t="s">
        <v>95</v>
      </c>
      <c r="HT43" s="2" t="s">
        <v>95</v>
      </c>
      <c r="HU43" s="2" t="s">
        <v>95</v>
      </c>
      <c r="HV43" s="2" t="s">
        <v>95</v>
      </c>
      <c r="HW43" s="2" t="s">
        <v>95</v>
      </c>
      <c r="HY43" s="2" t="s">
        <v>95</v>
      </c>
      <c r="HZ43" s="2" t="s">
        <v>95</v>
      </c>
      <c r="IA43" s="2" t="s">
        <v>95</v>
      </c>
      <c r="IB43" s="2" t="s">
        <v>95</v>
      </c>
      <c r="IC43" s="2" t="s">
        <v>95</v>
      </c>
      <c r="ID43" s="2" t="s">
        <v>95</v>
      </c>
      <c r="IF43" s="2" t="s">
        <v>95</v>
      </c>
      <c r="IG43" s="2" t="s">
        <v>95</v>
      </c>
      <c r="IH43" s="2" t="s">
        <v>95</v>
      </c>
      <c r="II43" s="2" t="s">
        <v>95</v>
      </c>
      <c r="IK43" s="2" t="s">
        <v>95</v>
      </c>
      <c r="IL43" s="2" t="s">
        <v>95</v>
      </c>
      <c r="IM43" s="2" t="s">
        <v>95</v>
      </c>
      <c r="IN43" s="2" t="s">
        <v>95</v>
      </c>
      <c r="IO43" s="2" t="s">
        <v>95</v>
      </c>
      <c r="IP43" s="2" t="s">
        <v>95</v>
      </c>
      <c r="IQ43" s="2" t="s">
        <v>95</v>
      </c>
      <c r="IR43" s="2" t="s">
        <v>95</v>
      </c>
      <c r="IS43" s="2" t="s">
        <v>95</v>
      </c>
      <c r="IU43" s="2" t="s">
        <v>95</v>
      </c>
      <c r="IV43" s="2" t="s">
        <v>95</v>
      </c>
      <c r="IW43" s="2" t="s">
        <v>95</v>
      </c>
      <c r="IY43" s="2" t="s">
        <v>95</v>
      </c>
      <c r="IZ43" s="2" t="s">
        <v>95</v>
      </c>
      <c r="JA43" s="2" t="s">
        <v>95</v>
      </c>
      <c r="JC43" s="2" t="s">
        <v>95</v>
      </c>
      <c r="JD43" s="2" t="s">
        <v>95</v>
      </c>
      <c r="JE43" s="2" t="s">
        <v>95</v>
      </c>
      <c r="JF43" s="2" t="s">
        <v>95</v>
      </c>
      <c r="JG43" s="2" t="s">
        <v>95</v>
      </c>
      <c r="JI43" s="2" t="s">
        <v>95</v>
      </c>
      <c r="JJ43" s="2" t="s">
        <v>95</v>
      </c>
      <c r="JK43" s="2" t="s">
        <v>95</v>
      </c>
      <c r="JL43" s="2" t="s">
        <v>95</v>
      </c>
      <c r="JM43" s="2" t="s">
        <v>95</v>
      </c>
      <c r="JN43" s="2" t="s">
        <v>95</v>
      </c>
      <c r="JP43" s="2" t="s">
        <v>95</v>
      </c>
      <c r="JQ43" s="2" t="s">
        <v>95</v>
      </c>
      <c r="JR43" s="2" t="s">
        <v>95</v>
      </c>
      <c r="JS43" s="2" t="s">
        <v>95</v>
      </c>
      <c r="JT43" s="2" t="s">
        <v>95</v>
      </c>
      <c r="JU43" s="2" t="s">
        <v>95</v>
      </c>
      <c r="JV43" s="2" t="s">
        <v>95</v>
      </c>
      <c r="JW43" s="2" t="s">
        <v>95</v>
      </c>
      <c r="JX43" s="2" t="s">
        <v>95</v>
      </c>
      <c r="JY43" s="2" t="s">
        <v>95</v>
      </c>
      <c r="KA43" s="2" t="s">
        <v>95</v>
      </c>
      <c r="KB43" s="2" t="s">
        <v>95</v>
      </c>
      <c r="KC43" s="2" t="s">
        <v>95</v>
      </c>
      <c r="KD43" s="2" t="s">
        <v>95</v>
      </c>
      <c r="KE43" s="2" t="s">
        <v>95</v>
      </c>
      <c r="KF43" s="2" t="s">
        <v>95</v>
      </c>
      <c r="KG43" s="2" t="s">
        <v>95</v>
      </c>
      <c r="KI43" s="2" t="s">
        <v>95</v>
      </c>
      <c r="KJ43" s="2" t="s">
        <v>95</v>
      </c>
      <c r="KK43" s="2" t="s">
        <v>95</v>
      </c>
      <c r="KL43" s="2" t="s">
        <v>95</v>
      </c>
      <c r="KM43" s="2" t="s">
        <v>95</v>
      </c>
      <c r="KN43" s="2" t="s">
        <v>95</v>
      </c>
      <c r="KO43" s="2" t="s">
        <v>95</v>
      </c>
      <c r="KQ43" s="2" t="s">
        <v>95</v>
      </c>
      <c r="KR43" s="2" t="s">
        <v>95</v>
      </c>
      <c r="KS43" s="2" t="s">
        <v>95</v>
      </c>
      <c r="KT43" s="2" t="s">
        <v>95</v>
      </c>
      <c r="KU43" s="2" t="s">
        <v>95</v>
      </c>
      <c r="KV43" s="2" t="s">
        <v>95</v>
      </c>
      <c r="KW43" s="2" t="s">
        <v>95</v>
      </c>
      <c r="KX43" s="2" t="s">
        <v>95</v>
      </c>
      <c r="KZ43" s="2" t="s">
        <v>114</v>
      </c>
      <c r="LA43" s="2" t="s">
        <v>114</v>
      </c>
      <c r="LC43" s="2" t="s">
        <v>95</v>
      </c>
      <c r="LE43" s="2" t="s">
        <v>95</v>
      </c>
      <c r="LG43" s="2" t="s">
        <v>95</v>
      </c>
      <c r="LH43" s="2" t="s">
        <v>95</v>
      </c>
      <c r="LJ43" s="2" t="s">
        <v>95</v>
      </c>
      <c r="LK43" s="2" t="s">
        <v>95</v>
      </c>
      <c r="LL43" s="2" t="s">
        <v>95</v>
      </c>
      <c r="LN43" s="2" t="s">
        <v>95</v>
      </c>
      <c r="LO43" s="2" t="s">
        <v>95</v>
      </c>
      <c r="LQ43" s="2" t="s">
        <v>95</v>
      </c>
      <c r="LR43" s="2" t="s">
        <v>95</v>
      </c>
      <c r="LS43" s="2" t="s">
        <v>95</v>
      </c>
      <c r="LT43" s="2" t="s">
        <v>95</v>
      </c>
      <c r="LV43" s="2" t="s">
        <v>95</v>
      </c>
      <c r="LW43" s="2" t="s">
        <v>95</v>
      </c>
      <c r="LY43" s="2" t="s">
        <v>95</v>
      </c>
      <c r="LZ43" s="2" t="s">
        <v>95</v>
      </c>
      <c r="MB43" s="2" t="s">
        <v>95</v>
      </c>
      <c r="MC43" s="2" t="s">
        <v>95</v>
      </c>
      <c r="MD43" s="2" t="s">
        <v>95</v>
      </c>
      <c r="ME43" s="2" t="s">
        <v>95</v>
      </c>
      <c r="MG43" s="2" t="s">
        <v>95</v>
      </c>
      <c r="MH43" s="2" t="s">
        <v>95</v>
      </c>
      <c r="MI43" s="2" t="s">
        <v>95</v>
      </c>
      <c r="MJ43" s="2" t="s">
        <v>95</v>
      </c>
      <c r="MK43" s="2" t="s">
        <v>95</v>
      </c>
      <c r="ML43" s="2" t="s">
        <v>95</v>
      </c>
      <c r="MN43" s="2" t="s">
        <v>132</v>
      </c>
      <c r="MO43" s="2" t="s">
        <v>132</v>
      </c>
      <c r="MP43" s="2" t="s">
        <v>132</v>
      </c>
      <c r="MQ43" s="2" t="s">
        <v>132</v>
      </c>
      <c r="MR43" s="2" t="s">
        <v>132</v>
      </c>
      <c r="MT43" s="2" t="s">
        <v>132</v>
      </c>
      <c r="MU43" s="2" t="s">
        <v>132</v>
      </c>
      <c r="MW43" s="2" t="s">
        <v>132</v>
      </c>
      <c r="MX43" s="2" t="s">
        <v>132</v>
      </c>
      <c r="MY43" s="2" t="s">
        <v>132</v>
      </c>
      <c r="MZ43" s="2" t="s">
        <v>132</v>
      </c>
      <c r="NA43" s="2" t="s">
        <v>132</v>
      </c>
      <c r="NB43" s="2" t="s">
        <v>132</v>
      </c>
      <c r="NC43" s="2" t="s">
        <v>132</v>
      </c>
      <c r="ND43" s="2" t="s">
        <v>132</v>
      </c>
      <c r="NE43" s="2" t="s">
        <v>132</v>
      </c>
      <c r="NF43" s="2" t="s">
        <v>132</v>
      </c>
      <c r="NG43" s="2" t="s">
        <v>132</v>
      </c>
      <c r="NH43" s="2" t="s">
        <v>132</v>
      </c>
      <c r="NJ43" s="2" t="s">
        <v>132</v>
      </c>
      <c r="NK43" s="2" t="s">
        <v>132</v>
      </c>
      <c r="NL43" s="2" t="s">
        <v>132</v>
      </c>
      <c r="NM43" s="2" t="s">
        <v>132</v>
      </c>
      <c r="NN43" s="2" t="s">
        <v>132</v>
      </c>
      <c r="NO43" s="2" t="s">
        <v>132</v>
      </c>
      <c r="NQ43" s="2" t="s">
        <v>132</v>
      </c>
      <c r="NR43" s="2" t="s">
        <v>132</v>
      </c>
      <c r="NS43" s="2" t="s">
        <v>132</v>
      </c>
      <c r="NT43" s="2" t="s">
        <v>132</v>
      </c>
      <c r="NU43" s="2" t="s">
        <v>132</v>
      </c>
      <c r="NV43" s="2" t="s">
        <v>132</v>
      </c>
      <c r="NW43" s="2" t="s">
        <v>132</v>
      </c>
      <c r="NX43" s="2" t="s">
        <v>132</v>
      </c>
      <c r="NY43" s="2" t="s">
        <v>132</v>
      </c>
      <c r="OA43" s="2" t="s">
        <v>132</v>
      </c>
      <c r="OB43" s="2" t="s">
        <v>132</v>
      </c>
      <c r="OC43" s="2" t="s">
        <v>132</v>
      </c>
      <c r="OE43" s="2" t="s">
        <v>114</v>
      </c>
      <c r="OF43" s="2" t="s">
        <v>114</v>
      </c>
      <c r="OG43" s="2" t="s">
        <v>625</v>
      </c>
      <c r="OI43" s="2" t="s">
        <v>625</v>
      </c>
      <c r="OJ43" s="2" t="s">
        <v>625</v>
      </c>
      <c r="OK43" s="2" t="s">
        <v>625</v>
      </c>
      <c r="OL43" s="2" t="s">
        <v>1663</v>
      </c>
      <c r="OM43" s="2" t="s">
        <v>1663</v>
      </c>
    </row>
    <row r="44" spans="1:403" ht="22.5" customHeight="1" x14ac:dyDescent="0.25">
      <c r="A44" s="15" t="s">
        <v>83</v>
      </c>
      <c r="B44" s="2" t="s">
        <v>59</v>
      </c>
      <c r="C44" s="2" t="s">
        <v>59</v>
      </c>
      <c r="E44" s="2" t="s">
        <v>59</v>
      </c>
      <c r="F44" s="2" t="s">
        <v>59</v>
      </c>
      <c r="H44" s="2" t="s">
        <v>59</v>
      </c>
      <c r="I44" s="2" t="s">
        <v>59</v>
      </c>
      <c r="J44" s="2" t="s">
        <v>59</v>
      </c>
      <c r="L44" s="2" t="s">
        <v>59</v>
      </c>
      <c r="M44" s="2" t="s">
        <v>59</v>
      </c>
      <c r="O44" s="2" t="s">
        <v>59</v>
      </c>
      <c r="P44" s="2" t="s">
        <v>59</v>
      </c>
      <c r="Q44" s="2" t="s">
        <v>59</v>
      </c>
      <c r="S44" s="2" t="s">
        <v>59</v>
      </c>
      <c r="T44" s="2" t="s">
        <v>59</v>
      </c>
      <c r="U44" s="2" t="s">
        <v>59</v>
      </c>
      <c r="V44" s="2" t="s">
        <v>59</v>
      </c>
      <c r="X44" s="2" t="s">
        <v>59</v>
      </c>
      <c r="Y44" s="2" t="s">
        <v>59</v>
      </c>
      <c r="Z44" s="2" t="s">
        <v>59</v>
      </c>
      <c r="AA44" s="2" t="s">
        <v>59</v>
      </c>
      <c r="AB44" s="2" t="s">
        <v>59</v>
      </c>
      <c r="AC44" s="2" t="s">
        <v>59</v>
      </c>
      <c r="AE44" s="2" t="s">
        <v>59</v>
      </c>
      <c r="AF44" s="2" t="s">
        <v>59</v>
      </c>
      <c r="AG44" s="2" t="s">
        <v>59</v>
      </c>
      <c r="AH44" s="2" t="s">
        <v>59</v>
      </c>
      <c r="AI44" s="2" t="s">
        <v>59</v>
      </c>
      <c r="AK44" s="2" t="s">
        <v>59</v>
      </c>
      <c r="AL44" s="2" t="s">
        <v>59</v>
      </c>
      <c r="AM44" s="2" t="s">
        <v>59</v>
      </c>
      <c r="AO44" s="2" t="s">
        <v>59</v>
      </c>
      <c r="AP44" s="2" t="s">
        <v>59</v>
      </c>
      <c r="AQ44" s="2" t="s">
        <v>59</v>
      </c>
      <c r="AS44" s="2" t="s">
        <v>59</v>
      </c>
      <c r="AT44" s="2" t="s">
        <v>59</v>
      </c>
      <c r="AV44" s="2" t="s">
        <v>59</v>
      </c>
      <c r="AW44" s="2" t="s">
        <v>59</v>
      </c>
      <c r="AY44" s="2" t="s">
        <v>59</v>
      </c>
      <c r="AZ44" s="2" t="s">
        <v>59</v>
      </c>
      <c r="BA44" s="2" t="s">
        <v>59</v>
      </c>
      <c r="BC44" s="2" t="s">
        <v>59</v>
      </c>
      <c r="BD44" s="2" t="s">
        <v>59</v>
      </c>
      <c r="BF44" s="2" t="s">
        <v>59</v>
      </c>
      <c r="BG44" s="2" t="s">
        <v>59</v>
      </c>
      <c r="BH44" s="2" t="s">
        <v>59</v>
      </c>
      <c r="BJ44" s="2" t="s">
        <v>8</v>
      </c>
      <c r="BL44" s="2" t="s">
        <v>59</v>
      </c>
      <c r="BM44" s="2" t="s">
        <v>59</v>
      </c>
      <c r="BN44" s="2" t="s">
        <v>59</v>
      </c>
      <c r="BP44" s="2" t="s">
        <v>59</v>
      </c>
      <c r="BQ44" s="2" t="s">
        <v>59</v>
      </c>
      <c r="BR44" s="2" t="s">
        <v>59</v>
      </c>
      <c r="BT44" s="2" t="s">
        <v>59</v>
      </c>
      <c r="BU44" s="2" t="s">
        <v>59</v>
      </c>
      <c r="BV44" s="2" t="s">
        <v>59</v>
      </c>
      <c r="BX44" s="2" t="s">
        <v>59</v>
      </c>
      <c r="BY44" s="2" t="s">
        <v>59</v>
      </c>
      <c r="BZ44" s="2" t="s">
        <v>59</v>
      </c>
      <c r="CB44" s="2" t="s">
        <v>59</v>
      </c>
      <c r="CC44" s="2" t="s">
        <v>59</v>
      </c>
      <c r="CE44" s="2" t="s">
        <v>59</v>
      </c>
      <c r="CF44" s="2" t="s">
        <v>59</v>
      </c>
      <c r="CG44" s="2" t="s">
        <v>59</v>
      </c>
      <c r="CI44" s="2" t="s">
        <v>59</v>
      </c>
      <c r="CJ44" s="2" t="s">
        <v>59</v>
      </c>
      <c r="CK44" s="2" t="s">
        <v>59</v>
      </c>
      <c r="CM44" s="2" t="s">
        <v>59</v>
      </c>
      <c r="CO44" s="2" t="s">
        <v>59</v>
      </c>
      <c r="CP44" s="2" t="s">
        <v>59</v>
      </c>
      <c r="CQ44" s="2" t="s">
        <v>59</v>
      </c>
      <c r="CR44" s="70"/>
      <c r="CS44" s="2" t="s">
        <v>59</v>
      </c>
      <c r="CT44" s="2" t="s">
        <v>59</v>
      </c>
      <c r="CU44" s="2" t="s">
        <v>59</v>
      </c>
      <c r="CW44" s="2" t="s">
        <v>8</v>
      </c>
      <c r="CX44" s="2" t="s">
        <v>8</v>
      </c>
      <c r="CY44" s="2" t="s">
        <v>8</v>
      </c>
      <c r="DA44" s="2" t="s">
        <v>8</v>
      </c>
      <c r="DB44" s="2" t="s">
        <v>8</v>
      </c>
      <c r="DC44" s="2" t="s">
        <v>8</v>
      </c>
      <c r="DE44" s="2" t="s">
        <v>8</v>
      </c>
      <c r="DF44" s="2" t="s">
        <v>8</v>
      </c>
      <c r="DG44" s="2" t="s">
        <v>8</v>
      </c>
      <c r="DI44" s="2" t="s">
        <v>8</v>
      </c>
      <c r="DJ44" s="2" t="s">
        <v>8</v>
      </c>
      <c r="DK44" s="2" t="s">
        <v>8</v>
      </c>
      <c r="DM44" s="2" t="s">
        <v>8</v>
      </c>
      <c r="DN44" s="2" t="s">
        <v>8</v>
      </c>
      <c r="DP44" s="2" t="s">
        <v>8</v>
      </c>
      <c r="DQ44" s="2" t="s">
        <v>8</v>
      </c>
      <c r="DR44" s="2" t="s">
        <v>8</v>
      </c>
      <c r="DT44" s="2" t="s">
        <v>8</v>
      </c>
      <c r="DU44" s="2" t="s">
        <v>8</v>
      </c>
      <c r="DV44" s="2" t="s">
        <v>8</v>
      </c>
      <c r="DX44" s="2" t="s">
        <v>8</v>
      </c>
      <c r="DY44" s="2" t="s">
        <v>8</v>
      </c>
      <c r="DZ44" s="2" t="s">
        <v>8</v>
      </c>
      <c r="EB44" s="2" t="s">
        <v>8</v>
      </c>
      <c r="EC44" s="2" t="s">
        <v>8</v>
      </c>
      <c r="ED44" s="2" t="s">
        <v>8</v>
      </c>
      <c r="EE44" s="2" t="s">
        <v>8</v>
      </c>
      <c r="EG44" s="2" t="s">
        <v>8</v>
      </c>
      <c r="EH44" s="2" t="s">
        <v>8</v>
      </c>
      <c r="EI44" s="2" t="s">
        <v>8</v>
      </c>
      <c r="EJ44" s="2" t="s">
        <v>8</v>
      </c>
      <c r="EL44" s="2" t="s">
        <v>8</v>
      </c>
      <c r="EN44" s="2" t="s">
        <v>8</v>
      </c>
      <c r="EO44" s="2" t="s">
        <v>8</v>
      </c>
      <c r="EP44" s="2" t="s">
        <v>8</v>
      </c>
      <c r="EQ44" s="2" t="s">
        <v>8</v>
      </c>
      <c r="ER44" s="2" t="s">
        <v>8</v>
      </c>
      <c r="ET44" s="12" t="s">
        <v>96</v>
      </c>
      <c r="EU44" s="12" t="s">
        <v>96</v>
      </c>
      <c r="EW44" s="2" t="s">
        <v>8</v>
      </c>
      <c r="EX44" s="2" t="s">
        <v>8</v>
      </c>
      <c r="EY44" s="2" t="s">
        <v>8</v>
      </c>
      <c r="EZ44" s="2" t="s">
        <v>8</v>
      </c>
      <c r="FB44" s="12" t="s">
        <v>96</v>
      </c>
      <c r="FC44" s="12" t="s">
        <v>96</v>
      </c>
      <c r="FE44" s="2" t="s">
        <v>8</v>
      </c>
      <c r="FF44" s="2" t="s">
        <v>8</v>
      </c>
      <c r="FG44" s="2" t="s">
        <v>8</v>
      </c>
      <c r="FH44" s="2" t="s">
        <v>8</v>
      </c>
      <c r="FJ44" s="2" t="s">
        <v>8</v>
      </c>
      <c r="FK44" s="2" t="s">
        <v>8</v>
      </c>
      <c r="FL44" s="2" t="s">
        <v>8</v>
      </c>
      <c r="FM44" s="2" t="s">
        <v>96</v>
      </c>
      <c r="FO44" s="2" t="s">
        <v>8</v>
      </c>
      <c r="FP44" s="2" t="s">
        <v>8</v>
      </c>
      <c r="FQ44" s="70"/>
      <c r="FR44" s="12" t="s">
        <v>96</v>
      </c>
      <c r="FS44" s="12" t="s">
        <v>96</v>
      </c>
      <c r="FT44" s="12" t="s">
        <v>96</v>
      </c>
      <c r="FU44" s="12" t="s">
        <v>96</v>
      </c>
      <c r="FW44" s="2" t="s">
        <v>8</v>
      </c>
      <c r="FX44" s="2" t="s">
        <v>8</v>
      </c>
      <c r="FY44" s="2" t="s">
        <v>8</v>
      </c>
      <c r="FZ44" s="2" t="s">
        <v>8</v>
      </c>
      <c r="GA44" s="2" t="s">
        <v>8</v>
      </c>
      <c r="GB44" s="2" t="s">
        <v>8</v>
      </c>
      <c r="GD44" s="2" t="s">
        <v>8</v>
      </c>
      <c r="GE44" s="2" t="s">
        <v>8</v>
      </c>
      <c r="GF44" s="2" t="s">
        <v>8</v>
      </c>
      <c r="GG44" s="2" t="s">
        <v>8</v>
      </c>
      <c r="GH44" s="2" t="s">
        <v>8</v>
      </c>
      <c r="GI44" s="2" t="s">
        <v>8</v>
      </c>
      <c r="GK44" s="2" t="s">
        <v>8</v>
      </c>
      <c r="GL44" s="2" t="s">
        <v>8</v>
      </c>
      <c r="GM44" s="2" t="s">
        <v>8</v>
      </c>
      <c r="GN44" s="12" t="s">
        <v>96</v>
      </c>
      <c r="GP44" s="2" t="s">
        <v>8</v>
      </c>
      <c r="GQ44" s="2" t="s">
        <v>8</v>
      </c>
      <c r="GR44" s="2" t="s">
        <v>8</v>
      </c>
      <c r="GS44" s="12" t="s">
        <v>96</v>
      </c>
      <c r="GT44" s="70"/>
      <c r="GU44" s="12" t="s">
        <v>96</v>
      </c>
      <c r="GV44" s="12" t="s">
        <v>96</v>
      </c>
      <c r="GW44" s="12" t="s">
        <v>96</v>
      </c>
      <c r="GX44" s="12" t="s">
        <v>96</v>
      </c>
      <c r="GZ44" s="2" t="s">
        <v>8</v>
      </c>
      <c r="HA44" s="2" t="s">
        <v>8</v>
      </c>
      <c r="HB44" s="2" t="s">
        <v>8</v>
      </c>
      <c r="HC44" s="2" t="s">
        <v>8</v>
      </c>
      <c r="HD44" s="2" t="s">
        <v>8</v>
      </c>
      <c r="HE44" s="2" t="s">
        <v>8</v>
      </c>
      <c r="HG44" s="2" t="s">
        <v>8</v>
      </c>
      <c r="HH44" s="2" t="s">
        <v>8</v>
      </c>
      <c r="HI44" s="2" t="s">
        <v>8</v>
      </c>
      <c r="HJ44" s="2" t="s">
        <v>8</v>
      </c>
      <c r="HK44" s="2" t="s">
        <v>8</v>
      </c>
      <c r="HL44" s="2" t="s">
        <v>8</v>
      </c>
      <c r="HN44" s="12" t="s">
        <v>96</v>
      </c>
      <c r="HO44" s="12" t="s">
        <v>96</v>
      </c>
      <c r="HQ44" s="12" t="s">
        <v>96</v>
      </c>
      <c r="HR44" s="12" t="s">
        <v>96</v>
      </c>
      <c r="HT44" s="12" t="s">
        <v>96</v>
      </c>
      <c r="HU44" s="12" t="s">
        <v>96</v>
      </c>
      <c r="HV44" s="12" t="s">
        <v>96</v>
      </c>
      <c r="HW44" s="12" t="s">
        <v>96</v>
      </c>
      <c r="HY44" s="2" t="s">
        <v>8</v>
      </c>
      <c r="HZ44" s="2" t="s">
        <v>8</v>
      </c>
      <c r="IA44" s="2" t="s">
        <v>8</v>
      </c>
      <c r="IB44" s="2" t="s">
        <v>8</v>
      </c>
      <c r="IC44" s="2" t="s">
        <v>8</v>
      </c>
      <c r="ID44" s="2" t="s">
        <v>8</v>
      </c>
      <c r="IF44" s="2" t="s">
        <v>8</v>
      </c>
      <c r="IG44" s="2" t="s">
        <v>8</v>
      </c>
      <c r="IH44" s="2" t="s">
        <v>8</v>
      </c>
      <c r="II44" s="2" t="s">
        <v>8</v>
      </c>
      <c r="IK44" s="2" t="s">
        <v>8</v>
      </c>
      <c r="IL44" s="2" t="s">
        <v>8</v>
      </c>
      <c r="IM44" s="2" t="s">
        <v>8</v>
      </c>
      <c r="IN44" s="2" t="s">
        <v>8</v>
      </c>
      <c r="IO44" s="2" t="s">
        <v>8</v>
      </c>
      <c r="IP44" s="2" t="s">
        <v>8</v>
      </c>
      <c r="IQ44" s="2" t="s">
        <v>8</v>
      </c>
      <c r="IR44" s="2" t="s">
        <v>8</v>
      </c>
      <c r="IS44" s="2" t="s">
        <v>8</v>
      </c>
      <c r="IU44" s="12" t="s">
        <v>96</v>
      </c>
      <c r="IV44" s="12" t="s">
        <v>96</v>
      </c>
      <c r="IW44" s="12" t="s">
        <v>96</v>
      </c>
      <c r="IY44" s="12" t="s">
        <v>96</v>
      </c>
      <c r="IZ44" s="12" t="s">
        <v>96</v>
      </c>
      <c r="JA44" s="12" t="s">
        <v>96</v>
      </c>
      <c r="JC44" s="16" t="s">
        <v>8</v>
      </c>
      <c r="JD44" s="16" t="s">
        <v>8</v>
      </c>
      <c r="JE44" s="16" t="s">
        <v>8</v>
      </c>
      <c r="JF44" s="16" t="s">
        <v>8</v>
      </c>
      <c r="JG44" s="16" t="s">
        <v>8</v>
      </c>
      <c r="JI44" s="16" t="s">
        <v>8</v>
      </c>
      <c r="JJ44" s="16" t="s">
        <v>8</v>
      </c>
      <c r="JK44" s="16" t="s">
        <v>8</v>
      </c>
      <c r="JL44" s="16" t="s">
        <v>8</v>
      </c>
      <c r="JM44" s="16" t="s">
        <v>8</v>
      </c>
      <c r="JN44" s="16" t="s">
        <v>8</v>
      </c>
      <c r="JP44" s="16" t="s">
        <v>8</v>
      </c>
      <c r="JQ44" s="16" t="s">
        <v>8</v>
      </c>
      <c r="JR44" s="16" t="s">
        <v>8</v>
      </c>
      <c r="JS44" s="16" t="s">
        <v>8</v>
      </c>
      <c r="JT44" s="16" t="s">
        <v>8</v>
      </c>
      <c r="JU44" s="16" t="s">
        <v>8</v>
      </c>
      <c r="JV44" s="16" t="s">
        <v>8</v>
      </c>
      <c r="JW44" s="16" t="s">
        <v>8</v>
      </c>
      <c r="JX44" s="16" t="s">
        <v>8</v>
      </c>
      <c r="JY44" s="16" t="s">
        <v>8</v>
      </c>
      <c r="KA44" s="16" t="s">
        <v>8</v>
      </c>
      <c r="KB44" s="16" t="s">
        <v>8</v>
      </c>
      <c r="KC44" s="16" t="s">
        <v>8</v>
      </c>
      <c r="KD44" s="16" t="s">
        <v>8</v>
      </c>
      <c r="KE44" s="16" t="s">
        <v>8</v>
      </c>
      <c r="KF44" s="16" t="s">
        <v>8</v>
      </c>
      <c r="KG44" s="16" t="s">
        <v>8</v>
      </c>
      <c r="KI44" s="16" t="s">
        <v>8</v>
      </c>
      <c r="KJ44" s="16" t="s">
        <v>8</v>
      </c>
      <c r="KK44" s="16" t="s">
        <v>8</v>
      </c>
      <c r="KL44" s="16" t="s">
        <v>8</v>
      </c>
      <c r="KM44" s="16" t="s">
        <v>8</v>
      </c>
      <c r="KN44" s="16" t="s">
        <v>8</v>
      </c>
      <c r="KO44" s="16" t="s">
        <v>8</v>
      </c>
      <c r="KQ44" s="16" t="s">
        <v>8</v>
      </c>
      <c r="KR44" s="16" t="s">
        <v>8</v>
      </c>
      <c r="KS44" s="16" t="s">
        <v>8</v>
      </c>
      <c r="KT44" s="16" t="s">
        <v>8</v>
      </c>
      <c r="KU44" s="16" t="s">
        <v>8</v>
      </c>
      <c r="KV44" s="16" t="s">
        <v>8</v>
      </c>
      <c r="KW44" s="16" t="s">
        <v>8</v>
      </c>
      <c r="KX44" s="16" t="s">
        <v>8</v>
      </c>
      <c r="KZ44" s="2" t="s">
        <v>8</v>
      </c>
      <c r="LA44" s="2" t="s">
        <v>8</v>
      </c>
      <c r="LC44" s="12" t="s">
        <v>96</v>
      </c>
      <c r="LE44" s="12" t="s">
        <v>96</v>
      </c>
      <c r="LG44" s="12" t="s">
        <v>96</v>
      </c>
      <c r="LH44" s="12" t="s">
        <v>96</v>
      </c>
      <c r="LJ44" s="2" t="s">
        <v>8</v>
      </c>
      <c r="LK44" s="2" t="s">
        <v>8</v>
      </c>
      <c r="LL44" s="2" t="s">
        <v>8</v>
      </c>
      <c r="LN44" s="2" t="s">
        <v>8</v>
      </c>
      <c r="LO44" s="2" t="s">
        <v>8</v>
      </c>
      <c r="LQ44" s="2" t="s">
        <v>8</v>
      </c>
      <c r="LR44" s="2" t="s">
        <v>8</v>
      </c>
      <c r="LS44" s="2" t="s">
        <v>8</v>
      </c>
      <c r="LT44" s="2" t="s">
        <v>8</v>
      </c>
      <c r="LV44" s="2" t="s">
        <v>8</v>
      </c>
      <c r="LW44" s="2" t="s">
        <v>8</v>
      </c>
      <c r="LY44" s="2" t="s">
        <v>8</v>
      </c>
      <c r="LZ44" s="2" t="s">
        <v>8</v>
      </c>
      <c r="MB44" s="2" t="s">
        <v>8</v>
      </c>
      <c r="MC44" s="2" t="s">
        <v>8</v>
      </c>
      <c r="MD44" s="2" t="s">
        <v>8</v>
      </c>
      <c r="ME44" s="2" t="s">
        <v>8</v>
      </c>
      <c r="MG44" s="2" t="s">
        <v>8</v>
      </c>
      <c r="MH44" s="2" t="s">
        <v>8</v>
      </c>
      <c r="MI44" s="2" t="s">
        <v>8</v>
      </c>
      <c r="MJ44" s="2" t="s">
        <v>8</v>
      </c>
      <c r="MK44" s="2" t="s">
        <v>8</v>
      </c>
      <c r="ML44" s="2" t="s">
        <v>8</v>
      </c>
      <c r="MN44" s="2" t="s">
        <v>8</v>
      </c>
      <c r="MO44" s="2" t="s">
        <v>8</v>
      </c>
      <c r="MP44" s="2" t="s">
        <v>8</v>
      </c>
      <c r="MQ44" s="2" t="s">
        <v>8</v>
      </c>
      <c r="MR44" s="2" t="s">
        <v>8</v>
      </c>
      <c r="MT44" s="2" t="s">
        <v>8</v>
      </c>
      <c r="MU44" s="2" t="s">
        <v>8</v>
      </c>
      <c r="MW44" s="2" t="s">
        <v>8</v>
      </c>
      <c r="MX44" s="2" t="s">
        <v>8</v>
      </c>
      <c r="MY44" s="2" t="s">
        <v>8</v>
      </c>
      <c r="MZ44" s="2" t="s">
        <v>8</v>
      </c>
      <c r="NA44" s="2" t="s">
        <v>8</v>
      </c>
      <c r="NB44" s="2" t="s">
        <v>8</v>
      </c>
      <c r="NC44" s="2" t="s">
        <v>8</v>
      </c>
      <c r="ND44" s="2" t="s">
        <v>8</v>
      </c>
      <c r="NE44" s="2" t="s">
        <v>8</v>
      </c>
      <c r="NF44" s="2" t="s">
        <v>8</v>
      </c>
      <c r="NG44" s="2" t="s">
        <v>8</v>
      </c>
      <c r="NH44" s="2" t="s">
        <v>8</v>
      </c>
      <c r="NJ44" s="2" t="s">
        <v>8</v>
      </c>
      <c r="NK44" s="2" t="s">
        <v>8</v>
      </c>
      <c r="NL44" s="2" t="s">
        <v>8</v>
      </c>
      <c r="NM44" s="2" t="s">
        <v>8</v>
      </c>
      <c r="NN44" s="2" t="s">
        <v>8</v>
      </c>
      <c r="NO44" s="2" t="s">
        <v>8</v>
      </c>
      <c r="NQ44" s="2" t="s">
        <v>8</v>
      </c>
      <c r="NR44" s="2" t="s">
        <v>8</v>
      </c>
      <c r="NS44" s="2" t="s">
        <v>8</v>
      </c>
      <c r="NT44" s="2" t="s">
        <v>8</v>
      </c>
      <c r="NU44" s="2" t="s">
        <v>8</v>
      </c>
      <c r="NV44" s="2" t="s">
        <v>8</v>
      </c>
      <c r="NW44" s="2" t="s">
        <v>8</v>
      </c>
      <c r="NX44" s="2" t="s">
        <v>8</v>
      </c>
      <c r="NY44" s="2" t="s">
        <v>8</v>
      </c>
      <c r="OA44" s="2" t="s">
        <v>8</v>
      </c>
      <c r="OB44" s="2" t="s">
        <v>8</v>
      </c>
      <c r="OC44" s="2" t="s">
        <v>8</v>
      </c>
      <c r="OE44" s="2" t="s">
        <v>8</v>
      </c>
      <c r="OF44" s="2" t="s">
        <v>8</v>
      </c>
      <c r="OG44" s="12" t="s">
        <v>586</v>
      </c>
      <c r="OI44" s="2" t="s">
        <v>8</v>
      </c>
      <c r="OJ44" s="2" t="s">
        <v>8</v>
      </c>
      <c r="OK44" s="2" t="s">
        <v>8</v>
      </c>
      <c r="OL44" s="2" t="s">
        <v>8</v>
      </c>
      <c r="OM44" s="12" t="s">
        <v>1917</v>
      </c>
    </row>
    <row r="45" spans="1:403" ht="22.5" customHeight="1" x14ac:dyDescent="0.25">
      <c r="A45" s="15" t="s">
        <v>35</v>
      </c>
      <c r="B45" s="2" t="s">
        <v>36</v>
      </c>
      <c r="C45" s="2" t="s">
        <v>36</v>
      </c>
      <c r="E45" s="2" t="s">
        <v>36</v>
      </c>
      <c r="F45" s="2" t="s">
        <v>36</v>
      </c>
      <c r="H45" s="2" t="s">
        <v>36</v>
      </c>
      <c r="I45" s="2" t="s">
        <v>36</v>
      </c>
      <c r="J45" s="2" t="s">
        <v>36</v>
      </c>
      <c r="L45" s="2" t="s">
        <v>36</v>
      </c>
      <c r="M45" s="2" t="s">
        <v>36</v>
      </c>
      <c r="O45" s="2" t="s">
        <v>36</v>
      </c>
      <c r="P45" s="2" t="s">
        <v>36</v>
      </c>
      <c r="Q45" s="2" t="s">
        <v>36</v>
      </c>
      <c r="S45" s="2" t="s">
        <v>36</v>
      </c>
      <c r="T45" s="2" t="s">
        <v>36</v>
      </c>
      <c r="U45" s="2" t="s">
        <v>36</v>
      </c>
      <c r="V45" s="2" t="s">
        <v>36</v>
      </c>
      <c r="X45" s="2" t="s">
        <v>36</v>
      </c>
      <c r="Y45" s="2" t="s">
        <v>36</v>
      </c>
      <c r="Z45" s="2" t="s">
        <v>36</v>
      </c>
      <c r="AA45" s="2" t="s">
        <v>36</v>
      </c>
      <c r="AB45" s="2" t="s">
        <v>36</v>
      </c>
      <c r="AC45" s="2" t="s">
        <v>36</v>
      </c>
      <c r="AE45" s="2" t="s">
        <v>36</v>
      </c>
      <c r="AF45" s="2" t="s">
        <v>36</v>
      </c>
      <c r="AG45" s="2" t="s">
        <v>36</v>
      </c>
      <c r="AH45" s="2" t="s">
        <v>36</v>
      </c>
      <c r="AI45" s="2" t="s">
        <v>36</v>
      </c>
      <c r="AK45" s="2" t="s">
        <v>36</v>
      </c>
      <c r="AL45" s="2" t="s">
        <v>36</v>
      </c>
      <c r="AM45" s="2" t="s">
        <v>36</v>
      </c>
      <c r="AO45" s="2" t="s">
        <v>36</v>
      </c>
      <c r="AP45" s="2" t="s">
        <v>36</v>
      </c>
      <c r="AQ45" s="2" t="s">
        <v>36</v>
      </c>
      <c r="AS45" s="2" t="s">
        <v>36</v>
      </c>
      <c r="AT45" s="2" t="s">
        <v>36</v>
      </c>
      <c r="AV45" s="2" t="s">
        <v>36</v>
      </c>
      <c r="AW45" s="2" t="s">
        <v>36</v>
      </c>
      <c r="AY45" s="2" t="s">
        <v>36</v>
      </c>
      <c r="AZ45" s="2" t="s">
        <v>36</v>
      </c>
      <c r="BA45" s="2" t="s">
        <v>36</v>
      </c>
      <c r="BC45" s="2" t="s">
        <v>36</v>
      </c>
      <c r="BD45" s="2" t="s">
        <v>36</v>
      </c>
      <c r="BF45" s="2" t="s">
        <v>36</v>
      </c>
      <c r="BG45" s="2" t="s">
        <v>36</v>
      </c>
      <c r="BH45" s="2" t="s">
        <v>36</v>
      </c>
      <c r="BJ45" s="2" t="s">
        <v>36</v>
      </c>
      <c r="BL45" s="2" t="s">
        <v>36</v>
      </c>
      <c r="BM45" s="2" t="s">
        <v>36</v>
      </c>
      <c r="BN45" s="2" t="s">
        <v>36</v>
      </c>
      <c r="BP45" s="2" t="s">
        <v>36</v>
      </c>
      <c r="BQ45" s="2" t="s">
        <v>36</v>
      </c>
      <c r="BR45" s="2" t="s">
        <v>36</v>
      </c>
      <c r="BT45" s="2" t="s">
        <v>36</v>
      </c>
      <c r="BU45" s="2" t="s">
        <v>36</v>
      </c>
      <c r="BV45" s="2" t="s">
        <v>36</v>
      </c>
      <c r="BX45" s="2" t="s">
        <v>36</v>
      </c>
      <c r="BY45" s="2" t="s">
        <v>36</v>
      </c>
      <c r="BZ45" s="2" t="s">
        <v>36</v>
      </c>
      <c r="CB45" s="2" t="s">
        <v>36</v>
      </c>
      <c r="CC45" s="2" t="s">
        <v>36</v>
      </c>
      <c r="CE45" s="2" t="s">
        <v>36</v>
      </c>
      <c r="CF45" s="2" t="s">
        <v>36</v>
      </c>
      <c r="CG45" s="2" t="s">
        <v>36</v>
      </c>
      <c r="CI45" s="2" t="s">
        <v>36</v>
      </c>
      <c r="CJ45" s="2" t="s">
        <v>36</v>
      </c>
      <c r="CK45" s="2" t="s">
        <v>36</v>
      </c>
      <c r="CM45" s="2" t="s">
        <v>36</v>
      </c>
      <c r="CO45" s="2" t="s">
        <v>36</v>
      </c>
      <c r="CP45" s="2" t="s">
        <v>36</v>
      </c>
      <c r="CQ45" s="2" t="s">
        <v>36</v>
      </c>
      <c r="CR45" s="70"/>
      <c r="CS45" s="2" t="s">
        <v>36</v>
      </c>
      <c r="CT45" s="2" t="s">
        <v>36</v>
      </c>
      <c r="CU45" s="2" t="s">
        <v>36</v>
      </c>
      <c r="CW45" s="2" t="s">
        <v>8</v>
      </c>
      <c r="CX45" s="2" t="s">
        <v>8</v>
      </c>
      <c r="CY45" s="2" t="s">
        <v>8</v>
      </c>
      <c r="DA45" s="2" t="s">
        <v>8</v>
      </c>
      <c r="DB45" s="2" t="s">
        <v>8</v>
      </c>
      <c r="DC45" s="2" t="s">
        <v>8</v>
      </c>
      <c r="DE45" s="2" t="s">
        <v>8</v>
      </c>
      <c r="DF45" s="2" t="s">
        <v>8</v>
      </c>
      <c r="DG45" s="2" t="s">
        <v>8</v>
      </c>
      <c r="DI45" s="2" t="s">
        <v>8</v>
      </c>
      <c r="DJ45" s="2" t="s">
        <v>8</v>
      </c>
      <c r="DK45" s="2" t="s">
        <v>8</v>
      </c>
      <c r="DM45" s="2" t="s">
        <v>8</v>
      </c>
      <c r="DN45" s="2" t="s">
        <v>8</v>
      </c>
      <c r="DP45" s="2" t="s">
        <v>8</v>
      </c>
      <c r="DQ45" s="2" t="s">
        <v>8</v>
      </c>
      <c r="DR45" s="2" t="s">
        <v>8</v>
      </c>
      <c r="DT45" s="2" t="s">
        <v>8</v>
      </c>
      <c r="DU45" s="2" t="s">
        <v>8</v>
      </c>
      <c r="DV45" s="2" t="s">
        <v>8</v>
      </c>
      <c r="DX45" s="2" t="s">
        <v>8</v>
      </c>
      <c r="DY45" s="2" t="s">
        <v>8</v>
      </c>
      <c r="DZ45" s="2" t="s">
        <v>8</v>
      </c>
      <c r="EB45" s="2" t="s">
        <v>8</v>
      </c>
      <c r="EC45" s="2" t="s">
        <v>8</v>
      </c>
      <c r="ED45" s="2" t="s">
        <v>8</v>
      </c>
      <c r="EE45" s="2" t="s">
        <v>8</v>
      </c>
      <c r="EG45" s="2" t="s">
        <v>8</v>
      </c>
      <c r="EH45" s="2" t="s">
        <v>8</v>
      </c>
      <c r="EI45" s="2" t="s">
        <v>8</v>
      </c>
      <c r="EJ45" s="2" t="s">
        <v>8</v>
      </c>
      <c r="EL45" s="2" t="s">
        <v>8</v>
      </c>
      <c r="EN45" s="2" t="s">
        <v>8</v>
      </c>
      <c r="EO45" s="2" t="s">
        <v>8</v>
      </c>
      <c r="EP45" s="2" t="s">
        <v>8</v>
      </c>
      <c r="EQ45" s="2" t="s">
        <v>8</v>
      </c>
      <c r="ER45" s="2" t="s">
        <v>8</v>
      </c>
      <c r="ET45" s="2" t="s">
        <v>8</v>
      </c>
      <c r="EU45" s="2" t="s">
        <v>8</v>
      </c>
      <c r="EW45" s="2" t="s">
        <v>8</v>
      </c>
      <c r="EX45" s="2" t="s">
        <v>8</v>
      </c>
      <c r="EY45" s="2" t="s">
        <v>8</v>
      </c>
      <c r="EZ45" s="2" t="s">
        <v>8</v>
      </c>
      <c r="FB45" s="2" t="s">
        <v>8</v>
      </c>
      <c r="FC45" s="2" t="s">
        <v>8</v>
      </c>
      <c r="FE45" s="2" t="s">
        <v>8</v>
      </c>
      <c r="FF45" s="2" t="s">
        <v>8</v>
      </c>
      <c r="FG45" s="2" t="s">
        <v>8</v>
      </c>
      <c r="FH45" s="2" t="s">
        <v>8</v>
      </c>
      <c r="FJ45" s="2" t="s">
        <v>8</v>
      </c>
      <c r="FK45" s="2" t="s">
        <v>8</v>
      </c>
      <c r="FL45" s="2" t="s">
        <v>8</v>
      </c>
      <c r="FM45" s="2" t="s">
        <v>8</v>
      </c>
      <c r="FO45" s="2" t="s">
        <v>8</v>
      </c>
      <c r="FP45" s="2" t="s">
        <v>8</v>
      </c>
      <c r="FQ45" s="70"/>
      <c r="FR45" s="2" t="s">
        <v>8</v>
      </c>
      <c r="FS45" s="2" t="s">
        <v>8</v>
      </c>
      <c r="FT45" s="2" t="s">
        <v>8</v>
      </c>
      <c r="FU45" s="2" t="s">
        <v>8</v>
      </c>
      <c r="FW45" s="2" t="s">
        <v>8</v>
      </c>
      <c r="FX45" s="2" t="s">
        <v>8</v>
      </c>
      <c r="FY45" s="2" t="s">
        <v>8</v>
      </c>
      <c r="FZ45" s="2" t="s">
        <v>8</v>
      </c>
      <c r="GA45" s="2" t="s">
        <v>8</v>
      </c>
      <c r="GB45" s="2" t="s">
        <v>8</v>
      </c>
      <c r="GD45" s="2" t="s">
        <v>8</v>
      </c>
      <c r="GE45" s="2" t="s">
        <v>8</v>
      </c>
      <c r="GF45" s="2" t="s">
        <v>8</v>
      </c>
      <c r="GG45" s="2" t="s">
        <v>8</v>
      </c>
      <c r="GH45" s="2" t="s">
        <v>8</v>
      </c>
      <c r="GI45" s="2" t="s">
        <v>8</v>
      </c>
      <c r="GK45" s="2" t="s">
        <v>8</v>
      </c>
      <c r="GL45" s="2" t="s">
        <v>8</v>
      </c>
      <c r="GM45" s="2" t="s">
        <v>8</v>
      </c>
      <c r="GN45" s="2" t="s">
        <v>8</v>
      </c>
      <c r="GP45" s="2" t="s">
        <v>8</v>
      </c>
      <c r="GQ45" s="2" t="s">
        <v>8</v>
      </c>
      <c r="GR45" s="2" t="s">
        <v>8</v>
      </c>
      <c r="GS45" s="2" t="s">
        <v>8</v>
      </c>
      <c r="GT45" s="70"/>
      <c r="GU45" s="2" t="s">
        <v>8</v>
      </c>
      <c r="GV45" s="2" t="s">
        <v>8</v>
      </c>
      <c r="GW45" s="2" t="s">
        <v>8</v>
      </c>
      <c r="GX45" s="2" t="s">
        <v>8</v>
      </c>
      <c r="GZ45" s="2" t="s">
        <v>8</v>
      </c>
      <c r="HA45" s="2" t="s">
        <v>8</v>
      </c>
      <c r="HB45" s="2" t="s">
        <v>8</v>
      </c>
      <c r="HC45" s="2" t="s">
        <v>8</v>
      </c>
      <c r="HD45" s="2" t="s">
        <v>8</v>
      </c>
      <c r="HE45" s="2" t="s">
        <v>8</v>
      </c>
      <c r="HG45" s="2" t="s">
        <v>8</v>
      </c>
      <c r="HH45" s="2" t="s">
        <v>8</v>
      </c>
      <c r="HI45" s="2" t="s">
        <v>8</v>
      </c>
      <c r="HJ45" s="2" t="s">
        <v>8</v>
      </c>
      <c r="HK45" s="2" t="s">
        <v>8</v>
      </c>
      <c r="HL45" s="2" t="s">
        <v>8</v>
      </c>
      <c r="HN45" s="2" t="s">
        <v>8</v>
      </c>
      <c r="HO45" s="2" t="s">
        <v>8</v>
      </c>
      <c r="HQ45" s="2" t="s">
        <v>8</v>
      </c>
      <c r="HR45" s="2" t="s">
        <v>8</v>
      </c>
      <c r="HT45" s="2" t="s">
        <v>8</v>
      </c>
      <c r="HU45" s="2" t="s">
        <v>8</v>
      </c>
      <c r="HV45" s="2" t="s">
        <v>8</v>
      </c>
      <c r="HW45" s="2" t="s">
        <v>8</v>
      </c>
      <c r="HY45" s="2" t="s">
        <v>8</v>
      </c>
      <c r="HZ45" s="2" t="s">
        <v>8</v>
      </c>
      <c r="IA45" s="2" t="s">
        <v>8</v>
      </c>
      <c r="IB45" s="2" t="s">
        <v>8</v>
      </c>
      <c r="IC45" s="2" t="s">
        <v>8</v>
      </c>
      <c r="ID45" s="2" t="s">
        <v>8</v>
      </c>
      <c r="IF45" s="2" t="s">
        <v>8</v>
      </c>
      <c r="IG45" s="2" t="s">
        <v>8</v>
      </c>
      <c r="IH45" s="2" t="s">
        <v>8</v>
      </c>
      <c r="II45" s="2" t="s">
        <v>8</v>
      </c>
      <c r="IK45" s="2" t="s">
        <v>8</v>
      </c>
      <c r="IL45" s="2" t="s">
        <v>8</v>
      </c>
      <c r="IM45" s="2" t="s">
        <v>8</v>
      </c>
      <c r="IN45" s="2" t="s">
        <v>8</v>
      </c>
      <c r="IO45" s="2" t="s">
        <v>8</v>
      </c>
      <c r="IP45" s="2" t="s">
        <v>8</v>
      </c>
      <c r="IQ45" s="2" t="s">
        <v>8</v>
      </c>
      <c r="IR45" s="2" t="s">
        <v>8</v>
      </c>
      <c r="IS45" s="2" t="s">
        <v>8</v>
      </c>
      <c r="IU45" s="2" t="s">
        <v>8</v>
      </c>
      <c r="IV45" s="2" t="s">
        <v>8</v>
      </c>
      <c r="IW45" s="2" t="s">
        <v>8</v>
      </c>
      <c r="IY45" s="2" t="s">
        <v>8</v>
      </c>
      <c r="IZ45" s="2" t="s">
        <v>8</v>
      </c>
      <c r="JA45" s="2" t="s">
        <v>8</v>
      </c>
      <c r="JC45" s="2" t="s">
        <v>8</v>
      </c>
      <c r="JD45" s="2" t="s">
        <v>8</v>
      </c>
      <c r="JE45" s="2" t="s">
        <v>8</v>
      </c>
      <c r="JF45" s="2" t="s">
        <v>8</v>
      </c>
      <c r="JG45" s="2" t="s">
        <v>8</v>
      </c>
      <c r="JI45" s="2" t="s">
        <v>8</v>
      </c>
      <c r="JJ45" s="2" t="s">
        <v>8</v>
      </c>
      <c r="JK45" s="2" t="s">
        <v>8</v>
      </c>
      <c r="JL45" s="2" t="s">
        <v>8</v>
      </c>
      <c r="JM45" s="2" t="s">
        <v>8</v>
      </c>
      <c r="JN45" s="2" t="s">
        <v>8</v>
      </c>
      <c r="JP45" s="2" t="s">
        <v>8</v>
      </c>
      <c r="JQ45" s="2" t="s">
        <v>8</v>
      </c>
      <c r="JR45" s="2" t="s">
        <v>8</v>
      </c>
      <c r="JS45" s="2" t="s">
        <v>8</v>
      </c>
      <c r="JT45" s="2" t="s">
        <v>8</v>
      </c>
      <c r="JU45" s="2" t="s">
        <v>8</v>
      </c>
      <c r="JV45" s="2" t="s">
        <v>8</v>
      </c>
      <c r="JW45" s="2" t="s">
        <v>8</v>
      </c>
      <c r="JX45" s="2" t="s">
        <v>8</v>
      </c>
      <c r="JY45" s="2" t="s">
        <v>8</v>
      </c>
      <c r="KA45" s="2" t="s">
        <v>8</v>
      </c>
      <c r="KB45" s="2" t="s">
        <v>8</v>
      </c>
      <c r="KC45" s="2" t="s">
        <v>8</v>
      </c>
      <c r="KD45" s="2" t="s">
        <v>8</v>
      </c>
      <c r="KE45" s="2" t="s">
        <v>8</v>
      </c>
      <c r="KF45" s="2" t="s">
        <v>8</v>
      </c>
      <c r="KG45" s="2" t="s">
        <v>8</v>
      </c>
      <c r="KI45" s="2" t="s">
        <v>8</v>
      </c>
      <c r="KJ45" s="2" t="s">
        <v>8</v>
      </c>
      <c r="KK45" s="2" t="s">
        <v>8</v>
      </c>
      <c r="KL45" s="2" t="s">
        <v>8</v>
      </c>
      <c r="KM45" s="2" t="s">
        <v>8</v>
      </c>
      <c r="KN45" s="2" t="s">
        <v>8</v>
      </c>
      <c r="KO45" s="2" t="s">
        <v>8</v>
      </c>
      <c r="KQ45" s="2" t="s">
        <v>8</v>
      </c>
      <c r="KR45" s="2" t="s">
        <v>8</v>
      </c>
      <c r="KS45" s="2" t="s">
        <v>8</v>
      </c>
      <c r="KT45" s="2" t="s">
        <v>8</v>
      </c>
      <c r="KU45" s="2" t="s">
        <v>8</v>
      </c>
      <c r="KV45" s="2" t="s">
        <v>8</v>
      </c>
      <c r="KW45" s="2" t="s">
        <v>8</v>
      </c>
      <c r="KX45" s="2" t="s">
        <v>8</v>
      </c>
      <c r="KZ45" s="2" t="s">
        <v>8</v>
      </c>
      <c r="LA45" s="2" t="s">
        <v>8</v>
      </c>
      <c r="LC45" s="2" t="s">
        <v>8</v>
      </c>
      <c r="LE45" s="2" t="s">
        <v>8</v>
      </c>
      <c r="LG45" s="2" t="s">
        <v>8</v>
      </c>
      <c r="LH45" s="2" t="s">
        <v>8</v>
      </c>
      <c r="LJ45" s="2" t="s">
        <v>8</v>
      </c>
      <c r="LK45" s="2" t="s">
        <v>8</v>
      </c>
      <c r="LL45" s="2" t="s">
        <v>8</v>
      </c>
      <c r="LN45" s="2" t="s">
        <v>8</v>
      </c>
      <c r="LO45" s="2" t="s">
        <v>8</v>
      </c>
      <c r="LQ45" s="2" t="s">
        <v>8</v>
      </c>
      <c r="LR45" s="2" t="s">
        <v>8</v>
      </c>
      <c r="LS45" s="2" t="s">
        <v>8</v>
      </c>
      <c r="LT45" s="2" t="s">
        <v>8</v>
      </c>
      <c r="LV45" s="2" t="s">
        <v>8</v>
      </c>
      <c r="LW45" s="2" t="s">
        <v>8</v>
      </c>
      <c r="LY45" s="2" t="s">
        <v>8</v>
      </c>
      <c r="LZ45" s="2" t="s">
        <v>8</v>
      </c>
      <c r="MB45" s="2" t="s">
        <v>8</v>
      </c>
      <c r="MC45" s="2" t="s">
        <v>8</v>
      </c>
      <c r="MD45" s="2" t="s">
        <v>8</v>
      </c>
      <c r="ME45" s="2" t="s">
        <v>8</v>
      </c>
      <c r="MG45" s="2" t="s">
        <v>8</v>
      </c>
      <c r="MH45" s="2" t="s">
        <v>8</v>
      </c>
      <c r="MI45" s="2" t="s">
        <v>8</v>
      </c>
      <c r="MJ45" s="2" t="s">
        <v>8</v>
      </c>
      <c r="MK45" s="2" t="s">
        <v>8</v>
      </c>
      <c r="ML45" s="2" t="s">
        <v>8</v>
      </c>
      <c r="MN45" s="2" t="s">
        <v>8</v>
      </c>
      <c r="MO45" s="2" t="s">
        <v>8</v>
      </c>
      <c r="MP45" s="2" t="s">
        <v>8</v>
      </c>
      <c r="MQ45" s="2" t="s">
        <v>8</v>
      </c>
      <c r="MR45" s="2" t="s">
        <v>8</v>
      </c>
      <c r="MT45" s="2" t="s">
        <v>8</v>
      </c>
      <c r="MU45" s="2" t="s">
        <v>8</v>
      </c>
      <c r="MW45" s="2" t="s">
        <v>8</v>
      </c>
      <c r="MX45" s="2" t="s">
        <v>8</v>
      </c>
      <c r="MY45" s="2" t="s">
        <v>8</v>
      </c>
      <c r="MZ45" s="2" t="s">
        <v>8</v>
      </c>
      <c r="NA45" s="2" t="s">
        <v>8</v>
      </c>
      <c r="NB45" s="2" t="s">
        <v>8</v>
      </c>
      <c r="NC45" s="2" t="s">
        <v>8</v>
      </c>
      <c r="ND45" s="2" t="s">
        <v>8</v>
      </c>
      <c r="NE45" s="2" t="s">
        <v>8</v>
      </c>
      <c r="NF45" s="2" t="s">
        <v>8</v>
      </c>
      <c r="NG45" s="2" t="s">
        <v>8</v>
      </c>
      <c r="NH45" s="2" t="s">
        <v>8</v>
      </c>
      <c r="NJ45" s="2" t="s">
        <v>8</v>
      </c>
      <c r="NK45" s="2" t="s">
        <v>8</v>
      </c>
      <c r="NL45" s="2" t="s">
        <v>8</v>
      </c>
      <c r="NM45" s="2" t="s">
        <v>8</v>
      </c>
      <c r="NN45" s="2" t="s">
        <v>8</v>
      </c>
      <c r="NO45" s="2" t="s">
        <v>8</v>
      </c>
      <c r="NQ45" s="2" t="s">
        <v>8</v>
      </c>
      <c r="NR45" s="2" t="s">
        <v>8</v>
      </c>
      <c r="NS45" s="2" t="s">
        <v>8</v>
      </c>
      <c r="NT45" s="2" t="s">
        <v>8</v>
      </c>
      <c r="NU45" s="2" t="s">
        <v>8</v>
      </c>
      <c r="NV45" s="2" t="s">
        <v>8</v>
      </c>
      <c r="NW45" s="2" t="s">
        <v>8</v>
      </c>
      <c r="NX45" s="2" t="s">
        <v>8</v>
      </c>
      <c r="NY45" s="2" t="s">
        <v>8</v>
      </c>
      <c r="OA45" s="2" t="s">
        <v>8</v>
      </c>
      <c r="OB45" s="2" t="s">
        <v>8</v>
      </c>
      <c r="OC45" s="2" t="s">
        <v>8</v>
      </c>
      <c r="OE45" s="2" t="s">
        <v>8</v>
      </c>
      <c r="OF45" s="2" t="s">
        <v>8</v>
      </c>
      <c r="OG45" s="2" t="s">
        <v>8</v>
      </c>
      <c r="OI45" s="2" t="s">
        <v>8</v>
      </c>
      <c r="OJ45" s="2" t="s">
        <v>8</v>
      </c>
      <c r="OK45" s="2" t="s">
        <v>8</v>
      </c>
      <c r="OL45" s="2" t="s">
        <v>8</v>
      </c>
      <c r="OM45" s="2" t="s">
        <v>8</v>
      </c>
    </row>
    <row r="46" spans="1:403" ht="22.5" customHeight="1" thickBot="1" x14ac:dyDescent="0.3">
      <c r="A46" s="19" t="s">
        <v>37</v>
      </c>
      <c r="B46" s="20" t="s">
        <v>38</v>
      </c>
      <c r="C46" s="20" t="s">
        <v>38</v>
      </c>
      <c r="E46" s="20" t="s">
        <v>38</v>
      </c>
      <c r="F46" s="20" t="s">
        <v>38</v>
      </c>
      <c r="H46" s="20" t="s">
        <v>38</v>
      </c>
      <c r="I46" s="20" t="s">
        <v>38</v>
      </c>
      <c r="J46" s="20" t="s">
        <v>38</v>
      </c>
      <c r="L46" s="20" t="s">
        <v>38</v>
      </c>
      <c r="M46" s="20" t="s">
        <v>38</v>
      </c>
      <c r="O46" s="20" t="s">
        <v>38</v>
      </c>
      <c r="P46" s="20" t="s">
        <v>38</v>
      </c>
      <c r="Q46" s="20" t="s">
        <v>38</v>
      </c>
      <c r="S46" s="20" t="s">
        <v>38</v>
      </c>
      <c r="T46" s="20" t="s">
        <v>38</v>
      </c>
      <c r="U46" s="20" t="s">
        <v>38</v>
      </c>
      <c r="V46" s="20" t="s">
        <v>38</v>
      </c>
      <c r="X46" s="20" t="s">
        <v>38</v>
      </c>
      <c r="Y46" s="20" t="s">
        <v>38</v>
      </c>
      <c r="Z46" s="20" t="s">
        <v>38</v>
      </c>
      <c r="AA46" s="20" t="s">
        <v>38</v>
      </c>
      <c r="AB46" s="20" t="s">
        <v>38</v>
      </c>
      <c r="AC46" s="20" t="s">
        <v>38</v>
      </c>
      <c r="AE46" s="20" t="s">
        <v>38</v>
      </c>
      <c r="AF46" s="20" t="s">
        <v>38</v>
      </c>
      <c r="AG46" s="20" t="s">
        <v>38</v>
      </c>
      <c r="AH46" s="20" t="s">
        <v>38</v>
      </c>
      <c r="AI46" s="20" t="s">
        <v>38</v>
      </c>
      <c r="AK46" s="20" t="s">
        <v>38</v>
      </c>
      <c r="AL46" s="20" t="s">
        <v>38</v>
      </c>
      <c r="AM46" s="20" t="s">
        <v>38</v>
      </c>
      <c r="AO46" s="20" t="s">
        <v>38</v>
      </c>
      <c r="AP46" s="20" t="s">
        <v>38</v>
      </c>
      <c r="AQ46" s="20" t="s">
        <v>38</v>
      </c>
      <c r="AS46" s="20" t="s">
        <v>38</v>
      </c>
      <c r="AT46" s="20" t="s">
        <v>38</v>
      </c>
      <c r="AV46" s="20" t="s">
        <v>38</v>
      </c>
      <c r="AW46" s="20" t="s">
        <v>38</v>
      </c>
      <c r="AY46" s="20" t="s">
        <v>38</v>
      </c>
      <c r="AZ46" s="20" t="s">
        <v>38</v>
      </c>
      <c r="BA46" s="20" t="s">
        <v>38</v>
      </c>
      <c r="BC46" s="20" t="s">
        <v>38</v>
      </c>
      <c r="BD46" s="20" t="s">
        <v>38</v>
      </c>
      <c r="BF46" s="20" t="s">
        <v>38</v>
      </c>
      <c r="BG46" s="20" t="s">
        <v>38</v>
      </c>
      <c r="BH46" s="20" t="s">
        <v>38</v>
      </c>
      <c r="BJ46" s="20" t="s">
        <v>38</v>
      </c>
      <c r="BL46" s="20" t="s">
        <v>38</v>
      </c>
      <c r="BM46" s="20" t="s">
        <v>38</v>
      </c>
      <c r="BN46" s="20" t="s">
        <v>38</v>
      </c>
      <c r="BP46" s="20" t="s">
        <v>38</v>
      </c>
      <c r="BQ46" s="20" t="s">
        <v>38</v>
      </c>
      <c r="BR46" s="20" t="s">
        <v>38</v>
      </c>
      <c r="BT46" s="20" t="s">
        <v>38</v>
      </c>
      <c r="BU46" s="20" t="s">
        <v>38</v>
      </c>
      <c r="BV46" s="20" t="s">
        <v>38</v>
      </c>
      <c r="BX46" s="20" t="s">
        <v>38</v>
      </c>
      <c r="BY46" s="20" t="s">
        <v>38</v>
      </c>
      <c r="BZ46" s="20" t="s">
        <v>38</v>
      </c>
      <c r="CB46" s="20" t="s">
        <v>38</v>
      </c>
      <c r="CC46" s="20" t="s">
        <v>38</v>
      </c>
      <c r="CE46" s="20" t="s">
        <v>38</v>
      </c>
      <c r="CF46" s="20" t="s">
        <v>38</v>
      </c>
      <c r="CG46" s="20" t="s">
        <v>38</v>
      </c>
      <c r="CI46" s="20" t="s">
        <v>38</v>
      </c>
      <c r="CJ46" s="20" t="s">
        <v>38</v>
      </c>
      <c r="CK46" s="20" t="s">
        <v>38</v>
      </c>
      <c r="CM46" s="20" t="s">
        <v>38</v>
      </c>
      <c r="CO46" s="20" t="s">
        <v>38</v>
      </c>
      <c r="CP46" s="20" t="s">
        <v>38</v>
      </c>
      <c r="CQ46" s="20" t="s">
        <v>38</v>
      </c>
      <c r="CR46" s="70"/>
      <c r="CS46" s="20" t="s">
        <v>38</v>
      </c>
      <c r="CT46" s="20" t="s">
        <v>38</v>
      </c>
      <c r="CU46" s="20" t="s">
        <v>38</v>
      </c>
      <c r="CW46" s="20" t="s">
        <v>38</v>
      </c>
      <c r="CX46" s="20" t="s">
        <v>38</v>
      </c>
      <c r="CY46" s="20" t="s">
        <v>38</v>
      </c>
      <c r="DA46" s="20" t="s">
        <v>38</v>
      </c>
      <c r="DB46" s="20" t="s">
        <v>38</v>
      </c>
      <c r="DC46" s="20" t="s">
        <v>38</v>
      </c>
      <c r="DE46" s="20" t="s">
        <v>38</v>
      </c>
      <c r="DF46" s="20" t="s">
        <v>38</v>
      </c>
      <c r="DG46" s="20" t="s">
        <v>38</v>
      </c>
      <c r="DI46" s="20" t="s">
        <v>38</v>
      </c>
      <c r="DJ46" s="20" t="s">
        <v>38</v>
      </c>
      <c r="DK46" s="20" t="s">
        <v>38</v>
      </c>
      <c r="DM46" s="20" t="s">
        <v>38</v>
      </c>
      <c r="DN46" s="20" t="s">
        <v>38</v>
      </c>
      <c r="DP46" s="20" t="s">
        <v>38</v>
      </c>
      <c r="DQ46" s="20" t="s">
        <v>38</v>
      </c>
      <c r="DR46" s="20" t="s">
        <v>38</v>
      </c>
      <c r="DT46" s="20" t="s">
        <v>38</v>
      </c>
      <c r="DU46" s="20" t="s">
        <v>38</v>
      </c>
      <c r="DV46" s="20" t="s">
        <v>38</v>
      </c>
      <c r="DX46" s="20" t="s">
        <v>38</v>
      </c>
      <c r="DY46" s="20" t="s">
        <v>38</v>
      </c>
      <c r="DZ46" s="20" t="s">
        <v>38</v>
      </c>
      <c r="EB46" s="20" t="s">
        <v>38</v>
      </c>
      <c r="EC46" s="20" t="s">
        <v>38</v>
      </c>
      <c r="ED46" s="20" t="s">
        <v>38</v>
      </c>
      <c r="EE46" s="20" t="s">
        <v>38</v>
      </c>
      <c r="EG46" s="20" t="s">
        <v>38</v>
      </c>
      <c r="EH46" s="20" t="s">
        <v>38</v>
      </c>
      <c r="EI46" s="20" t="s">
        <v>38</v>
      </c>
      <c r="EJ46" s="20" t="s">
        <v>38</v>
      </c>
      <c r="EL46" s="20" t="s">
        <v>38</v>
      </c>
      <c r="EN46" s="20" t="s">
        <v>38</v>
      </c>
      <c r="EO46" s="20" t="s">
        <v>38</v>
      </c>
      <c r="EP46" s="20" t="s">
        <v>38</v>
      </c>
      <c r="EQ46" s="20" t="s">
        <v>38</v>
      </c>
      <c r="ER46" s="20" t="s">
        <v>38</v>
      </c>
      <c r="ET46" s="20" t="s">
        <v>38</v>
      </c>
      <c r="EU46" s="20" t="s">
        <v>38</v>
      </c>
      <c r="EW46" s="20" t="s">
        <v>38</v>
      </c>
      <c r="EX46" s="20" t="s">
        <v>38</v>
      </c>
      <c r="EY46" s="20" t="s">
        <v>38</v>
      </c>
      <c r="EZ46" s="20" t="s">
        <v>38</v>
      </c>
      <c r="FB46" s="20" t="s">
        <v>38</v>
      </c>
      <c r="FC46" s="20" t="s">
        <v>38</v>
      </c>
      <c r="FE46" s="20" t="s">
        <v>38</v>
      </c>
      <c r="FF46" s="20" t="s">
        <v>38</v>
      </c>
      <c r="FG46" s="20" t="s">
        <v>38</v>
      </c>
      <c r="FH46" s="20" t="s">
        <v>38</v>
      </c>
      <c r="FJ46" s="20" t="s">
        <v>38</v>
      </c>
      <c r="FK46" s="20" t="s">
        <v>38</v>
      </c>
      <c r="FL46" s="20" t="s">
        <v>38</v>
      </c>
      <c r="FM46" s="20" t="s">
        <v>38</v>
      </c>
      <c r="FO46" s="20" t="s">
        <v>38</v>
      </c>
      <c r="FP46" s="20" t="s">
        <v>38</v>
      </c>
      <c r="FQ46" s="70"/>
      <c r="FR46" s="20" t="s">
        <v>38</v>
      </c>
      <c r="FS46" s="20" t="s">
        <v>38</v>
      </c>
      <c r="FT46" s="20" t="s">
        <v>38</v>
      </c>
      <c r="FU46" s="20" t="s">
        <v>38</v>
      </c>
      <c r="FW46" s="20" t="s">
        <v>38</v>
      </c>
      <c r="FX46" s="20" t="s">
        <v>38</v>
      </c>
      <c r="FY46" s="20" t="s">
        <v>38</v>
      </c>
      <c r="FZ46" s="20" t="s">
        <v>38</v>
      </c>
      <c r="GA46" s="20" t="s">
        <v>38</v>
      </c>
      <c r="GB46" s="20" t="s">
        <v>38</v>
      </c>
      <c r="GD46" s="20" t="s">
        <v>38</v>
      </c>
      <c r="GE46" s="20" t="s">
        <v>38</v>
      </c>
      <c r="GF46" s="20" t="s">
        <v>38</v>
      </c>
      <c r="GG46" s="20" t="s">
        <v>38</v>
      </c>
      <c r="GH46" s="20" t="s">
        <v>38</v>
      </c>
      <c r="GI46" s="20" t="s">
        <v>38</v>
      </c>
      <c r="GK46" s="20" t="s">
        <v>38</v>
      </c>
      <c r="GL46" s="20" t="s">
        <v>38</v>
      </c>
      <c r="GM46" s="20" t="s">
        <v>38</v>
      </c>
      <c r="GN46" s="20" t="s">
        <v>38</v>
      </c>
      <c r="GP46" s="20" t="s">
        <v>38</v>
      </c>
      <c r="GQ46" s="20" t="s">
        <v>38</v>
      </c>
      <c r="GR46" s="20" t="s">
        <v>38</v>
      </c>
      <c r="GS46" s="20" t="s">
        <v>38</v>
      </c>
      <c r="GT46" s="70"/>
      <c r="GU46" s="20" t="s">
        <v>38</v>
      </c>
      <c r="GV46" s="20" t="s">
        <v>38</v>
      </c>
      <c r="GW46" s="20" t="s">
        <v>38</v>
      </c>
      <c r="GX46" s="20" t="s">
        <v>38</v>
      </c>
      <c r="GZ46" s="20" t="s">
        <v>38</v>
      </c>
      <c r="HA46" s="20" t="s">
        <v>38</v>
      </c>
      <c r="HB46" s="20" t="s">
        <v>38</v>
      </c>
      <c r="HC46" s="20" t="s">
        <v>38</v>
      </c>
      <c r="HD46" s="20" t="s">
        <v>38</v>
      </c>
      <c r="HE46" s="20" t="s">
        <v>38</v>
      </c>
      <c r="HG46" s="20" t="s">
        <v>38</v>
      </c>
      <c r="HH46" s="20" t="s">
        <v>38</v>
      </c>
      <c r="HI46" s="20" t="s">
        <v>38</v>
      </c>
      <c r="HJ46" s="20" t="s">
        <v>38</v>
      </c>
      <c r="HK46" s="20" t="s">
        <v>38</v>
      </c>
      <c r="HL46" s="20" t="s">
        <v>38</v>
      </c>
      <c r="HN46" s="20" t="s">
        <v>97</v>
      </c>
      <c r="HO46" s="20" t="s">
        <v>97</v>
      </c>
      <c r="HQ46" s="20" t="s">
        <v>97</v>
      </c>
      <c r="HR46" s="20" t="s">
        <v>97</v>
      </c>
      <c r="HT46" s="20" t="s">
        <v>97</v>
      </c>
      <c r="HU46" s="20" t="s">
        <v>97</v>
      </c>
      <c r="HV46" s="20" t="s">
        <v>97</v>
      </c>
      <c r="HW46" s="20" t="s">
        <v>97</v>
      </c>
      <c r="HY46" s="20" t="s">
        <v>97</v>
      </c>
      <c r="HZ46" s="20" t="s">
        <v>97</v>
      </c>
      <c r="IA46" s="20" t="s">
        <v>97</v>
      </c>
      <c r="IB46" s="20" t="s">
        <v>97</v>
      </c>
      <c r="IC46" s="20" t="s">
        <v>97</v>
      </c>
      <c r="ID46" s="20" t="s">
        <v>97</v>
      </c>
      <c r="IF46" s="20" t="s">
        <v>97</v>
      </c>
      <c r="IG46" s="20" t="s">
        <v>97</v>
      </c>
      <c r="IH46" s="20" t="s">
        <v>97</v>
      </c>
      <c r="II46" s="20" t="s">
        <v>97</v>
      </c>
      <c r="IK46" s="20" t="s">
        <v>97</v>
      </c>
      <c r="IL46" s="20" t="s">
        <v>97</v>
      </c>
      <c r="IM46" s="20" t="s">
        <v>97</v>
      </c>
      <c r="IN46" s="20" t="s">
        <v>97</v>
      </c>
      <c r="IO46" s="20" t="s">
        <v>97</v>
      </c>
      <c r="IP46" s="20" t="s">
        <v>97</v>
      </c>
      <c r="IQ46" s="20" t="s">
        <v>97</v>
      </c>
      <c r="IR46" s="20" t="s">
        <v>97</v>
      </c>
      <c r="IS46" s="20" t="s">
        <v>97</v>
      </c>
      <c r="IU46" s="20" t="s">
        <v>97</v>
      </c>
      <c r="IV46" s="20" t="s">
        <v>97</v>
      </c>
      <c r="IW46" s="20" t="s">
        <v>97</v>
      </c>
      <c r="IY46" s="20" t="s">
        <v>97</v>
      </c>
      <c r="IZ46" s="20" t="s">
        <v>97</v>
      </c>
      <c r="JA46" s="20" t="s">
        <v>97</v>
      </c>
      <c r="JC46" s="20" t="s">
        <v>97</v>
      </c>
      <c r="JD46" s="20" t="s">
        <v>97</v>
      </c>
      <c r="JE46" s="20" t="s">
        <v>97</v>
      </c>
      <c r="JF46" s="20" t="s">
        <v>97</v>
      </c>
      <c r="JG46" s="20" t="s">
        <v>97</v>
      </c>
      <c r="JI46" s="20" t="s">
        <v>97</v>
      </c>
      <c r="JJ46" s="20" t="s">
        <v>97</v>
      </c>
      <c r="JK46" s="20" t="s">
        <v>97</v>
      </c>
      <c r="JL46" s="20" t="s">
        <v>97</v>
      </c>
      <c r="JM46" s="20" t="s">
        <v>97</v>
      </c>
      <c r="JN46" s="20" t="s">
        <v>97</v>
      </c>
      <c r="JP46" s="20" t="s">
        <v>97</v>
      </c>
      <c r="JQ46" s="20" t="s">
        <v>97</v>
      </c>
      <c r="JR46" s="20" t="s">
        <v>97</v>
      </c>
      <c r="JS46" s="20" t="s">
        <v>97</v>
      </c>
      <c r="JT46" s="20" t="s">
        <v>97</v>
      </c>
      <c r="JU46" s="20" t="s">
        <v>97</v>
      </c>
      <c r="JV46" s="20" t="s">
        <v>97</v>
      </c>
      <c r="JW46" s="20" t="s">
        <v>97</v>
      </c>
      <c r="JX46" s="20" t="s">
        <v>97</v>
      </c>
      <c r="JY46" s="20" t="s">
        <v>97</v>
      </c>
      <c r="KA46" s="20" t="s">
        <v>97</v>
      </c>
      <c r="KB46" s="20" t="s">
        <v>97</v>
      </c>
      <c r="KC46" s="20" t="s">
        <v>97</v>
      </c>
      <c r="KD46" s="20" t="s">
        <v>97</v>
      </c>
      <c r="KE46" s="20" t="s">
        <v>97</v>
      </c>
      <c r="KF46" s="20" t="s">
        <v>97</v>
      </c>
      <c r="KG46" s="20" t="s">
        <v>97</v>
      </c>
      <c r="KI46" s="20" t="s">
        <v>97</v>
      </c>
      <c r="KJ46" s="20" t="s">
        <v>97</v>
      </c>
      <c r="KK46" s="20" t="s">
        <v>97</v>
      </c>
      <c r="KL46" s="20" t="s">
        <v>97</v>
      </c>
      <c r="KM46" s="20" t="s">
        <v>97</v>
      </c>
      <c r="KN46" s="20" t="s">
        <v>97</v>
      </c>
      <c r="KO46" s="20" t="s">
        <v>97</v>
      </c>
      <c r="KQ46" s="20" t="s">
        <v>97</v>
      </c>
      <c r="KR46" s="20" t="s">
        <v>97</v>
      </c>
      <c r="KS46" s="20" t="s">
        <v>97</v>
      </c>
      <c r="KT46" s="20" t="s">
        <v>97</v>
      </c>
      <c r="KU46" s="20" t="s">
        <v>97</v>
      </c>
      <c r="KV46" s="20" t="s">
        <v>97</v>
      </c>
      <c r="KW46" s="20" t="s">
        <v>97</v>
      </c>
      <c r="KX46" s="20" t="s">
        <v>97</v>
      </c>
      <c r="KZ46" s="20" t="s">
        <v>97</v>
      </c>
      <c r="LA46" s="20" t="s">
        <v>97</v>
      </c>
      <c r="LC46" s="20" t="s">
        <v>97</v>
      </c>
      <c r="LE46" s="20" t="s">
        <v>97</v>
      </c>
      <c r="LG46" s="20" t="s">
        <v>97</v>
      </c>
      <c r="LH46" s="20" t="s">
        <v>97</v>
      </c>
      <c r="LJ46" s="20" t="s">
        <v>97</v>
      </c>
      <c r="LK46" s="20" t="s">
        <v>97</v>
      </c>
      <c r="LL46" s="20" t="s">
        <v>97</v>
      </c>
      <c r="LN46" s="20" t="s">
        <v>97</v>
      </c>
      <c r="LO46" s="20" t="s">
        <v>97</v>
      </c>
      <c r="LQ46" s="20" t="s">
        <v>97</v>
      </c>
      <c r="LR46" s="20" t="s">
        <v>97</v>
      </c>
      <c r="LS46" s="20" t="s">
        <v>97</v>
      </c>
      <c r="LT46" s="20" t="s">
        <v>97</v>
      </c>
      <c r="LV46" s="20" t="s">
        <v>97</v>
      </c>
      <c r="LW46" s="20" t="s">
        <v>97</v>
      </c>
      <c r="LY46" s="20" t="s">
        <v>97</v>
      </c>
      <c r="LZ46" s="20" t="s">
        <v>97</v>
      </c>
      <c r="MB46" s="20" t="s">
        <v>97</v>
      </c>
      <c r="MC46" s="20" t="s">
        <v>97</v>
      </c>
      <c r="MD46" s="20" t="s">
        <v>97</v>
      </c>
      <c r="ME46" s="20" t="s">
        <v>97</v>
      </c>
      <c r="MG46" s="20" t="s">
        <v>97</v>
      </c>
      <c r="MH46" s="20" t="s">
        <v>97</v>
      </c>
      <c r="MI46" s="20" t="s">
        <v>97</v>
      </c>
      <c r="MJ46" s="20" t="s">
        <v>97</v>
      </c>
      <c r="MK46" s="20" t="s">
        <v>97</v>
      </c>
      <c r="ML46" s="20" t="s">
        <v>97</v>
      </c>
      <c r="MN46" s="20" t="s">
        <v>97</v>
      </c>
      <c r="MO46" s="20" t="s">
        <v>97</v>
      </c>
      <c r="MP46" s="20" t="s">
        <v>97</v>
      </c>
      <c r="MQ46" s="20" t="s">
        <v>97</v>
      </c>
      <c r="MR46" s="20" t="s">
        <v>97</v>
      </c>
      <c r="MT46" s="20" t="s">
        <v>97</v>
      </c>
      <c r="MU46" s="20" t="s">
        <v>97</v>
      </c>
      <c r="MW46" s="20" t="s">
        <v>97</v>
      </c>
      <c r="MX46" s="20" t="s">
        <v>97</v>
      </c>
      <c r="MY46" s="20" t="s">
        <v>97</v>
      </c>
      <c r="MZ46" s="20" t="s">
        <v>97</v>
      </c>
      <c r="NA46" s="20" t="s">
        <v>97</v>
      </c>
      <c r="NB46" s="20" t="s">
        <v>97</v>
      </c>
      <c r="NC46" s="20" t="s">
        <v>97</v>
      </c>
      <c r="ND46" s="20" t="s">
        <v>97</v>
      </c>
      <c r="NE46" s="20" t="s">
        <v>97</v>
      </c>
      <c r="NF46" s="20" t="s">
        <v>97</v>
      </c>
      <c r="NG46" s="20" t="s">
        <v>97</v>
      </c>
      <c r="NH46" s="20" t="s">
        <v>97</v>
      </c>
      <c r="NJ46" s="20" t="s">
        <v>97</v>
      </c>
      <c r="NK46" s="20" t="s">
        <v>97</v>
      </c>
      <c r="NL46" s="20" t="s">
        <v>97</v>
      </c>
      <c r="NM46" s="20" t="s">
        <v>97</v>
      </c>
      <c r="NN46" s="20" t="s">
        <v>97</v>
      </c>
      <c r="NO46" s="20" t="s">
        <v>97</v>
      </c>
      <c r="NQ46" s="20" t="s">
        <v>97</v>
      </c>
      <c r="NR46" s="20" t="s">
        <v>97</v>
      </c>
      <c r="NS46" s="20" t="s">
        <v>97</v>
      </c>
      <c r="NT46" s="20" t="s">
        <v>97</v>
      </c>
      <c r="NU46" s="20" t="s">
        <v>97</v>
      </c>
      <c r="NV46" s="20" t="s">
        <v>97</v>
      </c>
      <c r="NW46" s="20" t="s">
        <v>97</v>
      </c>
      <c r="NX46" s="20" t="s">
        <v>97</v>
      </c>
      <c r="NY46" s="20" t="s">
        <v>97</v>
      </c>
      <c r="OA46" s="20" t="s">
        <v>97</v>
      </c>
      <c r="OB46" s="20" t="s">
        <v>97</v>
      </c>
      <c r="OC46" s="20" t="s">
        <v>97</v>
      </c>
      <c r="OE46" s="57" t="s">
        <v>97</v>
      </c>
      <c r="OF46" s="57" t="s">
        <v>97</v>
      </c>
      <c r="OG46" s="57" t="s">
        <v>97</v>
      </c>
      <c r="OI46" s="57" t="s">
        <v>97</v>
      </c>
      <c r="OJ46" s="57" t="s">
        <v>97</v>
      </c>
      <c r="OK46" s="57" t="s">
        <v>97</v>
      </c>
      <c r="OL46" s="57" t="s">
        <v>97</v>
      </c>
      <c r="OM46" s="57" t="s">
        <v>97</v>
      </c>
    </row>
    <row r="47" spans="1:403" ht="37.5" customHeight="1" thickBot="1" x14ac:dyDescent="0.3">
      <c r="A47" s="15" t="s">
        <v>1859</v>
      </c>
      <c r="B47" s="2" t="s">
        <v>8</v>
      </c>
      <c r="C47" s="2" t="s">
        <v>8</v>
      </c>
      <c r="E47" s="2" t="s">
        <v>8</v>
      </c>
      <c r="F47" s="2" t="s">
        <v>8</v>
      </c>
      <c r="H47" s="2" t="s">
        <v>59</v>
      </c>
      <c r="I47" s="2" t="s">
        <v>59</v>
      </c>
      <c r="J47" s="2" t="s">
        <v>59</v>
      </c>
      <c r="L47" s="2" t="s">
        <v>59</v>
      </c>
      <c r="M47" s="2" t="s">
        <v>59</v>
      </c>
      <c r="O47" s="2" t="s">
        <v>8</v>
      </c>
      <c r="P47" s="2" t="s">
        <v>8</v>
      </c>
      <c r="Q47" s="2" t="s">
        <v>8</v>
      </c>
      <c r="S47" s="2" t="s">
        <v>59</v>
      </c>
      <c r="T47" s="2" t="s">
        <v>59</v>
      </c>
      <c r="U47" s="2" t="s">
        <v>59</v>
      </c>
      <c r="V47" s="2" t="s">
        <v>59</v>
      </c>
      <c r="X47" s="2" t="s">
        <v>8</v>
      </c>
      <c r="Y47" s="2" t="s">
        <v>8</v>
      </c>
      <c r="Z47" s="2" t="s">
        <v>8</v>
      </c>
      <c r="AA47" s="2" t="s">
        <v>8</v>
      </c>
      <c r="AB47" s="2" t="s">
        <v>8</v>
      </c>
      <c r="AC47" s="2" t="s">
        <v>8</v>
      </c>
      <c r="AE47" s="2" t="s">
        <v>59</v>
      </c>
      <c r="AF47" s="2" t="s">
        <v>59</v>
      </c>
      <c r="AG47" s="2" t="s">
        <v>59</v>
      </c>
      <c r="AH47" s="2" t="s">
        <v>59</v>
      </c>
      <c r="AI47" s="2" t="s">
        <v>59</v>
      </c>
      <c r="AK47" s="2" t="s">
        <v>8</v>
      </c>
      <c r="AL47" s="2" t="s">
        <v>8</v>
      </c>
      <c r="AM47" s="2" t="s">
        <v>8</v>
      </c>
      <c r="AO47" s="2" t="s">
        <v>59</v>
      </c>
      <c r="AP47" s="2" t="s">
        <v>59</v>
      </c>
      <c r="AQ47" s="2" t="s">
        <v>59</v>
      </c>
      <c r="AS47" s="2" t="s">
        <v>8</v>
      </c>
      <c r="AT47" s="2" t="s">
        <v>8</v>
      </c>
      <c r="AV47" s="2" t="s">
        <v>59</v>
      </c>
      <c r="AW47" s="2" t="s">
        <v>59</v>
      </c>
      <c r="AY47" s="2" t="s">
        <v>8</v>
      </c>
      <c r="AZ47" s="2" t="s">
        <v>8</v>
      </c>
      <c r="BA47" s="2" t="s">
        <v>8</v>
      </c>
      <c r="BC47" s="2" t="s">
        <v>59</v>
      </c>
      <c r="BD47" s="2" t="s">
        <v>59</v>
      </c>
      <c r="BF47" s="2" t="s">
        <v>59</v>
      </c>
      <c r="BG47" s="2" t="s">
        <v>59</v>
      </c>
      <c r="BH47" s="2" t="s">
        <v>59</v>
      </c>
      <c r="BJ47" s="2" t="s">
        <v>8</v>
      </c>
      <c r="BL47" s="2" t="s">
        <v>8</v>
      </c>
      <c r="BM47" s="2" t="s">
        <v>8</v>
      </c>
      <c r="BN47" s="2" t="s">
        <v>8</v>
      </c>
      <c r="BP47" s="2" t="s">
        <v>59</v>
      </c>
      <c r="BQ47" s="2" t="s">
        <v>59</v>
      </c>
      <c r="BR47" s="2" t="s">
        <v>59</v>
      </c>
      <c r="BT47" s="2" t="s">
        <v>8</v>
      </c>
      <c r="BU47" s="2" t="s">
        <v>8</v>
      </c>
      <c r="BV47" s="2" t="s">
        <v>8</v>
      </c>
      <c r="BX47" s="2" t="s">
        <v>59</v>
      </c>
      <c r="BY47" s="2" t="s">
        <v>59</v>
      </c>
      <c r="BZ47" s="2" t="s">
        <v>59</v>
      </c>
      <c r="CB47" s="2" t="s">
        <v>59</v>
      </c>
      <c r="CC47" s="2" t="s">
        <v>59</v>
      </c>
      <c r="CE47" s="2" t="s">
        <v>8</v>
      </c>
      <c r="CF47" s="2" t="s">
        <v>8</v>
      </c>
      <c r="CG47" s="2" t="s">
        <v>8</v>
      </c>
      <c r="CI47" s="2" t="s">
        <v>59</v>
      </c>
      <c r="CJ47" s="2" t="s">
        <v>59</v>
      </c>
      <c r="CK47" s="2" t="s">
        <v>59</v>
      </c>
      <c r="CM47" s="2" t="s">
        <v>59</v>
      </c>
      <c r="CO47" s="2" t="s">
        <v>8</v>
      </c>
      <c r="CP47" s="2" t="s">
        <v>8</v>
      </c>
      <c r="CQ47" s="2" t="s">
        <v>8</v>
      </c>
      <c r="CR47" s="70"/>
      <c r="CS47" s="2" t="s">
        <v>8</v>
      </c>
      <c r="CT47" s="2" t="s">
        <v>8</v>
      </c>
      <c r="CU47" s="2" t="s">
        <v>8</v>
      </c>
      <c r="CW47" s="2" t="s">
        <v>8</v>
      </c>
      <c r="CX47" s="2" t="s">
        <v>8</v>
      </c>
      <c r="CY47" s="2" t="s">
        <v>8</v>
      </c>
      <c r="DA47" s="2" t="s">
        <v>59</v>
      </c>
      <c r="DB47" s="2" t="s">
        <v>59</v>
      </c>
      <c r="DC47" s="2" t="s">
        <v>59</v>
      </c>
      <c r="DE47" s="2" t="s">
        <v>59</v>
      </c>
      <c r="DF47" s="2" t="s">
        <v>59</v>
      </c>
      <c r="DG47" s="2" t="s">
        <v>59</v>
      </c>
      <c r="DI47" s="2" t="s">
        <v>59</v>
      </c>
      <c r="DJ47" s="2" t="s">
        <v>59</v>
      </c>
      <c r="DK47" s="2" t="s">
        <v>59</v>
      </c>
      <c r="DM47" s="2" t="s">
        <v>59</v>
      </c>
      <c r="DN47" s="2" t="s">
        <v>59</v>
      </c>
      <c r="DP47" s="2" t="s">
        <v>8</v>
      </c>
      <c r="DQ47" s="2" t="s">
        <v>8</v>
      </c>
      <c r="DR47" s="2" t="s">
        <v>8</v>
      </c>
      <c r="DT47" s="2" t="s">
        <v>8</v>
      </c>
      <c r="DU47" s="2" t="s">
        <v>8</v>
      </c>
      <c r="DV47" s="2" t="s">
        <v>8</v>
      </c>
      <c r="DX47" s="2" t="s">
        <v>59</v>
      </c>
      <c r="DY47" s="2" t="s">
        <v>59</v>
      </c>
      <c r="DZ47" s="2" t="s">
        <v>59</v>
      </c>
      <c r="EB47" s="2" t="s">
        <v>59</v>
      </c>
      <c r="EC47" s="2" t="s">
        <v>59</v>
      </c>
      <c r="ED47" s="2" t="s">
        <v>59</v>
      </c>
      <c r="EE47" s="2" t="s">
        <v>59</v>
      </c>
      <c r="EG47" s="2" t="s">
        <v>59</v>
      </c>
      <c r="EH47" s="2" t="s">
        <v>59</v>
      </c>
      <c r="EI47" s="2" t="s">
        <v>59</v>
      </c>
      <c r="EJ47" s="2" t="s">
        <v>59</v>
      </c>
      <c r="EL47" s="2" t="s">
        <v>8</v>
      </c>
      <c r="EN47" s="2" t="s">
        <v>8</v>
      </c>
      <c r="EO47" s="2" t="s">
        <v>8</v>
      </c>
      <c r="EP47" s="2" t="s">
        <v>8</v>
      </c>
      <c r="EQ47" s="2" t="s">
        <v>8</v>
      </c>
      <c r="ER47" s="2" t="s">
        <v>8</v>
      </c>
      <c r="ET47" s="2" t="s">
        <v>8</v>
      </c>
      <c r="EU47" s="2" t="s">
        <v>8</v>
      </c>
      <c r="EW47" s="2" t="s">
        <v>8</v>
      </c>
      <c r="EX47" s="2" t="s">
        <v>8</v>
      </c>
      <c r="EY47" s="2" t="s">
        <v>8</v>
      </c>
      <c r="EZ47" s="2" t="s">
        <v>8</v>
      </c>
      <c r="FB47" s="2" t="s">
        <v>8</v>
      </c>
      <c r="FC47" s="2" t="s">
        <v>8</v>
      </c>
      <c r="FE47" s="2" t="s">
        <v>8</v>
      </c>
      <c r="FF47" s="2" t="s">
        <v>8</v>
      </c>
      <c r="FG47" s="2" t="s">
        <v>8</v>
      </c>
      <c r="FH47" s="2" t="s">
        <v>8</v>
      </c>
      <c r="FJ47" s="2" t="s">
        <v>8</v>
      </c>
      <c r="FK47" s="2" t="s">
        <v>8</v>
      </c>
      <c r="FL47" s="2" t="s">
        <v>8</v>
      </c>
      <c r="FM47" s="2" t="s">
        <v>8</v>
      </c>
      <c r="FO47" s="2" t="s">
        <v>59</v>
      </c>
      <c r="FP47" s="2" t="s">
        <v>59</v>
      </c>
      <c r="FQ47" s="70"/>
      <c r="FR47" s="2" t="s">
        <v>59</v>
      </c>
      <c r="FS47" s="2" t="s">
        <v>59</v>
      </c>
      <c r="FT47" s="2" t="s">
        <v>59</v>
      </c>
      <c r="FU47" s="2" t="s">
        <v>59</v>
      </c>
      <c r="FW47" s="2" t="s">
        <v>8</v>
      </c>
      <c r="FX47" s="2" t="s">
        <v>8</v>
      </c>
      <c r="FY47" s="2" t="s">
        <v>8</v>
      </c>
      <c r="FZ47" s="2" t="s">
        <v>8</v>
      </c>
      <c r="GA47" s="2" t="s">
        <v>8</v>
      </c>
      <c r="GB47" s="2" t="s">
        <v>8</v>
      </c>
      <c r="GD47" s="2" t="s">
        <v>59</v>
      </c>
      <c r="GE47" s="2" t="s">
        <v>59</v>
      </c>
      <c r="GF47" s="2" t="s">
        <v>59</v>
      </c>
      <c r="GG47" s="2" t="s">
        <v>59</v>
      </c>
      <c r="GH47" s="2" t="s">
        <v>59</v>
      </c>
      <c r="GI47" s="2" t="s">
        <v>59</v>
      </c>
      <c r="GK47" s="2" t="s">
        <v>8</v>
      </c>
      <c r="GL47" s="2" t="s">
        <v>8</v>
      </c>
      <c r="GM47" s="2" t="s">
        <v>8</v>
      </c>
      <c r="GN47" s="2" t="s">
        <v>8</v>
      </c>
      <c r="GP47" s="2" t="s">
        <v>59</v>
      </c>
      <c r="GQ47" s="2" t="s">
        <v>59</v>
      </c>
      <c r="GR47" s="2" t="s">
        <v>59</v>
      </c>
      <c r="GS47" s="2" t="s">
        <v>59</v>
      </c>
      <c r="GT47" s="70"/>
      <c r="GU47" s="2" t="s">
        <v>59</v>
      </c>
      <c r="GV47" s="2" t="s">
        <v>59</v>
      </c>
      <c r="GW47" s="2" t="s">
        <v>59</v>
      </c>
      <c r="GX47" s="2" t="s">
        <v>59</v>
      </c>
      <c r="GZ47" s="2" t="s">
        <v>8</v>
      </c>
      <c r="HA47" s="2" t="s">
        <v>8</v>
      </c>
      <c r="HB47" s="2" t="s">
        <v>8</v>
      </c>
      <c r="HC47" s="2" t="s">
        <v>8</v>
      </c>
      <c r="HD47" s="2" t="s">
        <v>8</v>
      </c>
      <c r="HE47" s="2" t="s">
        <v>8</v>
      </c>
      <c r="HG47" s="2" t="s">
        <v>59</v>
      </c>
      <c r="HH47" s="2" t="s">
        <v>59</v>
      </c>
      <c r="HI47" s="2" t="s">
        <v>59</v>
      </c>
      <c r="HJ47" s="2" t="s">
        <v>59</v>
      </c>
      <c r="HK47" s="2" t="s">
        <v>59</v>
      </c>
      <c r="HL47" s="2" t="s">
        <v>59</v>
      </c>
      <c r="HN47" s="2" t="s">
        <v>8</v>
      </c>
      <c r="HO47" s="2" t="s">
        <v>8</v>
      </c>
      <c r="HQ47" s="2" t="s">
        <v>59</v>
      </c>
      <c r="HR47" s="2" t="s">
        <v>59</v>
      </c>
      <c r="HT47" s="2" t="s">
        <v>59</v>
      </c>
      <c r="HU47" s="2" t="s">
        <v>59</v>
      </c>
      <c r="HV47" s="2" t="s">
        <v>59</v>
      </c>
      <c r="HW47" s="2" t="s">
        <v>59</v>
      </c>
      <c r="HY47" s="2" t="s">
        <v>8</v>
      </c>
      <c r="HZ47" s="2" t="s">
        <v>8</v>
      </c>
      <c r="IA47" s="2" t="s">
        <v>8</v>
      </c>
      <c r="IB47" s="2" t="s">
        <v>8</v>
      </c>
      <c r="IC47" s="2" t="s">
        <v>8</v>
      </c>
      <c r="ID47" s="2" t="s">
        <v>8</v>
      </c>
      <c r="IF47" s="2" t="s">
        <v>59</v>
      </c>
      <c r="IG47" s="2" t="s">
        <v>59</v>
      </c>
      <c r="IH47" s="2" t="s">
        <v>59</v>
      </c>
      <c r="II47" s="2" t="s">
        <v>59</v>
      </c>
      <c r="IK47" s="2" t="s">
        <v>59</v>
      </c>
      <c r="IL47" s="2" t="s">
        <v>59</v>
      </c>
      <c r="IM47" s="2" t="s">
        <v>59</v>
      </c>
      <c r="IN47" s="2" t="s">
        <v>59</v>
      </c>
      <c r="IO47" s="2" t="s">
        <v>59</v>
      </c>
      <c r="IP47" s="2" t="s">
        <v>59</v>
      </c>
      <c r="IQ47" s="2" t="s">
        <v>59</v>
      </c>
      <c r="IR47" s="2" t="s">
        <v>59</v>
      </c>
      <c r="IS47" s="2" t="s">
        <v>59</v>
      </c>
      <c r="IU47" s="2" t="s">
        <v>8</v>
      </c>
      <c r="IV47" s="2" t="s">
        <v>8</v>
      </c>
      <c r="IW47" s="2" t="s">
        <v>8</v>
      </c>
      <c r="IY47" s="2" t="s">
        <v>59</v>
      </c>
      <c r="IZ47" s="2" t="s">
        <v>59</v>
      </c>
      <c r="JA47" s="2" t="s">
        <v>59</v>
      </c>
      <c r="JC47" s="2" t="s">
        <v>8</v>
      </c>
      <c r="JD47" s="2" t="s">
        <v>8</v>
      </c>
      <c r="JE47" s="2" t="s">
        <v>8</v>
      </c>
      <c r="JF47" s="2" t="s">
        <v>8</v>
      </c>
      <c r="JG47" s="2" t="s">
        <v>8</v>
      </c>
      <c r="JI47" s="2" t="s">
        <v>59</v>
      </c>
      <c r="JJ47" s="2" t="s">
        <v>59</v>
      </c>
      <c r="JK47" s="2" t="s">
        <v>59</v>
      </c>
      <c r="JL47" s="2" t="s">
        <v>59</v>
      </c>
      <c r="JM47" s="2" t="s">
        <v>59</v>
      </c>
      <c r="JN47" s="2" t="s">
        <v>59</v>
      </c>
      <c r="JP47" s="2" t="s">
        <v>59</v>
      </c>
      <c r="JQ47" s="2" t="s">
        <v>59</v>
      </c>
      <c r="JR47" s="2" t="s">
        <v>59</v>
      </c>
      <c r="JS47" s="2" t="s">
        <v>59</v>
      </c>
      <c r="JT47" s="2" t="s">
        <v>59</v>
      </c>
      <c r="JU47" s="2" t="s">
        <v>59</v>
      </c>
      <c r="JV47" s="2" t="s">
        <v>59</v>
      </c>
      <c r="JW47" s="2" t="s">
        <v>59</v>
      </c>
      <c r="JX47" s="2" t="s">
        <v>59</v>
      </c>
      <c r="JY47" s="2" t="s">
        <v>59</v>
      </c>
      <c r="KA47" s="2" t="s">
        <v>8</v>
      </c>
      <c r="KB47" s="2" t="s">
        <v>8</v>
      </c>
      <c r="KC47" s="2" t="s">
        <v>8</v>
      </c>
      <c r="KD47" s="2" t="s">
        <v>8</v>
      </c>
      <c r="KE47" s="2" t="s">
        <v>8</v>
      </c>
      <c r="KF47" s="2" t="s">
        <v>8</v>
      </c>
      <c r="KG47" s="2" t="s">
        <v>8</v>
      </c>
      <c r="KI47" s="2" t="s">
        <v>59</v>
      </c>
      <c r="KJ47" s="2" t="s">
        <v>59</v>
      </c>
      <c r="KK47" s="2" t="s">
        <v>59</v>
      </c>
      <c r="KL47" s="2" t="s">
        <v>59</v>
      </c>
      <c r="KM47" s="2" t="s">
        <v>59</v>
      </c>
      <c r="KN47" s="2" t="s">
        <v>59</v>
      </c>
      <c r="KO47" s="2" t="s">
        <v>59</v>
      </c>
      <c r="KQ47" s="2" t="s">
        <v>59</v>
      </c>
      <c r="KR47" s="2" t="s">
        <v>59</v>
      </c>
      <c r="KS47" s="2" t="s">
        <v>59</v>
      </c>
      <c r="KT47" s="2" t="s">
        <v>59</v>
      </c>
      <c r="KU47" s="2" t="s">
        <v>59</v>
      </c>
      <c r="KV47" s="2" t="s">
        <v>59</v>
      </c>
      <c r="KW47" s="2" t="s">
        <v>59</v>
      </c>
      <c r="KX47" s="2" t="s">
        <v>59</v>
      </c>
      <c r="KZ47" s="2" t="s">
        <v>8</v>
      </c>
      <c r="LA47" s="2" t="s">
        <v>8</v>
      </c>
      <c r="LC47" s="2" t="s">
        <v>8</v>
      </c>
      <c r="LE47" s="2" t="s">
        <v>59</v>
      </c>
      <c r="LG47" s="2" t="s">
        <v>8</v>
      </c>
      <c r="LH47" s="2" t="s">
        <v>8</v>
      </c>
      <c r="LJ47" s="2" t="s">
        <v>8</v>
      </c>
      <c r="LK47" s="2" t="s">
        <v>8</v>
      </c>
      <c r="LL47" s="2" t="s">
        <v>8</v>
      </c>
      <c r="LN47" s="2" t="s">
        <v>59</v>
      </c>
      <c r="LO47" s="2" t="s">
        <v>59</v>
      </c>
      <c r="LQ47" s="2" t="s">
        <v>59</v>
      </c>
      <c r="LR47" s="2" t="s">
        <v>59</v>
      </c>
      <c r="LS47" s="2" t="s">
        <v>59</v>
      </c>
      <c r="LT47" s="2" t="s">
        <v>59</v>
      </c>
      <c r="LV47" s="2" t="s">
        <v>59</v>
      </c>
      <c r="LW47" s="2" t="s">
        <v>59</v>
      </c>
      <c r="LY47" s="2" t="s">
        <v>59</v>
      </c>
      <c r="LZ47" s="2" t="s">
        <v>59</v>
      </c>
      <c r="MB47" s="2" t="s">
        <v>8</v>
      </c>
      <c r="MC47" s="2" t="s">
        <v>8</v>
      </c>
      <c r="MD47" s="2" t="s">
        <v>8</v>
      </c>
      <c r="ME47" s="2" t="s">
        <v>8</v>
      </c>
      <c r="MG47" s="2" t="s">
        <v>59</v>
      </c>
      <c r="MH47" s="2" t="s">
        <v>59</v>
      </c>
      <c r="MI47" s="2" t="s">
        <v>59</v>
      </c>
      <c r="MJ47" s="2" t="s">
        <v>59</v>
      </c>
      <c r="MK47" s="2" t="s">
        <v>59</v>
      </c>
      <c r="ML47" s="2" t="s">
        <v>59</v>
      </c>
      <c r="MN47" s="2" t="s">
        <v>8</v>
      </c>
      <c r="MO47" s="2" t="s">
        <v>8</v>
      </c>
      <c r="MP47" s="2" t="s">
        <v>8</v>
      </c>
      <c r="MQ47" s="2" t="s">
        <v>8</v>
      </c>
      <c r="MR47" s="2" t="s">
        <v>59</v>
      </c>
      <c r="MT47" s="2" t="s">
        <v>8</v>
      </c>
      <c r="MU47" s="2" t="s">
        <v>8</v>
      </c>
      <c r="MW47" s="2" t="s">
        <v>59</v>
      </c>
      <c r="MX47" s="2" t="s">
        <v>59</v>
      </c>
      <c r="MY47" s="2" t="s">
        <v>59</v>
      </c>
      <c r="MZ47" s="2" t="s">
        <v>59</v>
      </c>
      <c r="NA47" s="2" t="s">
        <v>59</v>
      </c>
      <c r="NB47" s="2" t="s">
        <v>59</v>
      </c>
      <c r="NC47" s="2" t="s">
        <v>59</v>
      </c>
      <c r="ND47" s="2" t="s">
        <v>59</v>
      </c>
      <c r="NE47" s="2" t="s">
        <v>59</v>
      </c>
      <c r="NF47" s="2" t="s">
        <v>59</v>
      </c>
      <c r="NG47" s="2" t="s">
        <v>59</v>
      </c>
      <c r="NH47" s="2" t="s">
        <v>59</v>
      </c>
      <c r="NJ47" s="2" t="s">
        <v>8</v>
      </c>
      <c r="NK47" s="2" t="s">
        <v>8</v>
      </c>
      <c r="NL47" s="2" t="s">
        <v>8</v>
      </c>
      <c r="NM47" s="2" t="s">
        <v>8</v>
      </c>
      <c r="NN47" s="2" t="s">
        <v>8</v>
      </c>
      <c r="NO47" s="2" t="s">
        <v>8</v>
      </c>
      <c r="NQ47" s="2" t="s">
        <v>59</v>
      </c>
      <c r="NR47" s="2" t="s">
        <v>59</v>
      </c>
      <c r="NS47" s="2" t="s">
        <v>59</v>
      </c>
      <c r="NT47" s="2" t="s">
        <v>59</v>
      </c>
      <c r="NU47" s="2" t="s">
        <v>59</v>
      </c>
      <c r="NV47" s="2" t="s">
        <v>59</v>
      </c>
      <c r="NW47" s="2" t="s">
        <v>59</v>
      </c>
      <c r="NX47" s="2" t="s">
        <v>59</v>
      </c>
      <c r="NY47" s="2" t="s">
        <v>59</v>
      </c>
      <c r="OA47" s="63" t="s">
        <v>959</v>
      </c>
      <c r="OB47" s="64" t="s">
        <v>959</v>
      </c>
      <c r="OC47" s="65" t="s">
        <v>959</v>
      </c>
      <c r="OE47" s="64" t="s">
        <v>597</v>
      </c>
      <c r="OF47" s="64" t="s">
        <v>597</v>
      </c>
      <c r="OG47" s="65" t="s">
        <v>597</v>
      </c>
      <c r="OI47" s="63" t="s">
        <v>597</v>
      </c>
      <c r="OJ47" s="64" t="s">
        <v>597</v>
      </c>
      <c r="OK47" s="64" t="s">
        <v>597</v>
      </c>
      <c r="OL47" s="64" t="s">
        <v>597</v>
      </c>
      <c r="OM47" s="65" t="s">
        <v>597</v>
      </c>
    </row>
    <row r="48" spans="1:403" ht="22.5" customHeight="1" x14ac:dyDescent="0.25">
      <c r="A48" s="15" t="s">
        <v>40</v>
      </c>
      <c r="B48" s="22">
        <v>195348773584</v>
      </c>
      <c r="C48" s="22">
        <v>195348773119</v>
      </c>
      <c r="E48" s="22">
        <v>194778083645</v>
      </c>
      <c r="F48" s="22">
        <v>195348998710</v>
      </c>
      <c r="H48" s="22">
        <v>195477332447</v>
      </c>
      <c r="I48" s="22">
        <v>195890040059</v>
      </c>
      <c r="J48" s="22">
        <v>195890131498</v>
      </c>
      <c r="L48" s="22">
        <v>195892011569</v>
      </c>
      <c r="M48" s="22">
        <v>195891509722</v>
      </c>
      <c r="O48" s="22">
        <v>194778446334</v>
      </c>
      <c r="P48" s="22">
        <v>194632828702</v>
      </c>
      <c r="Q48" s="22">
        <v>194778137225</v>
      </c>
      <c r="S48" s="22">
        <v>195477046313</v>
      </c>
      <c r="T48" s="22">
        <v>195477044401</v>
      </c>
      <c r="U48" s="22">
        <v>195890031187</v>
      </c>
      <c r="V48" s="22">
        <v>195890033747</v>
      </c>
      <c r="X48" s="22">
        <v>195235644065</v>
      </c>
      <c r="Y48" s="22">
        <v>195477020337</v>
      </c>
      <c r="Z48" s="22">
        <v>195042740042</v>
      </c>
      <c r="AA48" s="22">
        <v>195235643723</v>
      </c>
      <c r="AB48" s="22">
        <v>195235644294</v>
      </c>
      <c r="AC48" s="22">
        <v>195042887464</v>
      </c>
      <c r="AE48" s="22">
        <v>195890007779</v>
      </c>
      <c r="AF48" s="22">
        <v>195890184647</v>
      </c>
      <c r="AG48" s="22">
        <v>195890099187</v>
      </c>
      <c r="AH48" s="22">
        <v>195890006079</v>
      </c>
      <c r="AI48" s="22">
        <v>195890005799</v>
      </c>
      <c r="AK48" s="22">
        <v>195235558225</v>
      </c>
      <c r="AL48" s="22">
        <v>195235559659</v>
      </c>
      <c r="AM48" s="22">
        <v>195235557518</v>
      </c>
      <c r="AO48" s="22">
        <v>195713819008</v>
      </c>
      <c r="AP48" s="22">
        <v>195713244633</v>
      </c>
      <c r="AQ48" s="22">
        <v>195713243674</v>
      </c>
      <c r="AS48" s="22">
        <v>195235561263</v>
      </c>
      <c r="AT48" s="22">
        <v>195477007130</v>
      </c>
      <c r="AV48" s="22">
        <v>195891608197</v>
      </c>
      <c r="AW48" s="22">
        <v>195891647660</v>
      </c>
      <c r="AY48" s="22">
        <v>195235556283</v>
      </c>
      <c r="AZ48" s="22">
        <v>195235498248</v>
      </c>
      <c r="BA48" s="22">
        <v>195235497401</v>
      </c>
      <c r="BC48" s="22">
        <v>196118038773</v>
      </c>
      <c r="BD48" s="22">
        <v>196118038742</v>
      </c>
      <c r="BF48" s="22">
        <v>195713817288</v>
      </c>
      <c r="BG48" s="22">
        <v>195713894081</v>
      </c>
      <c r="BH48" s="22">
        <v>195713257299</v>
      </c>
      <c r="BJ48" s="22">
        <v>194632920819</v>
      </c>
      <c r="BL48" s="22">
        <v>195235448168</v>
      </c>
      <c r="BM48" s="22">
        <v>195235448731</v>
      </c>
      <c r="BN48" s="22">
        <v>195235449332</v>
      </c>
      <c r="BP48" s="22">
        <v>195477620704</v>
      </c>
      <c r="BQ48" s="22">
        <v>195713187039</v>
      </c>
      <c r="BR48" s="22">
        <v>195713185264</v>
      </c>
      <c r="BT48" s="22">
        <v>195042763539</v>
      </c>
      <c r="BU48" s="22">
        <v>195042762747</v>
      </c>
      <c r="BV48" s="22">
        <v>195042762013</v>
      </c>
      <c r="BX48" s="22">
        <v>195713587440</v>
      </c>
      <c r="BY48" s="22">
        <v>195713588195</v>
      </c>
      <c r="BZ48" s="22">
        <v>195713587075</v>
      </c>
      <c r="CB48" s="22">
        <v>195477834385</v>
      </c>
      <c r="CC48" s="22">
        <v>195477833609</v>
      </c>
      <c r="CE48" s="22">
        <v>195235742662</v>
      </c>
      <c r="CF48" s="22">
        <v>195235743546</v>
      </c>
      <c r="CG48" s="22">
        <v>195235742808</v>
      </c>
      <c r="CI48" s="22">
        <v>195890412115</v>
      </c>
      <c r="CJ48" s="22">
        <v>195890412382</v>
      </c>
      <c r="CK48" s="22">
        <v>195890411453</v>
      </c>
      <c r="CM48" s="22">
        <v>195713755511</v>
      </c>
      <c r="CO48" s="22">
        <v>195235591093</v>
      </c>
      <c r="CP48" s="22">
        <v>195235592359</v>
      </c>
      <c r="CQ48" s="22">
        <v>195477020023</v>
      </c>
      <c r="CR48" s="70"/>
      <c r="CS48" s="22">
        <v>195348320559</v>
      </c>
      <c r="CT48" s="22">
        <v>195348728003</v>
      </c>
      <c r="CU48" s="22">
        <v>195348728171</v>
      </c>
      <c r="CW48" s="22">
        <v>195042253733</v>
      </c>
      <c r="CX48" s="22">
        <v>195042254457</v>
      </c>
      <c r="CY48" s="22">
        <v>195042253702</v>
      </c>
      <c r="DA48" s="22">
        <v>195891932551</v>
      </c>
      <c r="DB48" s="22">
        <v>195891933657</v>
      </c>
      <c r="DC48" s="22">
        <v>195891932575</v>
      </c>
      <c r="DE48" s="22">
        <v>195891936849</v>
      </c>
      <c r="DF48" s="22">
        <v>195891937150</v>
      </c>
      <c r="DG48" s="22">
        <v>196118089089</v>
      </c>
      <c r="DI48" s="22">
        <v>195891177907</v>
      </c>
      <c r="DJ48" s="22">
        <v>195891178249</v>
      </c>
      <c r="DK48" s="22">
        <v>195891169735</v>
      </c>
      <c r="DM48" s="22">
        <v>193638951797</v>
      </c>
      <c r="DN48" s="22">
        <v>193638957966</v>
      </c>
      <c r="DP48" s="22">
        <v>195348149655</v>
      </c>
      <c r="DQ48" s="22">
        <v>195348150910</v>
      </c>
      <c r="DR48" s="22">
        <v>195348149822</v>
      </c>
      <c r="DT48" s="22">
        <v>195042247329</v>
      </c>
      <c r="DU48" s="22">
        <v>195042246193</v>
      </c>
      <c r="DV48" s="22">
        <v>195042250596</v>
      </c>
      <c r="DX48" s="22">
        <v>195891943342</v>
      </c>
      <c r="DY48" s="22">
        <v>196118028941</v>
      </c>
      <c r="DZ48" s="22">
        <v>195891944158</v>
      </c>
      <c r="EB48" s="22">
        <v>195891948422</v>
      </c>
      <c r="EC48" s="22">
        <v>195891945759</v>
      </c>
      <c r="ED48" s="22">
        <v>195891949351</v>
      </c>
      <c r="EE48" s="22">
        <v>195891947883</v>
      </c>
      <c r="EG48" s="22">
        <v>195891121832</v>
      </c>
      <c r="EH48" s="22">
        <v>195891129265</v>
      </c>
      <c r="EI48" s="22">
        <v>195891117866</v>
      </c>
      <c r="EJ48" s="22">
        <v>195891132104</v>
      </c>
      <c r="EL48" s="22">
        <v>195890206646</v>
      </c>
      <c r="EN48" s="22">
        <v>195348148658</v>
      </c>
      <c r="EO48" s="22">
        <v>195348146401</v>
      </c>
      <c r="EP48" s="22">
        <v>195348147521</v>
      </c>
      <c r="EQ48" s="22">
        <v>195348382694</v>
      </c>
      <c r="ER48" s="22">
        <v>195348148085</v>
      </c>
      <c r="ET48" s="22" t="s">
        <v>1834</v>
      </c>
      <c r="EU48" s="22">
        <v>196118470078</v>
      </c>
      <c r="EW48" s="22">
        <v>195348154970</v>
      </c>
      <c r="EX48" s="22">
        <v>195348155045</v>
      </c>
      <c r="EY48" s="22">
        <v>195348155700</v>
      </c>
      <c r="EZ48" s="22">
        <v>195348157452</v>
      </c>
      <c r="FB48" s="22">
        <v>195891114759</v>
      </c>
      <c r="FC48" s="22">
        <v>196118470597</v>
      </c>
      <c r="FE48" s="22">
        <v>195348508490</v>
      </c>
      <c r="FF48" s="22">
        <v>195348508285</v>
      </c>
      <c r="FG48" s="22">
        <v>195348509381</v>
      </c>
      <c r="FH48" s="22">
        <v>195348508148</v>
      </c>
      <c r="FJ48" s="22">
        <v>194778799478</v>
      </c>
      <c r="FK48" s="22">
        <v>194778798600</v>
      </c>
      <c r="FL48" s="22">
        <v>194778799867</v>
      </c>
      <c r="FM48" s="22">
        <v>194778800457</v>
      </c>
      <c r="FO48" s="22">
        <v>195890872469</v>
      </c>
      <c r="FP48" s="22">
        <v>195890862309</v>
      </c>
      <c r="FQ48" s="70"/>
      <c r="FR48" s="22">
        <v>195890868677</v>
      </c>
      <c r="FS48" s="22">
        <v>195891582374</v>
      </c>
      <c r="FT48" s="22">
        <v>195890864228</v>
      </c>
      <c r="FU48" s="22">
        <v>195890868165</v>
      </c>
      <c r="FW48" s="22">
        <v>194779000000</v>
      </c>
      <c r="FX48" s="22">
        <v>194779000000</v>
      </c>
      <c r="FY48" s="22">
        <v>194779000000</v>
      </c>
      <c r="FZ48" s="22">
        <v>194779000000</v>
      </c>
      <c r="GA48" s="22">
        <v>194779000000</v>
      </c>
      <c r="GB48" s="22">
        <v>195043000000</v>
      </c>
      <c r="GD48" s="22">
        <v>195890941677</v>
      </c>
      <c r="GE48" s="22">
        <v>195890941660</v>
      </c>
      <c r="GF48" s="22">
        <v>195890931388</v>
      </c>
      <c r="GG48" s="22">
        <v>195890939780</v>
      </c>
      <c r="GH48" s="22">
        <v>195890930503</v>
      </c>
      <c r="GI48" s="22">
        <v>195890936765</v>
      </c>
      <c r="GK48" s="22">
        <v>194778804738</v>
      </c>
      <c r="GL48" s="22">
        <v>194778805759</v>
      </c>
      <c r="GM48" s="22">
        <v>194778805278</v>
      </c>
      <c r="GN48" s="22">
        <v>194778807234</v>
      </c>
      <c r="GP48" s="22">
        <v>195890886398</v>
      </c>
      <c r="GQ48" s="22">
        <v>195890892931</v>
      </c>
      <c r="GR48" s="22">
        <v>195890889894</v>
      </c>
      <c r="GS48" s="22">
        <v>195890068251</v>
      </c>
      <c r="GT48" s="70"/>
      <c r="GU48" s="22">
        <v>195890893617</v>
      </c>
      <c r="GV48" s="22">
        <v>195890895994</v>
      </c>
      <c r="GW48" s="22">
        <v>195890887227</v>
      </c>
      <c r="GX48" s="22">
        <v>195890895796</v>
      </c>
      <c r="GZ48" s="22">
        <v>194778863957</v>
      </c>
      <c r="HA48" s="22">
        <v>194778862417</v>
      </c>
      <c r="HB48" s="22">
        <v>194778860574</v>
      </c>
      <c r="HC48" s="22">
        <v>195042968552</v>
      </c>
      <c r="HD48" s="22">
        <v>194778863063</v>
      </c>
      <c r="HE48" s="22">
        <v>195042969221</v>
      </c>
      <c r="HG48" s="22">
        <v>195890918556</v>
      </c>
      <c r="HH48" s="22">
        <v>195890907567</v>
      </c>
      <c r="HI48" s="22">
        <v>195890918051</v>
      </c>
      <c r="HJ48" s="22">
        <v>195890908052</v>
      </c>
      <c r="HK48" s="22">
        <v>195890915869</v>
      </c>
      <c r="HL48" s="22">
        <v>195890915739</v>
      </c>
      <c r="HN48" s="22">
        <v>195042283273</v>
      </c>
      <c r="HO48" s="22">
        <v>195042283334</v>
      </c>
      <c r="HQ48" s="22">
        <v>195891264690</v>
      </c>
      <c r="HR48" s="22">
        <v>195891264355</v>
      </c>
      <c r="HT48" s="22">
        <v>195890667331</v>
      </c>
      <c r="HU48" s="22">
        <v>195890666082</v>
      </c>
      <c r="HV48" s="22">
        <v>195890667294</v>
      </c>
      <c r="HW48" s="22">
        <v>195890666150</v>
      </c>
      <c r="HY48" s="22">
        <v>195042007800</v>
      </c>
      <c r="HZ48" s="22">
        <v>194778998321</v>
      </c>
      <c r="IA48" s="22">
        <v>195235221006</v>
      </c>
      <c r="IB48" s="22">
        <v>194778999427</v>
      </c>
      <c r="IC48" s="22">
        <v>195235225066</v>
      </c>
      <c r="ID48" s="22">
        <v>195042974126</v>
      </c>
      <c r="IF48" s="22">
        <v>195713314442</v>
      </c>
      <c r="IG48" s="22">
        <v>195713301381</v>
      </c>
      <c r="IH48" s="22">
        <v>195477850132</v>
      </c>
      <c r="II48" s="22">
        <v>195477850613</v>
      </c>
      <c r="IK48" s="22">
        <v>195890987859</v>
      </c>
      <c r="IL48" s="22">
        <v>195890982700</v>
      </c>
      <c r="IM48" s="22">
        <v>195890974156</v>
      </c>
      <c r="IN48" s="22">
        <v>195890988856</v>
      </c>
      <c r="IO48" s="22">
        <v>195890993744</v>
      </c>
      <c r="IP48" s="22">
        <v>195890989662</v>
      </c>
      <c r="IQ48" s="22">
        <v>195890991597</v>
      </c>
      <c r="IR48" s="22">
        <v>195890997254</v>
      </c>
      <c r="IS48" s="22">
        <v>195890998336</v>
      </c>
      <c r="IU48" s="22">
        <v>195042292688</v>
      </c>
      <c r="IV48" s="22">
        <v>195042298680</v>
      </c>
      <c r="IW48" s="22" t="s">
        <v>98</v>
      </c>
      <c r="IY48" s="22">
        <v>195891227695</v>
      </c>
      <c r="IZ48" s="22">
        <v>195891232804</v>
      </c>
      <c r="JA48" s="22">
        <v>195891230657</v>
      </c>
      <c r="JC48" s="22">
        <v>195042532425</v>
      </c>
      <c r="JD48" s="22">
        <v>195235211113</v>
      </c>
      <c r="JE48" s="22">
        <v>195235211656</v>
      </c>
      <c r="JF48" s="22">
        <v>195042532593</v>
      </c>
      <c r="JG48" s="22">
        <v>195235207406</v>
      </c>
      <c r="JI48" s="22">
        <v>195713480741</v>
      </c>
      <c r="JJ48" s="22">
        <v>195713469821</v>
      </c>
      <c r="JK48" s="22">
        <v>195713491266</v>
      </c>
      <c r="JL48" s="22">
        <v>195713483872</v>
      </c>
      <c r="JM48" s="22">
        <v>195713490399</v>
      </c>
      <c r="JN48" s="22">
        <v>195713483001</v>
      </c>
      <c r="JP48" s="22">
        <v>195891036174</v>
      </c>
      <c r="JQ48" s="22">
        <v>195891030653</v>
      </c>
      <c r="JR48" s="22">
        <v>195891042038</v>
      </c>
      <c r="JS48" s="22" t="s">
        <v>59</v>
      </c>
      <c r="JT48" s="22">
        <v>195891038970</v>
      </c>
      <c r="JU48" s="22" t="s">
        <v>59</v>
      </c>
      <c r="JV48" s="22" t="s">
        <v>59</v>
      </c>
      <c r="JW48" s="22">
        <v>195891030813</v>
      </c>
      <c r="JX48" s="22">
        <v>195891044261</v>
      </c>
      <c r="JY48" s="22" t="s">
        <v>59</v>
      </c>
      <c r="KA48" s="22">
        <v>195042028638</v>
      </c>
      <c r="KB48" s="22">
        <v>195042027440</v>
      </c>
      <c r="KC48" s="22">
        <v>195235100035</v>
      </c>
      <c r="KD48" s="22">
        <v>195042024036</v>
      </c>
      <c r="KE48" s="22">
        <v>195042021059</v>
      </c>
      <c r="KF48" s="22">
        <v>195042596144</v>
      </c>
      <c r="KG48" s="22">
        <v>195042599114</v>
      </c>
      <c r="KI48" s="22">
        <v>195713216524</v>
      </c>
      <c r="KJ48" s="22">
        <v>195713348218</v>
      </c>
      <c r="KK48" s="22">
        <v>195713216050</v>
      </c>
      <c r="KL48" s="22">
        <v>195713341325</v>
      </c>
      <c r="KM48" s="22">
        <v>195713343077</v>
      </c>
      <c r="KN48" s="22">
        <v>195713218634</v>
      </c>
      <c r="KO48" s="22">
        <v>195713345248</v>
      </c>
      <c r="KQ48" s="22">
        <v>195891005798</v>
      </c>
      <c r="KR48" s="22">
        <v>195891018590</v>
      </c>
      <c r="KS48" s="22">
        <v>195891022665</v>
      </c>
      <c r="KT48" s="22">
        <v>195891020265</v>
      </c>
      <c r="KU48" s="22">
        <v>195891009192</v>
      </c>
      <c r="KV48" s="22">
        <v>195891020685</v>
      </c>
      <c r="KW48" s="22">
        <v>195891013380</v>
      </c>
      <c r="KX48" s="22">
        <v>195891006337</v>
      </c>
      <c r="KZ48" s="22" t="s">
        <v>115</v>
      </c>
      <c r="LA48" s="22" t="s">
        <v>123</v>
      </c>
      <c r="LC48" s="22">
        <v>195042372922</v>
      </c>
      <c r="LE48" s="22">
        <v>195891251225</v>
      </c>
      <c r="LG48" s="22">
        <v>195890670881</v>
      </c>
      <c r="LH48" s="22">
        <v>195890672533</v>
      </c>
      <c r="LJ48" s="22">
        <v>194778780193</v>
      </c>
      <c r="LK48" s="22">
        <v>194778781060</v>
      </c>
      <c r="LL48" s="22">
        <v>194778780117</v>
      </c>
      <c r="LN48" s="22">
        <v>195713514705</v>
      </c>
      <c r="LO48" s="22">
        <v>195713515351</v>
      </c>
      <c r="LQ48" s="22">
        <v>195891352311</v>
      </c>
      <c r="LR48" s="22">
        <v>195891349465</v>
      </c>
      <c r="LS48" s="22">
        <v>195891348321</v>
      </c>
      <c r="LT48" s="22" t="s">
        <v>59</v>
      </c>
      <c r="LV48" s="22">
        <v>195713525916</v>
      </c>
      <c r="LW48" s="22">
        <v>195713515191</v>
      </c>
      <c r="LY48" s="22">
        <v>195891349731</v>
      </c>
      <c r="LZ48" s="22">
        <v>195891342046</v>
      </c>
      <c r="MB48" s="22">
        <v>195235083918</v>
      </c>
      <c r="MC48" s="22">
        <v>194778825948</v>
      </c>
      <c r="MD48" s="22">
        <v>194778613989</v>
      </c>
      <c r="ME48" s="22">
        <v>195235298732</v>
      </c>
      <c r="MG48" s="22">
        <v>195713876612</v>
      </c>
      <c r="MH48" s="22">
        <v>195713885836</v>
      </c>
      <c r="MI48" s="22">
        <v>195713874038</v>
      </c>
      <c r="MJ48" s="22">
        <v>195713884167</v>
      </c>
      <c r="MK48" s="22">
        <v>195713867924</v>
      </c>
      <c r="ML48" s="22">
        <v>195713867641</v>
      </c>
      <c r="MN48" s="22">
        <v>195477134041</v>
      </c>
      <c r="MO48" s="22">
        <v>195477129467</v>
      </c>
      <c r="MP48" s="22">
        <v>195477131385</v>
      </c>
      <c r="MQ48" s="22">
        <v>195477132221</v>
      </c>
      <c r="MR48" s="22">
        <v>195477892101</v>
      </c>
      <c r="MT48" s="22">
        <v>195235229002</v>
      </c>
      <c r="MU48" s="22">
        <v>195042605518</v>
      </c>
      <c r="MW48" s="22">
        <v>195713152747</v>
      </c>
      <c r="MX48" s="22">
        <v>195890595740</v>
      </c>
      <c r="MY48" s="22">
        <v>195713379564</v>
      </c>
      <c r="MZ48" s="22">
        <v>195890443553</v>
      </c>
      <c r="NA48" s="22">
        <v>195890599373</v>
      </c>
      <c r="NB48" s="22">
        <v>195713782838</v>
      </c>
      <c r="NC48" s="22">
        <v>195890600048</v>
      </c>
      <c r="ND48" s="22">
        <v>195891486122</v>
      </c>
      <c r="NE48" s="22">
        <v>195890595955</v>
      </c>
      <c r="NF48" s="22">
        <v>195890601700</v>
      </c>
      <c r="NG48" s="22">
        <v>195890599427</v>
      </c>
      <c r="NH48" s="22">
        <v>195713374248</v>
      </c>
      <c r="NJ48" s="22">
        <v>194778630931</v>
      </c>
      <c r="NK48" s="22">
        <v>195235073391</v>
      </c>
      <c r="NL48" s="22" t="s">
        <v>141</v>
      </c>
      <c r="NM48" s="22">
        <v>194778630917</v>
      </c>
      <c r="NN48" s="22">
        <v>194778626811</v>
      </c>
      <c r="NO48" s="22">
        <v>195235073476</v>
      </c>
      <c r="NQ48" s="22">
        <v>195713354011</v>
      </c>
      <c r="NR48" s="22">
        <v>195890366739</v>
      </c>
      <c r="NS48" s="22">
        <v>195713365444</v>
      </c>
      <c r="NT48" s="22">
        <v>195891490914</v>
      </c>
      <c r="NU48" s="22">
        <v>195713356145</v>
      </c>
      <c r="NV48" s="22">
        <v>195713357647</v>
      </c>
      <c r="NW48" s="22">
        <v>195890683454</v>
      </c>
      <c r="NX48" s="22">
        <v>195890364247</v>
      </c>
      <c r="NY48" s="22">
        <v>195890686967</v>
      </c>
      <c r="OA48" s="22">
        <v>195477525726</v>
      </c>
      <c r="OB48" s="22">
        <v>195477527089</v>
      </c>
      <c r="OC48" s="22">
        <v>195477739628</v>
      </c>
      <c r="OE48" s="22">
        <v>195235281512</v>
      </c>
      <c r="OF48" s="22">
        <v>195477105393</v>
      </c>
      <c r="OG48" s="22">
        <v>195235286692</v>
      </c>
      <c r="OI48" s="22">
        <v>195891756027</v>
      </c>
      <c r="OJ48" s="22">
        <v>195891762868</v>
      </c>
      <c r="OK48" s="22">
        <v>195891758328</v>
      </c>
      <c r="OL48" s="22">
        <v>196118431543</v>
      </c>
      <c r="OM48" s="22">
        <v>196118428925</v>
      </c>
    </row>
    <row r="49" spans="1:403" ht="22.5" customHeight="1" x14ac:dyDescent="0.25">
      <c r="A49" s="15" t="s">
        <v>41</v>
      </c>
      <c r="B49" s="23">
        <v>44087</v>
      </c>
      <c r="C49" s="23">
        <v>44087</v>
      </c>
      <c r="E49" s="23">
        <v>43899</v>
      </c>
      <c r="F49" s="23">
        <v>44102</v>
      </c>
      <c r="H49" s="23">
        <v>43543</v>
      </c>
      <c r="I49" s="23">
        <v>43543</v>
      </c>
      <c r="J49" s="23">
        <v>43543</v>
      </c>
      <c r="L49" s="23">
        <v>43871</v>
      </c>
      <c r="M49" s="23">
        <v>44208</v>
      </c>
      <c r="O49" s="23">
        <v>44015</v>
      </c>
      <c r="P49" s="23">
        <v>44015</v>
      </c>
      <c r="Q49" s="23">
        <v>44015</v>
      </c>
      <c r="S49" s="23">
        <v>44190</v>
      </c>
      <c r="T49" s="23">
        <v>44190</v>
      </c>
      <c r="U49" s="23">
        <v>44190</v>
      </c>
      <c r="V49" s="23">
        <v>44190</v>
      </c>
      <c r="X49" s="23">
        <v>43987</v>
      </c>
      <c r="Y49" s="23">
        <v>44103</v>
      </c>
      <c r="Z49" s="23">
        <v>43987</v>
      </c>
      <c r="AA49" s="23">
        <v>43987</v>
      </c>
      <c r="AB49" s="23">
        <v>43987</v>
      </c>
      <c r="AC49" s="23">
        <v>44033</v>
      </c>
      <c r="AE49" s="23">
        <v>44311</v>
      </c>
      <c r="AF49" s="23">
        <v>44311</v>
      </c>
      <c r="AG49" s="23">
        <v>44311</v>
      </c>
      <c r="AH49" s="23">
        <v>44318</v>
      </c>
      <c r="AI49" s="23">
        <v>44311</v>
      </c>
      <c r="AK49" s="23">
        <v>44095</v>
      </c>
      <c r="AL49" s="23">
        <v>44095</v>
      </c>
      <c r="AM49" s="23">
        <v>44095</v>
      </c>
      <c r="AO49" s="23">
        <v>44277</v>
      </c>
      <c r="AP49" s="23">
        <v>44277</v>
      </c>
      <c r="AQ49" s="23">
        <v>44277</v>
      </c>
      <c r="AS49" s="23">
        <v>44112</v>
      </c>
      <c r="AT49" s="23">
        <v>44071</v>
      </c>
      <c r="AV49" s="23">
        <v>44322</v>
      </c>
      <c r="AW49" s="23">
        <v>44328</v>
      </c>
      <c r="AY49" s="23">
        <v>44095</v>
      </c>
      <c r="AZ49" s="23">
        <v>44095</v>
      </c>
      <c r="BA49" s="23">
        <v>44095</v>
      </c>
      <c r="BC49" s="23">
        <v>44358</v>
      </c>
      <c r="BD49" s="23">
        <v>44358</v>
      </c>
      <c r="BF49" s="23">
        <v>44225</v>
      </c>
      <c r="BG49" s="23">
        <v>44225</v>
      </c>
      <c r="BH49" s="23">
        <v>44225</v>
      </c>
      <c r="BJ49" s="23">
        <v>43808</v>
      </c>
      <c r="BL49" s="23">
        <v>44112</v>
      </c>
      <c r="BM49" s="23">
        <v>44112</v>
      </c>
      <c r="BN49" s="23">
        <v>44112</v>
      </c>
      <c r="BP49" s="23">
        <v>44193</v>
      </c>
      <c r="BQ49" s="23">
        <v>44218</v>
      </c>
      <c r="BR49" s="23">
        <v>44218</v>
      </c>
      <c r="BT49" s="23">
        <v>44095</v>
      </c>
      <c r="BU49" s="23">
        <v>44095</v>
      </c>
      <c r="BV49" s="23">
        <v>44095</v>
      </c>
      <c r="BX49" s="23">
        <v>44330</v>
      </c>
      <c r="BY49" s="23">
        <v>44330</v>
      </c>
      <c r="BZ49" s="23">
        <v>44330</v>
      </c>
      <c r="CB49" s="23">
        <v>44259</v>
      </c>
      <c r="CC49" s="23">
        <v>44259</v>
      </c>
      <c r="CE49" s="23">
        <v>44104</v>
      </c>
      <c r="CF49" s="23">
        <v>44104</v>
      </c>
      <c r="CG49" s="23">
        <v>44104</v>
      </c>
      <c r="CI49" s="23">
        <v>44306</v>
      </c>
      <c r="CJ49" s="23">
        <v>44306</v>
      </c>
      <c r="CK49" s="23">
        <v>44306</v>
      </c>
      <c r="CM49" s="23">
        <v>44267</v>
      </c>
      <c r="CO49" s="23">
        <v>44085</v>
      </c>
      <c r="CP49" s="23">
        <v>44085</v>
      </c>
      <c r="CQ49" s="23">
        <v>44085</v>
      </c>
      <c r="CR49" s="70"/>
      <c r="CS49" s="23">
        <v>44097</v>
      </c>
      <c r="CT49" s="23">
        <v>44097</v>
      </c>
      <c r="CU49" s="23">
        <v>44097</v>
      </c>
      <c r="CW49" s="23">
        <v>43991</v>
      </c>
      <c r="CX49" s="23">
        <v>43991</v>
      </c>
      <c r="CY49" s="23">
        <v>43991</v>
      </c>
      <c r="DA49" s="23">
        <v>44355</v>
      </c>
      <c r="DB49" s="23">
        <v>44355</v>
      </c>
      <c r="DC49" s="23">
        <v>44355</v>
      </c>
      <c r="DE49" s="23">
        <v>44355</v>
      </c>
      <c r="DF49" s="23">
        <v>44355</v>
      </c>
      <c r="DG49" s="23">
        <v>44362</v>
      </c>
      <c r="DI49" s="23">
        <v>44341</v>
      </c>
      <c r="DJ49" s="23">
        <v>44341</v>
      </c>
      <c r="DK49" s="23">
        <v>44341</v>
      </c>
      <c r="DM49" s="23">
        <v>43739</v>
      </c>
      <c r="DN49" s="23">
        <v>43739</v>
      </c>
      <c r="DP49" s="23">
        <v>44145</v>
      </c>
      <c r="DQ49" s="23">
        <v>44145</v>
      </c>
      <c r="DR49" s="23">
        <v>44145</v>
      </c>
      <c r="DT49" s="23">
        <v>43991</v>
      </c>
      <c r="DU49" s="23">
        <v>43991</v>
      </c>
      <c r="DV49" s="23">
        <v>43991</v>
      </c>
      <c r="DX49" s="23">
        <v>44355</v>
      </c>
      <c r="DY49" s="23">
        <v>44362</v>
      </c>
      <c r="DZ49" s="23">
        <v>44355</v>
      </c>
      <c r="EB49" s="23">
        <v>44355</v>
      </c>
      <c r="EC49" s="23">
        <v>44355</v>
      </c>
      <c r="ED49" s="23">
        <v>44355</v>
      </c>
      <c r="EE49" s="23">
        <v>44355</v>
      </c>
      <c r="EG49" s="23">
        <v>44341</v>
      </c>
      <c r="EH49" s="23">
        <v>44341</v>
      </c>
      <c r="EI49" s="23">
        <v>44341</v>
      </c>
      <c r="EJ49" s="23">
        <v>44341</v>
      </c>
      <c r="EL49" s="23">
        <v>44245</v>
      </c>
      <c r="EN49" s="23">
        <v>44145</v>
      </c>
      <c r="EO49" s="23">
        <v>44145</v>
      </c>
      <c r="EP49" s="23">
        <v>44145</v>
      </c>
      <c r="EQ49" s="23">
        <v>44145</v>
      </c>
      <c r="ER49" s="23">
        <v>44145</v>
      </c>
      <c r="ET49" s="23">
        <v>44398</v>
      </c>
      <c r="EU49" s="23">
        <v>44419</v>
      </c>
      <c r="EW49" s="23">
        <v>44138</v>
      </c>
      <c r="EX49" s="23">
        <v>44138</v>
      </c>
      <c r="EY49" s="23">
        <v>44138</v>
      </c>
      <c r="EZ49" s="23">
        <v>44138</v>
      </c>
      <c r="FB49" s="23">
        <v>44398</v>
      </c>
      <c r="FC49" s="23">
        <v>44419</v>
      </c>
      <c r="FE49" s="23">
        <v>44138</v>
      </c>
      <c r="FF49" s="23">
        <v>44138</v>
      </c>
      <c r="FG49" s="23">
        <v>44138</v>
      </c>
      <c r="FH49" s="23">
        <v>44138</v>
      </c>
      <c r="FJ49" s="23">
        <v>44033</v>
      </c>
      <c r="FK49" s="23">
        <v>44033</v>
      </c>
      <c r="FL49" s="23">
        <v>44033</v>
      </c>
      <c r="FM49" s="23">
        <v>44033</v>
      </c>
      <c r="FO49" s="23">
        <v>44334</v>
      </c>
      <c r="FP49" s="23">
        <v>44334</v>
      </c>
      <c r="FQ49" s="70"/>
      <c r="FR49" s="23">
        <v>44334</v>
      </c>
      <c r="FS49" s="23">
        <v>44341</v>
      </c>
      <c r="FT49" s="23">
        <v>44334</v>
      </c>
      <c r="FU49" s="23">
        <v>44334</v>
      </c>
      <c r="FW49" s="23">
        <v>43970</v>
      </c>
      <c r="FX49" s="23">
        <v>43970</v>
      </c>
      <c r="FY49" s="23">
        <v>43970</v>
      </c>
      <c r="FZ49" s="23">
        <v>43970</v>
      </c>
      <c r="GA49" s="23">
        <v>43970</v>
      </c>
      <c r="GB49" s="23">
        <v>43991</v>
      </c>
      <c r="GD49" s="23">
        <v>44334</v>
      </c>
      <c r="GE49" s="23">
        <v>44334</v>
      </c>
      <c r="GF49" s="23">
        <v>44334</v>
      </c>
      <c r="GG49" s="23">
        <v>44334</v>
      </c>
      <c r="GH49" s="23">
        <v>44334</v>
      </c>
      <c r="GI49" s="23">
        <v>44334</v>
      </c>
      <c r="GK49" s="23">
        <v>44033</v>
      </c>
      <c r="GL49" s="23">
        <v>44033</v>
      </c>
      <c r="GM49" s="23">
        <v>44033</v>
      </c>
      <c r="GN49" s="23">
        <v>44033</v>
      </c>
      <c r="GP49" s="23">
        <v>44334</v>
      </c>
      <c r="GQ49" s="23">
        <v>44334</v>
      </c>
      <c r="GR49" s="23">
        <v>44334</v>
      </c>
      <c r="GS49" s="23">
        <v>44320</v>
      </c>
      <c r="GT49" s="70"/>
      <c r="GU49" s="23">
        <v>44334</v>
      </c>
      <c r="GV49" s="23">
        <v>44334</v>
      </c>
      <c r="GW49" s="23">
        <v>44334</v>
      </c>
      <c r="GX49" s="23">
        <v>44334</v>
      </c>
      <c r="GZ49" s="23">
        <v>43970</v>
      </c>
      <c r="HA49" s="23">
        <v>43970</v>
      </c>
      <c r="HB49" s="23">
        <v>43970</v>
      </c>
      <c r="HC49" s="23">
        <v>43991</v>
      </c>
      <c r="HD49" s="23">
        <v>43970</v>
      </c>
      <c r="HE49" s="23">
        <v>43991</v>
      </c>
      <c r="HG49" s="23">
        <v>44334</v>
      </c>
      <c r="HH49" s="23">
        <v>44334</v>
      </c>
      <c r="HI49" s="23">
        <v>44334</v>
      </c>
      <c r="HJ49" s="23">
        <v>44334</v>
      </c>
      <c r="HK49" s="23">
        <v>44334</v>
      </c>
      <c r="HL49" s="23">
        <v>44334</v>
      </c>
      <c r="HN49" s="23">
        <v>43984</v>
      </c>
      <c r="HO49" s="23">
        <v>43984</v>
      </c>
      <c r="HQ49" s="23">
        <v>44334</v>
      </c>
      <c r="HR49" s="23">
        <v>44334</v>
      </c>
      <c r="HT49" s="23">
        <v>44348</v>
      </c>
      <c r="HU49" s="23">
        <v>44348</v>
      </c>
      <c r="HV49" s="23">
        <v>44348</v>
      </c>
      <c r="HW49" s="23">
        <v>44348</v>
      </c>
      <c r="HY49" s="23">
        <v>43956</v>
      </c>
      <c r="HZ49" s="23">
        <v>43956</v>
      </c>
      <c r="IA49" s="23">
        <v>44005</v>
      </c>
      <c r="IB49" s="23">
        <v>43956</v>
      </c>
      <c r="IC49" s="23">
        <v>44005</v>
      </c>
      <c r="ID49" s="23">
        <v>43991</v>
      </c>
      <c r="IF49" s="23">
        <v>44250</v>
      </c>
      <c r="IG49" s="23">
        <v>44299</v>
      </c>
      <c r="IH49" s="23">
        <v>44299</v>
      </c>
      <c r="II49" s="23">
        <v>44299</v>
      </c>
      <c r="IK49" s="23">
        <v>44329</v>
      </c>
      <c r="IL49" s="23">
        <v>44329</v>
      </c>
      <c r="IM49" s="23">
        <v>44329</v>
      </c>
      <c r="IN49" s="23">
        <v>44329</v>
      </c>
      <c r="IO49" s="23">
        <v>44329</v>
      </c>
      <c r="IP49" s="23">
        <v>44329</v>
      </c>
      <c r="IQ49" s="23">
        <v>44329</v>
      </c>
      <c r="IR49" s="23">
        <v>44329</v>
      </c>
      <c r="IS49" s="23">
        <v>44329</v>
      </c>
      <c r="IU49" s="23">
        <v>43984</v>
      </c>
      <c r="IV49" s="23">
        <v>43984</v>
      </c>
      <c r="IW49" s="23">
        <v>44033</v>
      </c>
      <c r="IY49" s="23">
        <v>44334</v>
      </c>
      <c r="IZ49" s="23">
        <v>44334</v>
      </c>
      <c r="JA49" s="23">
        <v>44334</v>
      </c>
      <c r="JC49" s="23">
        <v>43973</v>
      </c>
      <c r="JD49" s="23">
        <v>44005</v>
      </c>
      <c r="JE49" s="23">
        <v>44005</v>
      </c>
      <c r="JF49" s="23">
        <v>44001</v>
      </c>
      <c r="JG49" s="23">
        <v>44005</v>
      </c>
      <c r="JI49" s="23">
        <v>44277</v>
      </c>
      <c r="JJ49" s="23">
        <v>44281</v>
      </c>
      <c r="JK49" s="23">
        <v>44277</v>
      </c>
      <c r="JL49" s="23">
        <v>44277</v>
      </c>
      <c r="JM49" s="23">
        <v>44281</v>
      </c>
      <c r="JN49" s="23">
        <v>44281</v>
      </c>
      <c r="JP49" s="23">
        <v>44354</v>
      </c>
      <c r="JQ49" s="23">
        <v>44354</v>
      </c>
      <c r="JR49" s="23">
        <v>44354</v>
      </c>
      <c r="JS49" s="23" t="s">
        <v>59</v>
      </c>
      <c r="JT49" s="23">
        <v>44354</v>
      </c>
      <c r="JU49" s="23" t="s">
        <v>59</v>
      </c>
      <c r="JV49" s="23" t="s">
        <v>59</v>
      </c>
      <c r="JW49" s="23">
        <v>44354</v>
      </c>
      <c r="JX49" s="23">
        <v>44354</v>
      </c>
      <c r="JY49" s="23" t="s">
        <v>59</v>
      </c>
      <c r="KA49" s="23">
        <v>43956</v>
      </c>
      <c r="KB49" s="23">
        <v>43956</v>
      </c>
      <c r="KC49" s="23">
        <v>43991</v>
      </c>
      <c r="KD49" s="23">
        <v>43956</v>
      </c>
      <c r="KE49" s="23">
        <v>43956</v>
      </c>
      <c r="KF49" s="23">
        <v>43956</v>
      </c>
      <c r="KG49" s="23">
        <v>43956</v>
      </c>
      <c r="KI49" s="23">
        <v>44250</v>
      </c>
      <c r="KJ49" s="23">
        <v>44285</v>
      </c>
      <c r="KK49" s="23">
        <v>44285</v>
      </c>
      <c r="KL49" s="23">
        <v>44285</v>
      </c>
      <c r="KM49" s="23">
        <v>44285</v>
      </c>
      <c r="KN49" s="23">
        <v>44285</v>
      </c>
      <c r="KO49" s="23">
        <v>44285</v>
      </c>
      <c r="KQ49" s="23">
        <v>44329</v>
      </c>
      <c r="KR49" s="23">
        <v>44329</v>
      </c>
      <c r="KS49" s="23">
        <v>44329</v>
      </c>
      <c r="KT49" s="23">
        <v>44329</v>
      </c>
      <c r="KU49" s="23">
        <v>44329</v>
      </c>
      <c r="KV49" s="23">
        <v>44329</v>
      </c>
      <c r="KW49" s="23">
        <v>44329</v>
      </c>
      <c r="KX49" s="23">
        <v>44329</v>
      </c>
      <c r="KZ49" s="23">
        <v>44047</v>
      </c>
      <c r="LA49" s="23">
        <v>44047</v>
      </c>
      <c r="LC49" s="23">
        <v>43984</v>
      </c>
      <c r="LE49" s="23">
        <v>44334</v>
      </c>
      <c r="LG49" s="23">
        <v>44408</v>
      </c>
      <c r="LH49" s="23">
        <v>44408</v>
      </c>
      <c r="LJ49" s="23">
        <v>43973</v>
      </c>
      <c r="LK49" s="23">
        <v>43973</v>
      </c>
      <c r="LL49" s="23">
        <v>43973</v>
      </c>
      <c r="LN49" s="23">
        <v>44277</v>
      </c>
      <c r="LO49" s="23">
        <v>44277</v>
      </c>
      <c r="LQ49" s="23">
        <v>44354</v>
      </c>
      <c r="LR49" s="23">
        <v>44354</v>
      </c>
      <c r="LS49" s="23">
        <v>44354</v>
      </c>
      <c r="LT49" s="23" t="s">
        <v>59</v>
      </c>
      <c r="LV49" s="23">
        <v>44281</v>
      </c>
      <c r="LW49" s="23">
        <v>44281</v>
      </c>
      <c r="LY49" s="23">
        <v>44354</v>
      </c>
      <c r="LZ49" s="23">
        <v>44354</v>
      </c>
      <c r="MB49" s="23">
        <v>43991</v>
      </c>
      <c r="MC49" s="23">
        <v>43970</v>
      </c>
      <c r="MD49" s="23">
        <v>43970</v>
      </c>
      <c r="ME49" s="23">
        <v>44026</v>
      </c>
      <c r="MG49" s="23">
        <v>44313</v>
      </c>
      <c r="MH49" s="23">
        <v>44313</v>
      </c>
      <c r="MI49" s="23">
        <v>44313</v>
      </c>
      <c r="MJ49" s="23">
        <v>44313</v>
      </c>
      <c r="MK49" s="23">
        <v>44313</v>
      </c>
      <c r="ML49" s="23">
        <v>44313</v>
      </c>
      <c r="MN49" s="23">
        <v>44173</v>
      </c>
      <c r="MO49" s="23">
        <v>44173</v>
      </c>
      <c r="MP49" s="23">
        <v>44173</v>
      </c>
      <c r="MQ49" s="23">
        <v>44173</v>
      </c>
      <c r="MR49" s="23">
        <v>44187</v>
      </c>
      <c r="MT49" s="23">
        <v>44005</v>
      </c>
      <c r="MU49" s="23">
        <v>43956</v>
      </c>
      <c r="MW49" s="23">
        <v>44257</v>
      </c>
      <c r="MX49" s="23">
        <v>44299</v>
      </c>
      <c r="MY49" s="23">
        <v>44306</v>
      </c>
      <c r="MZ49" s="23">
        <v>44285</v>
      </c>
      <c r="NA49" s="23">
        <v>44299</v>
      </c>
      <c r="NB49" s="23">
        <v>44257</v>
      </c>
      <c r="NC49" s="23">
        <v>44299</v>
      </c>
      <c r="ND49" s="23">
        <v>44334</v>
      </c>
      <c r="NE49" s="23">
        <v>44299</v>
      </c>
      <c r="NF49" s="23">
        <v>44299</v>
      </c>
      <c r="NG49" s="23">
        <v>44299</v>
      </c>
      <c r="NH49" s="23">
        <v>44306</v>
      </c>
      <c r="NJ49" s="23">
        <v>43949</v>
      </c>
      <c r="NK49" s="23">
        <v>43991</v>
      </c>
      <c r="NL49" s="23">
        <v>44005</v>
      </c>
      <c r="NM49" s="23">
        <v>43949</v>
      </c>
      <c r="NN49" s="23">
        <v>43949</v>
      </c>
      <c r="NO49" s="23">
        <v>43991</v>
      </c>
      <c r="NQ49" s="23">
        <v>44306</v>
      </c>
      <c r="NR49" s="23">
        <v>44285</v>
      </c>
      <c r="NS49" s="23">
        <v>44306</v>
      </c>
      <c r="NT49" s="23">
        <v>44334</v>
      </c>
      <c r="NU49" s="23">
        <v>44306</v>
      </c>
      <c r="NV49" s="23">
        <v>44306</v>
      </c>
      <c r="NW49" s="23">
        <v>44299</v>
      </c>
      <c r="NX49" s="23">
        <v>44285</v>
      </c>
      <c r="NY49" s="23">
        <v>44299</v>
      </c>
      <c r="OA49" s="23">
        <v>44236</v>
      </c>
      <c r="OB49" s="23">
        <v>44236</v>
      </c>
      <c r="OC49" s="23">
        <v>44236</v>
      </c>
      <c r="OE49" s="23">
        <v>44047</v>
      </c>
      <c r="OF49" s="23">
        <v>44131</v>
      </c>
      <c r="OG49" s="23">
        <v>44047</v>
      </c>
      <c r="OI49" s="23">
        <v>44397</v>
      </c>
      <c r="OJ49" s="23">
        <v>44397</v>
      </c>
      <c r="OK49" s="23">
        <v>44397</v>
      </c>
      <c r="OL49" s="23">
        <v>44411</v>
      </c>
      <c r="OM49" s="23">
        <v>44411</v>
      </c>
    </row>
    <row r="50" spans="1:403" ht="22.5" customHeight="1" x14ac:dyDescent="0.25">
      <c r="A50" s="14" t="s">
        <v>42</v>
      </c>
      <c r="B50" s="30" t="str">
        <f>HYPERLINK("https://lpsc.lenovopartner.com/#/smartfindservice?keyword="&amp;(SUBSTITUTE(B8," ",""))&amp;"&amp;countryAndRegion=DE&amp;language=de","» Services")</f>
        <v>» Services</v>
      </c>
      <c r="C50" s="30" t="str">
        <f>HYPERLINK("https://lpsc.lenovopartner.com/#/smartfindservice?keyword="&amp;(SUBSTITUTE(C8," ",""))&amp;"&amp;countryAndRegion=DE&amp;language=de","» Services")</f>
        <v>» Services</v>
      </c>
      <c r="E50" s="30" t="str">
        <f>HYPERLINK("https://lpsc.lenovopartner.com/#/smartfindservice?keyword="&amp;(SUBSTITUTE(E8," ",""))&amp;"&amp;countryAndRegion=DE&amp;language=de","» Services")</f>
        <v>» Services</v>
      </c>
      <c r="F50" s="30" t="str">
        <f>HYPERLINK("https://lpsc.lenovopartner.com/#/smartfindservice?keyword="&amp;(SUBSTITUTE(F8," ",""))&amp;"&amp;countryAndRegion=DE&amp;language=de","» Services")</f>
        <v>» Services</v>
      </c>
      <c r="H50" s="30" t="str">
        <f>HYPERLINK("https://lpsc.lenovopartner.com/#/smartfindservice?keyword="&amp;(SUBSTITUTE(H8," ",""))&amp;"&amp;countryAndRegion=DE&amp;language=de","» Services")</f>
        <v>» Services</v>
      </c>
      <c r="I50" s="30" t="str">
        <f>HYPERLINK("https://lpsc.lenovopartner.com/#/smartfindservice?keyword="&amp;(SUBSTITUTE(I8," ",""))&amp;"&amp;countryAndRegion=DE&amp;language=de","» Services")</f>
        <v>» Services</v>
      </c>
      <c r="J50" s="30" t="str">
        <f>HYPERLINK("https://lpsc.lenovopartner.com/#/smartfindservice?keyword="&amp;(SUBSTITUTE(J8," ",""))&amp;"&amp;countryAndRegion=DE&amp;language=de","» Services")</f>
        <v>» Services</v>
      </c>
      <c r="L50" s="30" t="str">
        <f>HYPERLINK("https://lpsc.lenovopartner.com/#/smartfindservice?keyword="&amp;(SUBSTITUTE(L8," ",""))&amp;"&amp;countryAndRegion=DE&amp;language=de","» Services")</f>
        <v>» Services</v>
      </c>
      <c r="M50" s="30" t="str">
        <f>HYPERLINK("https://lpsc.lenovopartner.com/#/smartfindservice?keyword="&amp;(SUBSTITUTE(M8," ",""))&amp;"&amp;countryAndRegion=DE&amp;language=de","» Services")</f>
        <v>» Services</v>
      </c>
      <c r="O50" s="30" t="str">
        <f>HYPERLINK("https://lpsc.lenovopartner.com/#/smartfindservice?keyword="&amp;(SUBSTITUTE(O8," ",""))&amp;"&amp;countryAndRegion=DE&amp;language=de","» Services")</f>
        <v>» Services</v>
      </c>
      <c r="P50" s="30" t="str">
        <f>HYPERLINK("https://lpsc.lenovopartner.com/#/smartfindservice?keyword="&amp;(SUBSTITUTE(P8," ",""))&amp;"&amp;countryAndRegion=DE&amp;language=de","» Services")</f>
        <v>» Services</v>
      </c>
      <c r="Q50" s="30" t="str">
        <f>HYPERLINK("https://lpsc.lenovopartner.com/#/smartfindservice?keyword="&amp;(SUBSTITUTE(Q8," ",""))&amp;"&amp;countryAndRegion=DE&amp;language=de","» Services")</f>
        <v>» Services</v>
      </c>
      <c r="S50" s="30" t="str">
        <f>HYPERLINK("https://lpsc.lenovopartner.com/#/smartfindservice?keyword="&amp;(SUBSTITUTE(S8," ",""))&amp;"&amp;countryAndRegion=DE&amp;language=de","» Services")</f>
        <v>» Services</v>
      </c>
      <c r="T50" s="30" t="str">
        <f>HYPERLINK("https://lpsc.lenovopartner.com/#/smartfindservice?keyword="&amp;(SUBSTITUTE(T8," ",""))&amp;"&amp;countryAndRegion=DE&amp;language=de","» Services")</f>
        <v>» Services</v>
      </c>
      <c r="U50" s="30" t="str">
        <f>HYPERLINK("https://lpsc.lenovopartner.com/#/smartfindservice?keyword="&amp;(SUBSTITUTE(U8," ",""))&amp;"&amp;countryAndRegion=DE&amp;language=de","» Services")</f>
        <v>» Services</v>
      </c>
      <c r="V50" s="30" t="str">
        <f>HYPERLINK("https://lpsc.lenovopartner.com/#/smartfindservice?keyword="&amp;(SUBSTITUTE(V8," ",""))&amp;"&amp;countryAndRegion=DE&amp;language=de","» Services")</f>
        <v>» Services</v>
      </c>
      <c r="X50" s="30" t="str">
        <f>HYPERLINK("https://lpsc.lenovopartner.com/#/smartfindservice?keyword="&amp;(SUBSTITUTE(X8," ",""))&amp;"&amp;countryAndRegion=DE&amp;language=de","» Services")</f>
        <v>» Services</v>
      </c>
      <c r="Y50" s="30" t="str">
        <f>HYPERLINK("https://lpsc.lenovopartner.com/#/smartfindservice?keyword="&amp;(SUBSTITUTE(Y8," ",""))&amp;"&amp;countryAndRegion=DE&amp;language=de","» Services")</f>
        <v>» Services</v>
      </c>
      <c r="Z50" s="30" t="str">
        <f>HYPERLINK("https://lpsc.lenovopartner.com/#/smartfindservice?keyword="&amp;(SUBSTITUTE(Z8," ",""))&amp;"&amp;countryAndRegion=DE&amp;language=de","» Services")</f>
        <v>» Services</v>
      </c>
      <c r="AA50" s="30" t="str">
        <f>HYPERLINK("https://lpsc.lenovopartner.com/#/smartfindservice?keyword="&amp;(SUBSTITUTE(AA8," ",""))&amp;"&amp;countryAndRegion=DE&amp;language=de","» Services")</f>
        <v>» Services</v>
      </c>
      <c r="AB50" s="30" t="str">
        <f>HYPERLINK("https://lpsc.lenovopartner.com/#/smartfindservice?keyword="&amp;(SUBSTITUTE(AB8," ",""))&amp;"&amp;countryAndRegion=DE&amp;language=de","» Services")</f>
        <v>» Services</v>
      </c>
      <c r="AC50" s="30" t="str">
        <f>HYPERLINK("https://lpsc.lenovopartner.com/#/smartfindservice?keyword="&amp;(SUBSTITUTE(AC8," ",""))&amp;"&amp;countryAndRegion=DE&amp;language=de","» Services")</f>
        <v>» Services</v>
      </c>
      <c r="AE50" s="30" t="str">
        <f>HYPERLINK("https://lpsc.lenovopartner.com/#/smartfindservice?keyword="&amp;(SUBSTITUTE(AE8," ",""))&amp;"&amp;countryAndRegion=DE&amp;language=de","» Services")</f>
        <v>» Services</v>
      </c>
      <c r="AF50" s="30" t="str">
        <f>HYPERLINK("https://lpsc.lenovopartner.com/#/smartfindservice?keyword="&amp;(SUBSTITUTE(AF8," ",""))&amp;"&amp;countryAndRegion=DE&amp;language=de","» Services")</f>
        <v>» Services</v>
      </c>
      <c r="AG50" s="30" t="str">
        <f>HYPERLINK("https://lpsc.lenovopartner.com/#/smartfindservice?keyword="&amp;(SUBSTITUTE(AG8," ",""))&amp;"&amp;countryAndRegion=DE&amp;language=de","» Services")</f>
        <v>» Services</v>
      </c>
      <c r="AH50" s="30" t="str">
        <f>HYPERLINK("https://lpsc.lenovopartner.com/#/smartfindservice?keyword="&amp;(SUBSTITUTE(AH8," ",""))&amp;"&amp;countryAndRegion=DE&amp;language=de","» Services")</f>
        <v>» Services</v>
      </c>
      <c r="AI50" s="30" t="str">
        <f>HYPERLINK("https://lpsc.lenovopartner.com/#/smartfindservice?keyword="&amp;(SUBSTITUTE(AI8," ",""))&amp;"&amp;countryAndRegion=DE&amp;language=de","» Services")</f>
        <v>» Services</v>
      </c>
      <c r="AK50" s="30" t="str">
        <f>HYPERLINK("https://lpsc.lenovopartner.com/#/smartfindservice?keyword="&amp;(SUBSTITUTE(AK8," ",""))&amp;"&amp;countryAndRegion=DE&amp;language=de","» Services")</f>
        <v>» Services</v>
      </c>
      <c r="AL50" s="30" t="str">
        <f>HYPERLINK("https://lpsc.lenovopartner.com/#/smartfindservice?keyword="&amp;(SUBSTITUTE(AL8," ",""))&amp;"&amp;countryAndRegion=DE&amp;language=de","» Services")</f>
        <v>» Services</v>
      </c>
      <c r="AM50" s="30" t="str">
        <f>HYPERLINK("https://lpsc.lenovopartner.com/#/smartfindservice?keyword="&amp;(SUBSTITUTE(AM8," ",""))&amp;"&amp;countryAndRegion=DE&amp;language=de","» Services")</f>
        <v>» Services</v>
      </c>
      <c r="AO50" s="30" t="str">
        <f>HYPERLINK("https://lpsc.lenovopartner.com/#/smartfindservice?keyword="&amp;(SUBSTITUTE(AO8," ",""))&amp;"&amp;countryAndRegion=DE&amp;language=de","» Services")</f>
        <v>» Services</v>
      </c>
      <c r="AP50" s="30" t="str">
        <f>HYPERLINK("https://lpsc.lenovopartner.com/#/smartfindservice?keyword="&amp;(SUBSTITUTE(AP8," ",""))&amp;"&amp;countryAndRegion=DE&amp;language=de","» Services")</f>
        <v>» Services</v>
      </c>
      <c r="AQ50" s="30" t="str">
        <f>HYPERLINK("https://lpsc.lenovopartner.com/#/smartfindservice?keyword="&amp;(SUBSTITUTE(AQ8," ",""))&amp;"&amp;countryAndRegion=DE&amp;language=de","» Services")</f>
        <v>» Services</v>
      </c>
      <c r="AS50" s="30" t="str">
        <f>HYPERLINK("https://lpsc.lenovopartner.com/#/smartfindservice?keyword="&amp;(SUBSTITUTE(AS8," ",""))&amp;"&amp;countryAndRegion=DE&amp;language=de","» Services")</f>
        <v>» Services</v>
      </c>
      <c r="AT50" s="30" t="str">
        <f>HYPERLINK("https://lpsc.lenovopartner.com/#/smartfindservice?keyword="&amp;(SUBSTITUTE(AT8," ",""))&amp;"&amp;countryAndRegion=DE&amp;language=de","» Services")</f>
        <v>» Services</v>
      </c>
      <c r="AV50" s="30" t="str">
        <f>HYPERLINK("https://lpsc.lenovopartner.com/#/smartfindservice?keyword="&amp;(SUBSTITUTE(AV8," ",""))&amp;"&amp;countryAndRegion=DE&amp;language=de","» Services")</f>
        <v>» Services</v>
      </c>
      <c r="AW50" s="30" t="str">
        <f>HYPERLINK("https://lpsc.lenovopartner.com/#/smartfindservice?keyword="&amp;(SUBSTITUTE(AW8," ",""))&amp;"&amp;countryAndRegion=DE&amp;language=de","» Services")</f>
        <v>» Services</v>
      </c>
      <c r="AY50" s="30" t="str">
        <f>HYPERLINK("https://lpsc.lenovopartner.com/#/smartfindservice?keyword="&amp;(SUBSTITUTE(AY8," ",""))&amp;"&amp;countryAndRegion=DE&amp;language=de","» Services")</f>
        <v>» Services</v>
      </c>
      <c r="AZ50" s="30" t="str">
        <f>HYPERLINK("https://lpsc.lenovopartner.com/#/smartfindservice?keyword="&amp;(SUBSTITUTE(AZ8," ",""))&amp;"&amp;countryAndRegion=DE&amp;language=de","» Services")</f>
        <v>» Services</v>
      </c>
      <c r="BA50" s="30" t="str">
        <f>HYPERLINK("https://lpsc.lenovopartner.com/#/smartfindservice?keyword="&amp;(SUBSTITUTE(BA8," ",""))&amp;"&amp;countryAndRegion=DE&amp;language=de","» Services")</f>
        <v>» Services</v>
      </c>
      <c r="BC50" s="30" t="str">
        <f>HYPERLINK("https://lpsc.lenovopartner.com/#/smartfindservice?keyword="&amp;(SUBSTITUTE(BC8," ",""))&amp;"&amp;countryAndRegion=DE&amp;language=de","» Services")</f>
        <v>» Services</v>
      </c>
      <c r="BD50" s="30" t="str">
        <f>HYPERLINK("https://lpsc.lenovopartner.com/#/smartfindservice?keyword="&amp;(SUBSTITUTE(BD8," ",""))&amp;"&amp;countryAndRegion=DE&amp;language=de","» Services")</f>
        <v>» Services</v>
      </c>
      <c r="BF50" s="30" t="str">
        <f>HYPERLINK("https://lpsc.lenovopartner.com/#/smartfindservice?keyword="&amp;(SUBSTITUTE(BF8," ",""))&amp;"&amp;countryAndRegion=DE&amp;language=de","» Services")</f>
        <v>» Services</v>
      </c>
      <c r="BG50" s="30" t="str">
        <f>HYPERLINK("https://lpsc.lenovopartner.com/#/smartfindservice?keyword="&amp;(SUBSTITUTE(BG8," ",""))&amp;"&amp;countryAndRegion=DE&amp;language=de","» Services")</f>
        <v>» Services</v>
      </c>
      <c r="BH50" s="30" t="str">
        <f>HYPERLINK("https://lpsc.lenovopartner.com/#/smartfindservice?keyword="&amp;(SUBSTITUTE(BH8," ",""))&amp;"&amp;countryAndRegion=DE&amp;language=de","» Services")</f>
        <v>» Services</v>
      </c>
      <c r="BJ50" s="30" t="str">
        <f>HYPERLINK("https://lpsc.lenovopartner.com/#/smartfindservice?keyword="&amp;(SUBSTITUTE(BJ8," ",""))&amp;"&amp;countryAndRegion=DE&amp;language=de","» Services")</f>
        <v>» Services</v>
      </c>
      <c r="BL50" s="30" t="str">
        <f>HYPERLINK("https://lpsc.lenovopartner.com/#/smartfindservice?keyword="&amp;(SUBSTITUTE(BL8," ",""))&amp;"&amp;countryAndRegion=DE&amp;language=de","» Services")</f>
        <v>» Services</v>
      </c>
      <c r="BM50" s="30" t="str">
        <f>HYPERLINK("https://lpsc.lenovopartner.com/#/smartfindservice?keyword="&amp;(SUBSTITUTE(BM8," ",""))&amp;"&amp;countryAndRegion=DE&amp;language=de","» Services")</f>
        <v>» Services</v>
      </c>
      <c r="BN50" s="30" t="str">
        <f>HYPERLINK("https://lpsc.lenovopartner.com/#/smartfindservice?keyword="&amp;(SUBSTITUTE(BN8," ",""))&amp;"&amp;countryAndRegion=DE&amp;language=de","» Services")</f>
        <v>» Services</v>
      </c>
      <c r="BP50" s="30" t="str">
        <f>HYPERLINK("https://lpsc.lenovopartner.com/#/smartfindservice?keyword="&amp;(SUBSTITUTE(BP8," ",""))&amp;"&amp;countryAndRegion=DE&amp;language=de","» Services")</f>
        <v>» Services</v>
      </c>
      <c r="BQ50" s="30" t="str">
        <f>HYPERLINK("https://lpsc.lenovopartner.com/#/smartfindservice?keyword="&amp;(SUBSTITUTE(BQ8," ",""))&amp;"&amp;countryAndRegion=DE&amp;language=de","» Services")</f>
        <v>» Services</v>
      </c>
      <c r="BR50" s="30" t="str">
        <f>HYPERLINK("https://lpsc.lenovopartner.com/#/smartfindservice?keyword="&amp;(SUBSTITUTE(BR8," ",""))&amp;"&amp;countryAndRegion=DE&amp;language=de","» Services")</f>
        <v>» Services</v>
      </c>
      <c r="BT50" s="30" t="str">
        <f>HYPERLINK("https://lpsc.lenovopartner.com/#/smartfindservice?keyword="&amp;(SUBSTITUTE(BT8," ",""))&amp;"&amp;countryAndRegion=DE&amp;language=de","» Services")</f>
        <v>» Services</v>
      </c>
      <c r="BU50" s="30" t="str">
        <f>HYPERLINK("https://lpsc.lenovopartner.com/#/smartfindservice?keyword="&amp;(SUBSTITUTE(BU8," ",""))&amp;"&amp;countryAndRegion=DE&amp;language=de","» Services")</f>
        <v>» Services</v>
      </c>
      <c r="BV50" s="30" t="str">
        <f>HYPERLINK("https://lpsc.lenovopartner.com/#/smartfindservice?keyword="&amp;(SUBSTITUTE(BV8," ",""))&amp;"&amp;countryAndRegion=DE&amp;language=de","» Services")</f>
        <v>» Services</v>
      </c>
      <c r="BX50" s="30" t="str">
        <f>HYPERLINK("https://lpsc.lenovopartner.com/#/smartfindservice?keyword="&amp;(SUBSTITUTE(BX8," ",""))&amp;"&amp;countryAndRegion=DE&amp;language=de","» Services")</f>
        <v>» Services</v>
      </c>
      <c r="BY50" s="30" t="str">
        <f>HYPERLINK("https://lpsc.lenovopartner.com/#/smartfindservice?keyword="&amp;(SUBSTITUTE(BY8," ",""))&amp;"&amp;countryAndRegion=DE&amp;language=de","» Services")</f>
        <v>» Services</v>
      </c>
      <c r="BZ50" s="30" t="str">
        <f>HYPERLINK("https://lpsc.lenovopartner.com/#/smartfindservice?keyword="&amp;(SUBSTITUTE(BZ8," ",""))&amp;"&amp;countryAndRegion=DE&amp;language=de","» Services")</f>
        <v>» Services</v>
      </c>
      <c r="CB50" s="30" t="str">
        <f>HYPERLINK("https://lpsc.lenovopartner.com/#/smartfindservice?keyword="&amp;(SUBSTITUTE(CB8," ",""))&amp;"&amp;countryAndRegion=DE&amp;language=de","» Services")</f>
        <v>» Services</v>
      </c>
      <c r="CC50" s="30" t="str">
        <f>HYPERLINK("https://lpsc.lenovopartner.com/#/smartfindservice?keyword="&amp;(SUBSTITUTE(CC8," ",""))&amp;"&amp;countryAndRegion=DE&amp;language=de","» Services")</f>
        <v>» Services</v>
      </c>
      <c r="CE50" s="30" t="str">
        <f>HYPERLINK("https://lpsc.lenovopartner.com/#/smartfindservice?keyword="&amp;(SUBSTITUTE(CE8," ",""))&amp;"&amp;countryAndRegion=DE&amp;language=de","» Services")</f>
        <v>» Services</v>
      </c>
      <c r="CF50" s="30" t="str">
        <f>HYPERLINK("https://lpsc.lenovopartner.com/#/smartfindservice?keyword="&amp;(SUBSTITUTE(CF8," ",""))&amp;"&amp;countryAndRegion=DE&amp;language=de","» Services")</f>
        <v>» Services</v>
      </c>
      <c r="CG50" s="30" t="str">
        <f>HYPERLINK("https://lpsc.lenovopartner.com/#/smartfindservice?keyword="&amp;(SUBSTITUTE(CG8," ",""))&amp;"&amp;countryAndRegion=DE&amp;language=de","» Services")</f>
        <v>» Services</v>
      </c>
      <c r="CI50" s="30" t="str">
        <f>HYPERLINK("https://lpsc.lenovopartner.com/#/smartfindservice?keyword="&amp;(SUBSTITUTE(CI8," ",""))&amp;"&amp;countryAndRegion=DE&amp;language=de","» Services")</f>
        <v>» Services</v>
      </c>
      <c r="CJ50" s="30" t="str">
        <f>HYPERLINK("https://lpsc.lenovopartner.com/#/smartfindservice?keyword="&amp;(SUBSTITUTE(CJ8," ",""))&amp;"&amp;countryAndRegion=DE&amp;language=de","» Services")</f>
        <v>» Services</v>
      </c>
      <c r="CK50" s="30" t="str">
        <f>HYPERLINK("https://lpsc.lenovopartner.com/#/smartfindservice?keyword="&amp;(SUBSTITUTE(CK8," ",""))&amp;"&amp;countryAndRegion=DE&amp;language=de","» Services")</f>
        <v>» Services</v>
      </c>
      <c r="CM50" s="30" t="str">
        <f>HYPERLINK("https://lpsc.lenovopartner.com/#/smartfindservice?keyword="&amp;(SUBSTITUTE(CM8," ",""))&amp;"&amp;countryAndRegion=DE&amp;language=de","» Services")</f>
        <v>» Services</v>
      </c>
      <c r="CO50" s="30" t="str">
        <f>HYPERLINK("https://lpsc.lenovopartner.com/#/smartfindservice?keyword="&amp;(SUBSTITUTE(CO8," ",""))&amp;"&amp;countryAndRegion=DE&amp;language=de","» Services")</f>
        <v>» Services</v>
      </c>
      <c r="CP50" s="30" t="str">
        <f>HYPERLINK("https://lpsc.lenovopartner.com/#/smartfindservice?keyword="&amp;(SUBSTITUTE(CP8," ",""))&amp;"&amp;countryAndRegion=DE&amp;language=de","» Services")</f>
        <v>» Services</v>
      </c>
      <c r="CQ50" s="30" t="str">
        <f>HYPERLINK("https://lpsc.lenovopartner.com/#/smartfindservice?keyword="&amp;(SUBSTITUTE(CQ8," ",""))&amp;"&amp;countryAndRegion=DE&amp;language=de","» Services")</f>
        <v>» Services</v>
      </c>
      <c r="CS50" s="30" t="str">
        <f>HYPERLINK("https://lpsc.lenovopartner.com/#/smartfindservice?keyword="&amp;(SUBSTITUTE(CS8," ",""))&amp;"&amp;countryAndRegion=DE&amp;language=de","» Services")</f>
        <v>» Services</v>
      </c>
      <c r="CT50" s="30" t="str">
        <f>HYPERLINK("https://lpsc.lenovopartner.com/#/smartfindservice?keyword="&amp;(SUBSTITUTE(CT8," ",""))&amp;"&amp;countryAndRegion=DE&amp;language=de","» Services")</f>
        <v>» Services</v>
      </c>
      <c r="CU50" s="30" t="str">
        <f>HYPERLINK("https://lpsc.lenovopartner.com/#/smartfindservice?keyword="&amp;(SUBSTITUTE(CU8," ",""))&amp;"&amp;countryAndRegion=DE&amp;language=de","» Services")</f>
        <v>» Services</v>
      </c>
      <c r="CW50" s="30" t="str">
        <f>HYPERLINK("https://lpsc.lenovopartner.com/#/smartfindservice?keyword="&amp;(SUBSTITUTE(CW8," ",""))&amp;"&amp;countryAndRegion=DE&amp;language=de","» Services")</f>
        <v>» Services</v>
      </c>
      <c r="CX50" s="30" t="str">
        <f>HYPERLINK("https://lpsc.lenovopartner.com/#/smartfindservice?keyword="&amp;(SUBSTITUTE(CX8," ",""))&amp;"&amp;countryAndRegion=DE&amp;language=de","» Services")</f>
        <v>» Services</v>
      </c>
      <c r="CY50" s="30" t="str">
        <f>HYPERLINK("https://lpsc.lenovopartner.com/#/smartfindservice?keyword="&amp;(SUBSTITUTE(CY8," ",""))&amp;"&amp;countryAndRegion=DE&amp;language=de","» Services")</f>
        <v>» Services</v>
      </c>
      <c r="DA50" s="30" t="str">
        <f>HYPERLINK("https://lpsc.lenovopartner.com/#/smartfindservice?keyword="&amp;(SUBSTITUTE(DA8," ",""))&amp;"&amp;countryAndRegion=DE&amp;language=de","» Services")</f>
        <v>» Services</v>
      </c>
      <c r="DB50" s="30" t="str">
        <f>HYPERLINK("https://lpsc.lenovopartner.com/#/smartfindservice?keyword="&amp;(SUBSTITUTE(DB8," ",""))&amp;"&amp;countryAndRegion=DE&amp;language=de","» Services")</f>
        <v>» Services</v>
      </c>
      <c r="DC50" s="30" t="str">
        <f>HYPERLINK("https://lpsc.lenovopartner.com/#/smartfindservice?keyword="&amp;(SUBSTITUTE(DC8," ",""))&amp;"&amp;countryAndRegion=DE&amp;language=de","» Services")</f>
        <v>» Services</v>
      </c>
      <c r="DE50" s="30" t="str">
        <f>HYPERLINK("https://lpsc.lenovopartner.com/#/smartfindservice?keyword="&amp;(SUBSTITUTE(DE8," ",""))&amp;"&amp;countryAndRegion=DE&amp;language=de","» Services")</f>
        <v>» Services</v>
      </c>
      <c r="DF50" s="30" t="str">
        <f>HYPERLINK("https://lpsc.lenovopartner.com/#/smartfindservice?keyword="&amp;(SUBSTITUTE(DF8," ",""))&amp;"&amp;countryAndRegion=DE&amp;language=de","» Services")</f>
        <v>» Services</v>
      </c>
      <c r="DG50" s="30" t="str">
        <f>HYPERLINK("https://lpsc.lenovopartner.com/#/smartfindservice?keyword="&amp;(SUBSTITUTE(DG8," ",""))&amp;"&amp;countryAndRegion=DE&amp;language=de","» Services")</f>
        <v>» Services</v>
      </c>
      <c r="DI50" s="30" t="str">
        <f>HYPERLINK("https://lpsc.lenovopartner.com/#/smartfindservice?keyword="&amp;(SUBSTITUTE(DI8," ",""))&amp;"&amp;countryAndRegion=DE&amp;language=de","» Services")</f>
        <v>» Services</v>
      </c>
      <c r="DJ50" s="30" t="str">
        <f>HYPERLINK("https://lpsc.lenovopartner.com/#/smartfindservice?keyword="&amp;(SUBSTITUTE(DJ8," ",""))&amp;"&amp;countryAndRegion=DE&amp;language=de","» Services")</f>
        <v>» Services</v>
      </c>
      <c r="DK50" s="30" t="str">
        <f>HYPERLINK("https://lpsc.lenovopartner.com/#/smartfindservice?keyword="&amp;(SUBSTITUTE(DK8," ",""))&amp;"&amp;countryAndRegion=DE&amp;language=de","» Services")</f>
        <v>» Services</v>
      </c>
      <c r="DM50" s="30" t="str">
        <f>HYPERLINK("https://lpsc.lenovopartner.com/#/smartfindservice?keyword="&amp;(SUBSTITUTE(DM8," ",""))&amp;"&amp;countryAndRegion=DE&amp;language=de","» Services")</f>
        <v>» Services</v>
      </c>
      <c r="DN50" s="30" t="str">
        <f>HYPERLINK("https://lpsc.lenovopartner.com/#/smartfindservice?keyword="&amp;(SUBSTITUTE(DN8," ",""))&amp;"&amp;countryAndRegion=DE&amp;language=de","» Services")</f>
        <v>» Services</v>
      </c>
      <c r="DP50" s="30" t="str">
        <f>HYPERLINK("https://lpsc.lenovopartner.com/#/smartfindservice?keyword="&amp;(SUBSTITUTE(DP8," ",""))&amp;"&amp;countryAndRegion=DE&amp;language=de","» Services")</f>
        <v>» Services</v>
      </c>
      <c r="DQ50" s="30" t="str">
        <f>HYPERLINK("https://lpsc.lenovopartner.com/#/smartfindservice?keyword="&amp;(SUBSTITUTE(DQ8," ",""))&amp;"&amp;countryAndRegion=DE&amp;language=de","» Services")</f>
        <v>» Services</v>
      </c>
      <c r="DR50" s="30" t="str">
        <f>HYPERLINK("https://lpsc.lenovopartner.com/#/smartfindservice?keyword="&amp;(SUBSTITUTE(DR8," ",""))&amp;"&amp;countryAndRegion=DE&amp;language=de","» Services")</f>
        <v>» Services</v>
      </c>
      <c r="DT50" s="30" t="str">
        <f>HYPERLINK("https://lpsc.lenovopartner.com/#/smartfindservice?keyword="&amp;(SUBSTITUTE(DT8," ",""))&amp;"&amp;countryAndRegion=DE&amp;language=de","» Services")</f>
        <v>» Services</v>
      </c>
      <c r="DU50" s="30" t="str">
        <f>HYPERLINK("https://lpsc.lenovopartner.com/#/smartfindservice?keyword="&amp;(SUBSTITUTE(DU8," ",""))&amp;"&amp;countryAndRegion=DE&amp;language=de","» Services")</f>
        <v>» Services</v>
      </c>
      <c r="DV50" s="30" t="str">
        <f>HYPERLINK("https://lpsc.lenovopartner.com/#/smartfindservice?keyword="&amp;(SUBSTITUTE(DV8," ",""))&amp;"&amp;countryAndRegion=DE&amp;language=de","» Services")</f>
        <v>» Services</v>
      </c>
      <c r="DX50" s="30" t="str">
        <f>HYPERLINK("https://lpsc.lenovopartner.com/#/smartfindservice?keyword="&amp;(SUBSTITUTE(DX8," ",""))&amp;"&amp;countryAndRegion=DE&amp;language=de","» Services")</f>
        <v>» Services</v>
      </c>
      <c r="DY50" s="30" t="str">
        <f>HYPERLINK("https://lpsc.lenovopartner.com/#/smartfindservice?keyword="&amp;(SUBSTITUTE(DY8," ",""))&amp;"&amp;countryAndRegion=DE&amp;language=de","» Services")</f>
        <v>» Services</v>
      </c>
      <c r="DZ50" s="30" t="str">
        <f>HYPERLINK("https://lpsc.lenovopartner.com/#/smartfindservice?keyword="&amp;(SUBSTITUTE(DZ8," ",""))&amp;"&amp;countryAndRegion=DE&amp;language=de","» Services")</f>
        <v>» Services</v>
      </c>
      <c r="EB50" s="30" t="str">
        <f>HYPERLINK("https://lpsc.lenovopartner.com/#/smartfindservice?keyword="&amp;(SUBSTITUTE(EB8," ",""))&amp;"&amp;countryAndRegion=DE&amp;language=de","» Services")</f>
        <v>» Services</v>
      </c>
      <c r="EC50" s="30" t="str">
        <f>HYPERLINK("https://lpsc.lenovopartner.com/#/smartfindservice?keyword="&amp;(SUBSTITUTE(EC8," ",""))&amp;"&amp;countryAndRegion=DE&amp;language=de","» Services")</f>
        <v>» Services</v>
      </c>
      <c r="ED50" s="30" t="str">
        <f>HYPERLINK("https://lpsc.lenovopartner.com/#/smartfindservice?keyword="&amp;(SUBSTITUTE(ED8," ",""))&amp;"&amp;countryAndRegion=DE&amp;language=de","» Services")</f>
        <v>» Services</v>
      </c>
      <c r="EE50" s="30" t="str">
        <f>HYPERLINK("https://lpsc.lenovopartner.com/#/smartfindservice?keyword="&amp;(SUBSTITUTE(EE8," ",""))&amp;"&amp;countryAndRegion=DE&amp;language=de","» Services")</f>
        <v>» Services</v>
      </c>
      <c r="EG50" s="30" t="str">
        <f>HYPERLINK("https://lpsc.lenovopartner.com/#/smartfindservice?keyword="&amp;(SUBSTITUTE(EG8," ",""))&amp;"&amp;countryAndRegion=DE&amp;language=de","» Services")</f>
        <v>» Services</v>
      </c>
      <c r="EH50" s="30" t="str">
        <f>HYPERLINK("https://lpsc.lenovopartner.com/#/smartfindservice?keyword="&amp;(SUBSTITUTE(EH8," ",""))&amp;"&amp;countryAndRegion=DE&amp;language=de","» Services")</f>
        <v>» Services</v>
      </c>
      <c r="EI50" s="30" t="str">
        <f>HYPERLINK("https://lpsc.lenovopartner.com/#/smartfindservice?keyword="&amp;(SUBSTITUTE(EI8," ",""))&amp;"&amp;countryAndRegion=DE&amp;language=de","» Services")</f>
        <v>» Services</v>
      </c>
      <c r="EJ50" s="30" t="str">
        <f>HYPERLINK("https://lpsc.lenovopartner.com/#/smartfindservice?keyword="&amp;(SUBSTITUTE(EJ8," ",""))&amp;"&amp;countryAndRegion=DE&amp;language=de","» Services")</f>
        <v>» Services</v>
      </c>
      <c r="EL50" s="30" t="str">
        <f>HYPERLINK("https://lpsc.lenovopartner.com/#/smartfindservice?keyword="&amp;(SUBSTITUTE(EL8," ",""))&amp;"&amp;countryAndRegion=DE&amp;language=de","» Services")</f>
        <v>» Services</v>
      </c>
      <c r="EN50" s="30" t="str">
        <f>HYPERLINK("https://lpsc.lenovopartner.com/#/smartfindservice?keyword="&amp;(SUBSTITUTE(EN8," ",""))&amp;"&amp;countryAndRegion=DE&amp;language=de","» Services")</f>
        <v>» Services</v>
      </c>
      <c r="EO50" s="30" t="str">
        <f>HYPERLINK("https://lpsc.lenovopartner.com/#/smartfindservice?keyword="&amp;(SUBSTITUTE(EO8," ",""))&amp;"&amp;countryAndRegion=DE&amp;language=de","» Services")</f>
        <v>» Services</v>
      </c>
      <c r="EP50" s="30" t="str">
        <f>HYPERLINK("https://lpsc.lenovopartner.com/#/smartfindservice?keyword="&amp;(SUBSTITUTE(EP8," ",""))&amp;"&amp;countryAndRegion=DE&amp;language=de","» Services")</f>
        <v>» Services</v>
      </c>
      <c r="EQ50" s="30" t="str">
        <f>HYPERLINK("https://lpsc.lenovopartner.com/#/smartfindservice?keyword="&amp;(SUBSTITUTE(EQ8," ",""))&amp;"&amp;countryAndRegion=DE&amp;language=de","» Services")</f>
        <v>» Services</v>
      </c>
      <c r="ER50" s="30" t="str">
        <f>HYPERLINK("https://lpsc.lenovopartner.com/#/smartfindservice?keyword="&amp;(SUBSTITUTE(ER8," ",""))&amp;"&amp;countryAndRegion=DE&amp;language=de","» Services")</f>
        <v>» Services</v>
      </c>
      <c r="ET50" s="30" t="str">
        <f>HYPERLINK("https://lpsc.lenovopartner.com/#/smartfindservice?keyword="&amp;(SUBSTITUTE(ET8," ",""))&amp;"&amp;countryAndRegion=DE&amp;language=de","» Services")</f>
        <v>» Services</v>
      </c>
      <c r="EU50" s="30" t="str">
        <f>HYPERLINK("https://lpsc.lenovopartner.com/#/smartfindservice?keyword="&amp;(SUBSTITUTE(EU8," ",""))&amp;"&amp;countryAndRegion=DE&amp;language=de","» Services")</f>
        <v>» Services</v>
      </c>
      <c r="EW50" s="30" t="str">
        <f>HYPERLINK("https://lpsc.lenovopartner.com/#/smartfindservice?keyword="&amp;(SUBSTITUTE(EW8," ",""))&amp;"&amp;countryAndRegion=DE&amp;language=de","» Services")</f>
        <v>» Services</v>
      </c>
      <c r="EX50" s="30" t="str">
        <f>HYPERLINK("https://lpsc.lenovopartner.com/#/smartfindservice?keyword="&amp;(SUBSTITUTE(EX8," ",""))&amp;"&amp;countryAndRegion=DE&amp;language=de","» Services")</f>
        <v>» Services</v>
      </c>
      <c r="EY50" s="30" t="str">
        <f>HYPERLINK("https://lpsc.lenovopartner.com/#/smartfindservice?keyword="&amp;(SUBSTITUTE(EY8," ",""))&amp;"&amp;countryAndRegion=DE&amp;language=de","» Services")</f>
        <v>» Services</v>
      </c>
      <c r="EZ50" s="30" t="str">
        <f>HYPERLINK("https://lpsc.lenovopartner.com/#/smartfindservice?keyword="&amp;(SUBSTITUTE(EZ8," ",""))&amp;"&amp;countryAndRegion=DE&amp;language=de","» Services")</f>
        <v>» Services</v>
      </c>
      <c r="FB50" s="30" t="str">
        <f>HYPERLINK("https://lpsc.lenovopartner.com/#/smartfindservice?keyword="&amp;(SUBSTITUTE(FB8," ",""))&amp;"&amp;countryAndRegion=DE&amp;language=de","» Services")</f>
        <v>» Services</v>
      </c>
      <c r="FC50" s="30" t="str">
        <f>HYPERLINK("https://lpsc.lenovopartner.com/#/smartfindservice?keyword="&amp;(SUBSTITUTE(FC8," ",""))&amp;"&amp;countryAndRegion=DE&amp;language=de","» Services")</f>
        <v>» Services</v>
      </c>
      <c r="FE50" s="30" t="str">
        <f>HYPERLINK("https://lpsc.lenovopartner.com/#/smartfindservice?keyword="&amp;(SUBSTITUTE(FE8," ",""))&amp;"&amp;countryAndRegion=DE&amp;language=de","» Services")</f>
        <v>» Services</v>
      </c>
      <c r="FF50" s="30" t="str">
        <f>HYPERLINK("https://lpsc.lenovopartner.com/#/smartfindservice?keyword="&amp;(SUBSTITUTE(FF8," ",""))&amp;"&amp;countryAndRegion=DE&amp;language=de","» Services")</f>
        <v>» Services</v>
      </c>
      <c r="FG50" s="30" t="str">
        <f>HYPERLINK("https://lpsc.lenovopartner.com/#/smartfindservice?keyword="&amp;(SUBSTITUTE(FG8," ",""))&amp;"&amp;countryAndRegion=DE&amp;language=de","» Services")</f>
        <v>» Services</v>
      </c>
      <c r="FH50" s="30" t="str">
        <f>HYPERLINK("https://lpsc.lenovopartner.com/#/smartfindservice?keyword="&amp;(SUBSTITUTE(FH8," ",""))&amp;"&amp;countryAndRegion=DE&amp;language=de","» Services")</f>
        <v>» Services</v>
      </c>
      <c r="FJ50" s="30" t="str">
        <f>HYPERLINK("https://lpsc.lenovopartner.com/#/smartfindservice?keyword="&amp;(SUBSTITUTE(FJ8," ",""))&amp;"&amp;countryAndRegion=DE&amp;language=de","» Services")</f>
        <v>» Services</v>
      </c>
      <c r="FK50" s="30" t="str">
        <f>HYPERLINK("https://lpsc.lenovopartner.com/#/smartfindservice?keyword="&amp;(SUBSTITUTE(FK8," ",""))&amp;"&amp;countryAndRegion=DE&amp;language=de","» Services")</f>
        <v>» Services</v>
      </c>
      <c r="FL50" s="30" t="str">
        <f>HYPERLINK("https://lpsc.lenovopartner.com/#/smartfindservice?keyword="&amp;(SUBSTITUTE(FL8," ",""))&amp;"&amp;countryAndRegion=DE&amp;language=de","» Services")</f>
        <v>» Services</v>
      </c>
      <c r="FM50" s="30" t="str">
        <f>HYPERLINK("https://lpsc.lenovopartner.com/#/smartfindservice?keyword="&amp;(SUBSTITUTE(FM8," ",""))&amp;"&amp;countryAndRegion=DE&amp;language=de","» Services")</f>
        <v>» Services</v>
      </c>
      <c r="FO50" s="30" t="str">
        <f>HYPERLINK("https://lpsc.lenovopartner.com/#/smartfindservice?keyword="&amp;(SUBSTITUTE(FO8," ",""))&amp;"&amp;countryAndRegion=DE&amp;language=de","» Services")</f>
        <v>» Services</v>
      </c>
      <c r="FP50" s="30" t="str">
        <f>HYPERLINK("https://lpsc.lenovopartner.com/#/smartfindservice?keyword="&amp;(SUBSTITUTE(FP8," ",""))&amp;"&amp;countryAndRegion=DE&amp;language=de","» Services")</f>
        <v>» Services</v>
      </c>
      <c r="FR50" s="30" t="str">
        <f>HYPERLINK("https://lpsc.lenovopartner.com/#/smartfindservice?keyword="&amp;(SUBSTITUTE(FR8," ",""))&amp;"&amp;countryAndRegion=DE&amp;language=de","» Services")</f>
        <v>» Services</v>
      </c>
      <c r="FS50" s="30" t="str">
        <f>HYPERLINK("https://lpsc.lenovopartner.com/#/smartfindservice?keyword="&amp;(SUBSTITUTE(FS8," ",""))&amp;"&amp;countryAndRegion=DE&amp;language=de","» Services")</f>
        <v>» Services</v>
      </c>
      <c r="FT50" s="30" t="str">
        <f>HYPERLINK("https://lpsc.lenovopartner.com/#/smartfindservice?keyword="&amp;(SUBSTITUTE(FT8," ",""))&amp;"&amp;countryAndRegion=DE&amp;language=de","» Services")</f>
        <v>» Services</v>
      </c>
      <c r="FU50" s="30" t="str">
        <f>HYPERLINK("https://lpsc.lenovopartner.com/#/smartfindservice?keyword="&amp;(SUBSTITUTE(FU8," ",""))&amp;"&amp;countryAndRegion=DE&amp;language=de","» Services")</f>
        <v>» Services</v>
      </c>
      <c r="FW50" s="30" t="str">
        <f>HYPERLINK("https://lpsc.lenovopartner.com/#/smartfindservice?keyword="&amp;(SUBSTITUTE(FW8," ",""))&amp;"&amp;countryAndRegion=DE&amp;language=de","» Services")</f>
        <v>» Services</v>
      </c>
      <c r="FX50" s="30" t="str">
        <f>HYPERLINK("https://lpsc.lenovopartner.com/#/smartfindservice?keyword="&amp;(SUBSTITUTE(FX8," ",""))&amp;"&amp;countryAndRegion=DE&amp;language=de","» Services")</f>
        <v>» Services</v>
      </c>
      <c r="FY50" s="30" t="str">
        <f>HYPERLINK("https://lpsc.lenovopartner.com/#/smartfindservice?keyword="&amp;(SUBSTITUTE(FY8," ",""))&amp;"&amp;countryAndRegion=DE&amp;language=de","» Services")</f>
        <v>» Services</v>
      </c>
      <c r="FZ50" s="30" t="str">
        <f>HYPERLINK("https://lpsc.lenovopartner.com/#/smartfindservice?keyword="&amp;(SUBSTITUTE(FZ8," ",""))&amp;"&amp;countryAndRegion=DE&amp;language=de","» Services")</f>
        <v>» Services</v>
      </c>
      <c r="GA50" s="30" t="str">
        <f>HYPERLINK("https://lpsc.lenovopartner.com/#/smartfindservice?keyword="&amp;(SUBSTITUTE(GA8," ",""))&amp;"&amp;countryAndRegion=DE&amp;language=de","» Services")</f>
        <v>» Services</v>
      </c>
      <c r="GB50" s="30" t="str">
        <f>HYPERLINK("https://lpsc.lenovopartner.com/#/smartfindservice?keyword="&amp;(SUBSTITUTE(GB8," ",""))&amp;"&amp;countryAndRegion=DE&amp;language=de","» Services")</f>
        <v>» Services</v>
      </c>
      <c r="GD50" s="30" t="str">
        <f>HYPERLINK("https://lpsc.lenovopartner.com/#/smartfindservice?keyword="&amp;(SUBSTITUTE(GD8," ",""))&amp;"&amp;countryAndRegion=DE&amp;language=de","» Services")</f>
        <v>» Services</v>
      </c>
      <c r="GE50" s="30" t="str">
        <f>HYPERLINK("https://lpsc.lenovopartner.com/#/smartfindservice?keyword="&amp;(SUBSTITUTE(GE8," ",""))&amp;"&amp;countryAndRegion=DE&amp;language=de","» Services")</f>
        <v>» Services</v>
      </c>
      <c r="GF50" s="30" t="str">
        <f>HYPERLINK("https://lpsc.lenovopartner.com/#/smartfindservice?keyword="&amp;(SUBSTITUTE(GF8," ",""))&amp;"&amp;countryAndRegion=DE&amp;language=de","» Services")</f>
        <v>» Services</v>
      </c>
      <c r="GG50" s="30" t="str">
        <f>HYPERLINK("https://lpsc.lenovopartner.com/#/smartfindservice?keyword="&amp;(SUBSTITUTE(GG8," ",""))&amp;"&amp;countryAndRegion=DE&amp;language=de","» Services")</f>
        <v>» Services</v>
      </c>
      <c r="GH50" s="30" t="str">
        <f>HYPERLINK("https://lpsc.lenovopartner.com/#/smartfindservice?keyword="&amp;(SUBSTITUTE(GH8," ",""))&amp;"&amp;countryAndRegion=DE&amp;language=de","» Services")</f>
        <v>» Services</v>
      </c>
      <c r="GI50" s="30" t="str">
        <f>HYPERLINK("https://lpsc.lenovopartner.com/#/smartfindservice?keyword="&amp;(SUBSTITUTE(GI8," ",""))&amp;"&amp;countryAndRegion=DE&amp;language=de","» Services")</f>
        <v>» Services</v>
      </c>
      <c r="GK50" s="30" t="str">
        <f>HYPERLINK("https://lpsc.lenovopartner.com/#/smartfindservice?keyword="&amp;(SUBSTITUTE(GK8," ",""))&amp;"&amp;countryAndRegion=DE&amp;language=de","» Services")</f>
        <v>» Services</v>
      </c>
      <c r="GL50" s="30" t="str">
        <f>HYPERLINK("https://lpsc.lenovopartner.com/#/smartfindservice?keyword="&amp;(SUBSTITUTE(GL8," ",""))&amp;"&amp;countryAndRegion=DE&amp;language=de","» Services")</f>
        <v>» Services</v>
      </c>
      <c r="GM50" s="30" t="str">
        <f>HYPERLINK("https://lpsc.lenovopartner.com/#/smartfindservice?keyword="&amp;(SUBSTITUTE(GM8," ",""))&amp;"&amp;countryAndRegion=DE&amp;language=de","» Services")</f>
        <v>» Services</v>
      </c>
      <c r="GN50" s="30" t="str">
        <f>HYPERLINK("https://lpsc.lenovopartner.com/#/smartfindservice?keyword="&amp;(SUBSTITUTE(GN8," ",""))&amp;"&amp;countryAndRegion=DE&amp;language=de","» Services")</f>
        <v>» Services</v>
      </c>
      <c r="GP50" s="30" t="str">
        <f>HYPERLINK("https://lpsc.lenovopartner.com/#/smartfindservice?keyword="&amp;(SUBSTITUTE(GP8," ",""))&amp;"&amp;countryAndRegion=DE&amp;language=de","» Services")</f>
        <v>» Services</v>
      </c>
      <c r="GQ50" s="30" t="str">
        <f>HYPERLINK("https://lpsc.lenovopartner.com/#/smartfindservice?keyword="&amp;(SUBSTITUTE(GQ8," ",""))&amp;"&amp;countryAndRegion=DE&amp;language=de","» Services")</f>
        <v>» Services</v>
      </c>
      <c r="GR50" s="30" t="str">
        <f>HYPERLINK("https://lpsc.lenovopartner.com/#/smartfindservice?keyword="&amp;(SUBSTITUTE(GR8," ",""))&amp;"&amp;countryAndRegion=DE&amp;language=de","» Services")</f>
        <v>» Services</v>
      </c>
      <c r="GS50" s="30" t="str">
        <f>HYPERLINK("https://lpsc.lenovopartner.com/#/smartfindservice?keyword="&amp;(SUBSTITUTE(GS8," ",""))&amp;"&amp;countryAndRegion=DE&amp;language=de","» Services")</f>
        <v>» Services</v>
      </c>
      <c r="GU50" s="30" t="str">
        <f>HYPERLINK("https://lpsc.lenovopartner.com/#/smartfindservice?keyword="&amp;(SUBSTITUTE(GU8," ",""))&amp;"&amp;countryAndRegion=DE&amp;language=de","» Services")</f>
        <v>» Services</v>
      </c>
      <c r="GV50" s="30" t="str">
        <f>HYPERLINK("https://lpsc.lenovopartner.com/#/smartfindservice?keyword="&amp;(SUBSTITUTE(GV8," ",""))&amp;"&amp;countryAndRegion=DE&amp;language=de","» Services")</f>
        <v>» Services</v>
      </c>
      <c r="GW50" s="30" t="str">
        <f>HYPERLINK("https://lpsc.lenovopartner.com/#/smartfindservice?keyword="&amp;(SUBSTITUTE(GW8," ",""))&amp;"&amp;countryAndRegion=DE&amp;language=de","» Services")</f>
        <v>» Services</v>
      </c>
      <c r="GX50" s="30" t="str">
        <f>HYPERLINK("https://lpsc.lenovopartner.com/#/smartfindservice?keyword="&amp;(SUBSTITUTE(GX8," ",""))&amp;"&amp;countryAndRegion=DE&amp;language=de","» Services")</f>
        <v>» Services</v>
      </c>
      <c r="GZ50" s="30" t="str">
        <f>HYPERLINK("https://lpsc.lenovopartner.com/#/smartfindservice?keyword="&amp;(SUBSTITUTE(GZ8," ",""))&amp;"&amp;countryAndRegion=DE&amp;language=de","» Services")</f>
        <v>» Services</v>
      </c>
      <c r="HA50" s="30" t="str">
        <f>HYPERLINK("https://lpsc.lenovopartner.com/#/smartfindservice?keyword="&amp;(SUBSTITUTE(HA8," ",""))&amp;"&amp;countryAndRegion=DE&amp;language=de","» Services")</f>
        <v>» Services</v>
      </c>
      <c r="HB50" s="30" t="str">
        <f>HYPERLINK("https://lpsc.lenovopartner.com/#/smartfindservice?keyword="&amp;(SUBSTITUTE(HB8," ",""))&amp;"&amp;countryAndRegion=DE&amp;language=de","» Services")</f>
        <v>» Services</v>
      </c>
      <c r="HC50" s="30" t="str">
        <f>HYPERLINK("https://lpsc.lenovopartner.com/#/smartfindservice?keyword="&amp;(SUBSTITUTE(HC8," ",""))&amp;"&amp;countryAndRegion=DE&amp;language=de","» Services")</f>
        <v>» Services</v>
      </c>
      <c r="HD50" s="30" t="str">
        <f>HYPERLINK("https://lpsc.lenovopartner.com/#/smartfindservice?keyword="&amp;(SUBSTITUTE(HD8," ",""))&amp;"&amp;countryAndRegion=DE&amp;language=de","» Services")</f>
        <v>» Services</v>
      </c>
      <c r="HE50" s="30" t="str">
        <f>HYPERLINK("https://lpsc.lenovopartner.com/#/smartfindservice?keyword="&amp;(SUBSTITUTE(HE8," ",""))&amp;"&amp;countryAndRegion=DE&amp;language=de","» Services")</f>
        <v>» Services</v>
      </c>
      <c r="HG50" s="30" t="str">
        <f>HYPERLINK("https://lpsc.lenovopartner.com/#/smartfindservice?keyword="&amp;(SUBSTITUTE(HG8," ",""))&amp;"&amp;countryAndRegion=DE&amp;language=de","» Services")</f>
        <v>» Services</v>
      </c>
      <c r="HH50" s="30" t="str">
        <f>HYPERLINK("https://lpsc.lenovopartner.com/#/smartfindservice?keyword="&amp;(SUBSTITUTE(HH8," ",""))&amp;"&amp;countryAndRegion=DE&amp;language=de","» Services")</f>
        <v>» Services</v>
      </c>
      <c r="HI50" s="30" t="str">
        <f>HYPERLINK("https://lpsc.lenovopartner.com/#/smartfindservice?keyword="&amp;(SUBSTITUTE(HI8," ",""))&amp;"&amp;countryAndRegion=DE&amp;language=de","» Services")</f>
        <v>» Services</v>
      </c>
      <c r="HJ50" s="30" t="str">
        <f>HYPERLINK("https://lpsc.lenovopartner.com/#/smartfindservice?keyword="&amp;(SUBSTITUTE(HJ8," ",""))&amp;"&amp;countryAndRegion=DE&amp;language=de","» Services")</f>
        <v>» Services</v>
      </c>
      <c r="HK50" s="30" t="str">
        <f>HYPERLINK("https://lpsc.lenovopartner.com/#/smartfindservice?keyword="&amp;(SUBSTITUTE(HK8," ",""))&amp;"&amp;countryAndRegion=DE&amp;language=de","» Services")</f>
        <v>» Services</v>
      </c>
      <c r="HL50" s="30" t="str">
        <f>HYPERLINK("https://lpsc.lenovopartner.com/#/smartfindservice?keyword="&amp;(SUBSTITUTE(HL8," ",""))&amp;"&amp;countryAndRegion=DE&amp;language=de","» Services")</f>
        <v>» Services</v>
      </c>
      <c r="HN50" s="30" t="str">
        <f>HYPERLINK("https://lpsc.lenovopartner.com/#/smartfindservice?keyword="&amp;(SUBSTITUTE(HN8," ",""))&amp;"&amp;countryAndRegion=DE&amp;language=de","» Services")</f>
        <v>» Services</v>
      </c>
      <c r="HO50" s="30" t="str">
        <f>HYPERLINK("https://lpsc.lenovopartner.com/#/smartfindservice?keyword="&amp;(SUBSTITUTE(HO8," ",""))&amp;"&amp;countryAndRegion=DE&amp;language=de","» Services")</f>
        <v>» Services</v>
      </c>
      <c r="HQ50" s="30" t="str">
        <f>HYPERLINK("https://lpsc.lenovopartner.com/#/smartfindservice?keyword="&amp;(SUBSTITUTE(HQ8," ",""))&amp;"&amp;countryAndRegion=DE&amp;language=de","» Services")</f>
        <v>» Services</v>
      </c>
      <c r="HR50" s="30" t="str">
        <f>HYPERLINK("https://lpsc.lenovopartner.com/#/smartfindservice?keyword="&amp;(SUBSTITUTE(HR8," ",""))&amp;"&amp;countryAndRegion=DE&amp;language=de","» Services")</f>
        <v>» Services</v>
      </c>
      <c r="HT50" s="30" t="str">
        <f>HYPERLINK("https://lpsc.lenovopartner.com/#/smartfindservice?keyword="&amp;(SUBSTITUTE(HT8," ",""))&amp;"&amp;countryAndRegion=DE&amp;language=de","» Services")</f>
        <v>» Services</v>
      </c>
      <c r="HU50" s="30" t="str">
        <f>HYPERLINK("https://lpsc.lenovopartner.com/#/smartfindservice?keyword="&amp;(SUBSTITUTE(HU8," ",""))&amp;"&amp;countryAndRegion=DE&amp;language=de","» Services")</f>
        <v>» Services</v>
      </c>
      <c r="HV50" s="30" t="str">
        <f>HYPERLINK("https://lpsc.lenovopartner.com/#/smartfindservice?keyword="&amp;(SUBSTITUTE(HV8," ",""))&amp;"&amp;countryAndRegion=DE&amp;language=de","» Services")</f>
        <v>» Services</v>
      </c>
      <c r="HW50" s="30" t="str">
        <f>HYPERLINK("https://lpsc.lenovopartner.com/#/smartfindservice?keyword="&amp;(SUBSTITUTE(HW8," ",""))&amp;"&amp;countryAndRegion=DE&amp;language=de","» Services")</f>
        <v>» Services</v>
      </c>
      <c r="HY50" s="30" t="str">
        <f>HYPERLINK("https://lpsc.lenovopartner.com/#/smartfindservice?keyword="&amp;(SUBSTITUTE(HY8," ",""))&amp;"&amp;countryAndRegion=DE&amp;language=de","» Services")</f>
        <v>» Services</v>
      </c>
      <c r="HZ50" s="30" t="str">
        <f>HYPERLINK("https://lpsc.lenovopartner.com/#/smartfindservice?keyword="&amp;(SUBSTITUTE(HZ8," ",""))&amp;"&amp;countryAndRegion=DE&amp;language=de","» Services")</f>
        <v>» Services</v>
      </c>
      <c r="IA50" s="30" t="str">
        <f>HYPERLINK("https://lpsc.lenovopartner.com/#/smartfindservice?keyword="&amp;(SUBSTITUTE(IA8," ",""))&amp;"&amp;countryAndRegion=DE&amp;language=de","» Services")</f>
        <v>» Services</v>
      </c>
      <c r="IB50" s="30" t="str">
        <f>HYPERLINK("https://lpsc.lenovopartner.com/#/smartfindservice?keyword="&amp;(SUBSTITUTE(IB8," ",""))&amp;"&amp;countryAndRegion=DE&amp;language=de","» Services")</f>
        <v>» Services</v>
      </c>
      <c r="IC50" s="30" t="str">
        <f>HYPERLINK("https://lpsc.lenovopartner.com/#/smartfindservice?keyword="&amp;(SUBSTITUTE(IC8," ",""))&amp;"&amp;countryAndRegion=DE&amp;language=de","» Services")</f>
        <v>» Services</v>
      </c>
      <c r="ID50" s="30" t="str">
        <f>HYPERLINK("https://lpsc.lenovopartner.com/#/smartfindservice?keyword="&amp;(SUBSTITUTE(ID8," ",""))&amp;"&amp;countryAndRegion=DE&amp;language=de","» Services")</f>
        <v>» Services</v>
      </c>
      <c r="IF50" s="30" t="str">
        <f>HYPERLINK("https://lpsc.lenovopartner.com/#/smartfindservice?keyword="&amp;(SUBSTITUTE(IF8," ",""))&amp;"&amp;countryAndRegion=DE&amp;language=de","» Services")</f>
        <v>» Services</v>
      </c>
      <c r="IG50" s="30" t="str">
        <f>HYPERLINK("https://lpsc.lenovopartner.com/#/smartfindservice?keyword="&amp;(SUBSTITUTE(IG8," ",""))&amp;"&amp;countryAndRegion=DE&amp;language=de","» Services")</f>
        <v>» Services</v>
      </c>
      <c r="IH50" s="30" t="str">
        <f>HYPERLINK("https://lpsc.lenovopartner.com/#/smartfindservice?keyword="&amp;(SUBSTITUTE(IH8," ",""))&amp;"&amp;countryAndRegion=DE&amp;language=de","» Services")</f>
        <v>» Services</v>
      </c>
      <c r="II50" s="30" t="str">
        <f>HYPERLINK("https://lpsc.lenovopartner.com/#/smartfindservice?keyword="&amp;(SUBSTITUTE(II8," ",""))&amp;"&amp;countryAndRegion=DE&amp;language=de","» Services")</f>
        <v>» Services</v>
      </c>
      <c r="IK50" s="30" t="str">
        <f>HYPERLINK("https://lpsc.lenovopartner.com/#/smartfindservice?keyword="&amp;(SUBSTITUTE(IK8," ",""))&amp;"&amp;countryAndRegion=DE&amp;language=de","» Services")</f>
        <v>» Services</v>
      </c>
      <c r="IL50" s="30" t="str">
        <f>HYPERLINK("https://lpsc.lenovopartner.com/#/smartfindservice?keyword="&amp;(SUBSTITUTE(IL8," ",""))&amp;"&amp;countryAndRegion=DE&amp;language=de","» Services")</f>
        <v>» Services</v>
      </c>
      <c r="IM50" s="30" t="str">
        <f>HYPERLINK("https://lpsc.lenovopartner.com/#/smartfindservice?keyword="&amp;(SUBSTITUTE(IM8," ",""))&amp;"&amp;countryAndRegion=DE&amp;language=de","» Services")</f>
        <v>» Services</v>
      </c>
      <c r="IN50" s="30" t="str">
        <f>HYPERLINK("https://lpsc.lenovopartner.com/#/smartfindservice?keyword="&amp;(SUBSTITUTE(IN8," ",""))&amp;"&amp;countryAndRegion=DE&amp;language=de","» Services")</f>
        <v>» Services</v>
      </c>
      <c r="IO50" s="30" t="str">
        <f>HYPERLINK("https://lpsc.lenovopartner.com/#/smartfindservice?keyword="&amp;(SUBSTITUTE(IO8," ",""))&amp;"&amp;countryAndRegion=DE&amp;language=de","» Services")</f>
        <v>» Services</v>
      </c>
      <c r="IP50" s="30" t="str">
        <f>HYPERLINK("https://lpsc.lenovopartner.com/#/smartfindservice?keyword="&amp;(SUBSTITUTE(IP8," ",""))&amp;"&amp;countryAndRegion=DE&amp;language=de","» Services")</f>
        <v>» Services</v>
      </c>
      <c r="IQ50" s="30" t="str">
        <f>HYPERLINK("https://lpsc.lenovopartner.com/#/smartfindservice?keyword="&amp;(SUBSTITUTE(IQ8," ",""))&amp;"&amp;countryAndRegion=DE&amp;language=de","» Services")</f>
        <v>» Services</v>
      </c>
      <c r="IR50" s="30" t="str">
        <f>HYPERLINK("https://lpsc.lenovopartner.com/#/smartfindservice?keyword="&amp;(SUBSTITUTE(IR8," ",""))&amp;"&amp;countryAndRegion=DE&amp;language=de","» Services")</f>
        <v>» Services</v>
      </c>
      <c r="IS50" s="30" t="str">
        <f>HYPERLINK("https://lpsc.lenovopartner.com/#/smartfindservice?keyword="&amp;(SUBSTITUTE(IS8," ",""))&amp;"&amp;countryAndRegion=DE&amp;language=de","» Services")</f>
        <v>» Services</v>
      </c>
      <c r="IU50" s="30" t="str">
        <f>HYPERLINK("https://lpsc.lenovopartner.com/#/smartfindservice?keyword="&amp;(SUBSTITUTE(IU8," ",""))&amp;"&amp;countryAndRegion=DE&amp;language=de","» Services")</f>
        <v>» Services</v>
      </c>
      <c r="IV50" s="30" t="str">
        <f>HYPERLINK("https://lpsc.lenovopartner.com/#/smartfindservice?keyword="&amp;(SUBSTITUTE(IV8," ",""))&amp;"&amp;countryAndRegion=DE&amp;language=de","» Services")</f>
        <v>» Services</v>
      </c>
      <c r="IW50" s="30" t="str">
        <f>HYPERLINK("https://lpsc.lenovopartner.com/#/smartfindservice?keyword="&amp;(SUBSTITUTE(IW8," ",""))&amp;"&amp;countryAndRegion=DE&amp;language=de","» Services")</f>
        <v>» Services</v>
      </c>
      <c r="IY50" s="30" t="str">
        <f>HYPERLINK("https://lpsc.lenovopartner.com/#/smartfindservice?keyword="&amp;(SUBSTITUTE(IY8," ",""))&amp;"&amp;countryAndRegion=DE&amp;language=de","» Services")</f>
        <v>» Services</v>
      </c>
      <c r="IZ50" s="30" t="str">
        <f>HYPERLINK("https://lpsc.lenovopartner.com/#/smartfindservice?keyword="&amp;(SUBSTITUTE(IZ8," ",""))&amp;"&amp;countryAndRegion=DE&amp;language=de","» Services")</f>
        <v>» Services</v>
      </c>
      <c r="JA50" s="30" t="str">
        <f>HYPERLINK("https://lpsc.lenovopartner.com/#/smartfindservice?keyword="&amp;(SUBSTITUTE(JA8," ",""))&amp;"&amp;countryAndRegion=DE&amp;language=de","» Services")</f>
        <v>» Services</v>
      </c>
      <c r="JC50" s="30" t="str">
        <f>HYPERLINK("https://lpsc.lenovopartner.com/#/smartfindservice?keyword="&amp;(SUBSTITUTE(JC8," ",""))&amp;"&amp;countryAndRegion=DE&amp;language=de","» Services")</f>
        <v>» Services</v>
      </c>
      <c r="JD50" s="30" t="str">
        <f>HYPERLINK("https://lpsc.lenovopartner.com/#/smartfindservice?keyword="&amp;(SUBSTITUTE(JD8," ",""))&amp;"&amp;countryAndRegion=DE&amp;language=de","» Services")</f>
        <v>» Services</v>
      </c>
      <c r="JE50" s="30" t="str">
        <f>HYPERLINK("https://lpsc.lenovopartner.com/#/smartfindservice?keyword="&amp;(SUBSTITUTE(JE8," ",""))&amp;"&amp;countryAndRegion=DE&amp;language=de","» Services")</f>
        <v>» Services</v>
      </c>
      <c r="JF50" s="30" t="str">
        <f>HYPERLINK("https://lpsc.lenovopartner.com/#/smartfindservice?keyword="&amp;(SUBSTITUTE(JF8," ",""))&amp;"&amp;countryAndRegion=DE&amp;language=de","» Services")</f>
        <v>» Services</v>
      </c>
      <c r="JG50" s="30" t="str">
        <f>HYPERLINK("https://lpsc.lenovopartner.com/#/smartfindservice?keyword="&amp;(SUBSTITUTE(JG8," ",""))&amp;"&amp;countryAndRegion=DE&amp;language=de","» Services")</f>
        <v>» Services</v>
      </c>
      <c r="JI50" s="30" t="str">
        <f>HYPERLINK("https://lpsc.lenovopartner.com/#/smartfindservice?keyword="&amp;(SUBSTITUTE(JI8," ",""))&amp;"&amp;countryAndRegion=DE&amp;language=de","» Services")</f>
        <v>» Services</v>
      </c>
      <c r="JJ50" s="30" t="str">
        <f>HYPERLINK("https://lpsc.lenovopartner.com/#/smartfindservice?keyword="&amp;(SUBSTITUTE(JJ8," ",""))&amp;"&amp;countryAndRegion=DE&amp;language=de","» Services")</f>
        <v>» Services</v>
      </c>
      <c r="JK50" s="30" t="str">
        <f>HYPERLINK("https://lpsc.lenovopartner.com/#/smartfindservice?keyword="&amp;(SUBSTITUTE(JK8," ",""))&amp;"&amp;countryAndRegion=DE&amp;language=de","» Services")</f>
        <v>» Services</v>
      </c>
      <c r="JL50" s="30" t="str">
        <f>HYPERLINK("https://lpsc.lenovopartner.com/#/smartfindservice?keyword="&amp;(SUBSTITUTE(JL8," ",""))&amp;"&amp;countryAndRegion=DE&amp;language=de","» Services")</f>
        <v>» Services</v>
      </c>
      <c r="JM50" s="30" t="str">
        <f>HYPERLINK("https://lpsc.lenovopartner.com/#/smartfindservice?keyword="&amp;(SUBSTITUTE(JM8," ",""))&amp;"&amp;countryAndRegion=DE&amp;language=de","» Services")</f>
        <v>» Services</v>
      </c>
      <c r="JN50" s="30" t="str">
        <f>HYPERLINK("https://lpsc.lenovopartner.com/#/smartfindservice?keyword="&amp;(SUBSTITUTE(JN8," ",""))&amp;"&amp;countryAndRegion=DE&amp;language=de","» Services")</f>
        <v>» Services</v>
      </c>
      <c r="JP50" s="30" t="str">
        <f>HYPERLINK("https://lpsc.lenovopartner.com/#/smartfindservice?keyword="&amp;(SUBSTITUTE(JP8," ",""))&amp;"&amp;countryAndRegion=DE&amp;language=de","» Services")</f>
        <v>» Services</v>
      </c>
      <c r="JQ50" s="30" t="str">
        <f>HYPERLINK("https://lpsc.lenovopartner.com/#/smartfindservice?keyword="&amp;(SUBSTITUTE(JQ8," ",""))&amp;"&amp;countryAndRegion=DE&amp;language=de","» Services")</f>
        <v>» Services</v>
      </c>
      <c r="JR50" s="30" t="str">
        <f>HYPERLINK("https://lpsc.lenovopartner.com/#/smartfindservice?keyword="&amp;(SUBSTITUTE(JR8," ",""))&amp;"&amp;countryAndRegion=DE&amp;language=de","» Services")</f>
        <v>» Services</v>
      </c>
      <c r="JS50" s="30" t="str">
        <f>HYPERLINK("https://lpsc.lenovopartner.com/#/smartfindservice?keyword="&amp;(SUBSTITUTE(JS8," ",""))&amp;"&amp;countryAndRegion=DE&amp;language=de","» Services")</f>
        <v>» Services</v>
      </c>
      <c r="JT50" s="30" t="str">
        <f>HYPERLINK("https://lpsc.lenovopartner.com/#/smartfindservice?keyword="&amp;(SUBSTITUTE(JT8," ",""))&amp;"&amp;countryAndRegion=DE&amp;language=de","» Services")</f>
        <v>» Services</v>
      </c>
      <c r="JU50" s="30" t="str">
        <f>HYPERLINK("https://lpsc.lenovopartner.com/#/smartfindservice?keyword="&amp;(SUBSTITUTE(JU8," ",""))&amp;"&amp;countryAndRegion=DE&amp;language=de","» Services")</f>
        <v>» Services</v>
      </c>
      <c r="JV50" s="30" t="str">
        <f>HYPERLINK("https://lpsc.lenovopartner.com/#/smartfindservice?keyword="&amp;(SUBSTITUTE(JV8," ",""))&amp;"&amp;countryAndRegion=DE&amp;language=de","» Services")</f>
        <v>» Services</v>
      </c>
      <c r="JW50" s="30" t="str">
        <f>HYPERLINK("https://lpsc.lenovopartner.com/#/smartfindservice?keyword="&amp;(SUBSTITUTE(JW8," ",""))&amp;"&amp;countryAndRegion=DE&amp;language=de","» Services")</f>
        <v>» Services</v>
      </c>
      <c r="JX50" s="30" t="str">
        <f>HYPERLINK("https://lpsc.lenovopartner.com/#/smartfindservice?keyword="&amp;(SUBSTITUTE(JX8," ",""))&amp;"&amp;countryAndRegion=DE&amp;language=de","» Services")</f>
        <v>» Services</v>
      </c>
      <c r="JY50" s="30" t="str">
        <f>HYPERLINK("https://lpsc.lenovopartner.com/#/smartfindservice?keyword="&amp;(SUBSTITUTE(JY8," ",""))&amp;"&amp;countryAndRegion=DE&amp;language=de","» Services")</f>
        <v>» Services</v>
      </c>
      <c r="KA50" s="30" t="str">
        <f>HYPERLINK("https://lpsc.lenovopartner.com/#/smartfindservice?keyword="&amp;(SUBSTITUTE(KA8," ",""))&amp;"&amp;countryAndRegion=DE&amp;language=de","» Services")</f>
        <v>» Services</v>
      </c>
      <c r="KB50" s="30" t="str">
        <f>HYPERLINK("https://lpsc.lenovopartner.com/#/smartfindservice?keyword="&amp;(SUBSTITUTE(KB8," ",""))&amp;"&amp;countryAndRegion=DE&amp;language=de","» Services")</f>
        <v>» Services</v>
      </c>
      <c r="KC50" s="30" t="str">
        <f>HYPERLINK("https://lpsc.lenovopartner.com/#/smartfindservice?keyword="&amp;(SUBSTITUTE(KC8," ",""))&amp;"&amp;countryAndRegion=DE&amp;language=de","» Services")</f>
        <v>» Services</v>
      </c>
      <c r="KD50" s="30" t="str">
        <f>HYPERLINK("https://lpsc.lenovopartner.com/#/smartfindservice?keyword="&amp;(SUBSTITUTE(KD8," ",""))&amp;"&amp;countryAndRegion=DE&amp;language=de","» Services")</f>
        <v>» Services</v>
      </c>
      <c r="KE50" s="30" t="str">
        <f>HYPERLINK("https://lpsc.lenovopartner.com/#/smartfindservice?keyword="&amp;(SUBSTITUTE(KE8," ",""))&amp;"&amp;countryAndRegion=DE&amp;language=de","» Services")</f>
        <v>» Services</v>
      </c>
      <c r="KF50" s="30" t="str">
        <f>HYPERLINK("https://lpsc.lenovopartner.com/#/smartfindservice?keyword="&amp;(SUBSTITUTE(KF8," ",""))&amp;"&amp;countryAndRegion=DE&amp;language=de","» Services")</f>
        <v>» Services</v>
      </c>
      <c r="KG50" s="30" t="str">
        <f>HYPERLINK("https://lpsc.lenovopartner.com/#/smartfindservice?keyword="&amp;(SUBSTITUTE(KG8," ",""))&amp;"&amp;countryAndRegion=DE&amp;language=de","» Services")</f>
        <v>» Services</v>
      </c>
      <c r="KI50" s="30" t="str">
        <f>HYPERLINK("https://lpsc.lenovopartner.com/#/smartfindservice?keyword="&amp;(SUBSTITUTE(KI8," ",""))&amp;"&amp;countryAndRegion=DE&amp;language=de","» Services")</f>
        <v>» Services</v>
      </c>
      <c r="KJ50" s="30" t="str">
        <f>HYPERLINK("https://lpsc.lenovopartner.com/#/smartfindservice?keyword="&amp;(SUBSTITUTE(KJ8," ",""))&amp;"&amp;countryAndRegion=DE&amp;language=de","» Services")</f>
        <v>» Services</v>
      </c>
      <c r="KK50" s="30" t="str">
        <f>HYPERLINK("https://lpsc.lenovopartner.com/#/smartfindservice?keyword="&amp;(SUBSTITUTE(KK8," ",""))&amp;"&amp;countryAndRegion=DE&amp;language=de","» Services")</f>
        <v>» Services</v>
      </c>
      <c r="KL50" s="30" t="str">
        <f>HYPERLINK("https://lpsc.lenovopartner.com/#/smartfindservice?keyword="&amp;(SUBSTITUTE(KL8," ",""))&amp;"&amp;countryAndRegion=DE&amp;language=de","» Services")</f>
        <v>» Services</v>
      </c>
      <c r="KM50" s="30" t="str">
        <f>HYPERLINK("https://lpsc.lenovopartner.com/#/smartfindservice?keyword="&amp;(SUBSTITUTE(KM8," ",""))&amp;"&amp;countryAndRegion=DE&amp;language=de","» Services")</f>
        <v>» Services</v>
      </c>
      <c r="KN50" s="30" t="str">
        <f>HYPERLINK("https://lpsc.lenovopartner.com/#/smartfindservice?keyword="&amp;(SUBSTITUTE(KN8," ",""))&amp;"&amp;countryAndRegion=DE&amp;language=de","» Services")</f>
        <v>» Services</v>
      </c>
      <c r="KO50" s="30" t="str">
        <f>HYPERLINK("https://lpsc.lenovopartner.com/#/smartfindservice?keyword="&amp;(SUBSTITUTE(KO8," ",""))&amp;"&amp;countryAndRegion=DE&amp;language=de","» Services")</f>
        <v>» Services</v>
      </c>
      <c r="KQ50" s="30" t="str">
        <f>HYPERLINK("https://lpsc.lenovopartner.com/#/smartfindservice?keyword="&amp;(SUBSTITUTE(KQ8," ",""))&amp;"&amp;countryAndRegion=DE&amp;language=de","» Services")</f>
        <v>» Services</v>
      </c>
      <c r="KR50" s="30" t="str">
        <f>HYPERLINK("https://lpsc.lenovopartner.com/#/smartfindservice?keyword="&amp;(SUBSTITUTE(KR8," ",""))&amp;"&amp;countryAndRegion=DE&amp;language=de","» Services")</f>
        <v>» Services</v>
      </c>
      <c r="KS50" s="30" t="str">
        <f>HYPERLINK("https://lpsc.lenovopartner.com/#/smartfindservice?keyword="&amp;(SUBSTITUTE(KS8," ",""))&amp;"&amp;countryAndRegion=DE&amp;language=de","» Services")</f>
        <v>» Services</v>
      </c>
      <c r="KT50" s="30" t="str">
        <f>HYPERLINK("https://lpsc.lenovopartner.com/#/smartfindservice?keyword="&amp;(SUBSTITUTE(KT8," ",""))&amp;"&amp;countryAndRegion=DE&amp;language=de","» Services")</f>
        <v>» Services</v>
      </c>
      <c r="KU50" s="30" t="str">
        <f>HYPERLINK("https://lpsc.lenovopartner.com/#/smartfindservice?keyword="&amp;(SUBSTITUTE(KU8," ",""))&amp;"&amp;countryAndRegion=DE&amp;language=de","» Services")</f>
        <v>» Services</v>
      </c>
      <c r="KV50" s="30" t="str">
        <f>HYPERLINK("https://lpsc.lenovopartner.com/#/smartfindservice?keyword="&amp;(SUBSTITUTE(KV8," ",""))&amp;"&amp;countryAndRegion=DE&amp;language=de","» Services")</f>
        <v>» Services</v>
      </c>
      <c r="KW50" s="30" t="str">
        <f>HYPERLINK("https://lpsc.lenovopartner.com/#/smartfindservice?keyword="&amp;(SUBSTITUTE(KW8," ",""))&amp;"&amp;countryAndRegion=DE&amp;language=de","» Services")</f>
        <v>» Services</v>
      </c>
      <c r="KX50" s="30" t="str">
        <f>HYPERLINK("https://lpsc.lenovopartner.com/#/smartfindservice?keyword="&amp;(SUBSTITUTE(KX8," ",""))&amp;"&amp;countryAndRegion=DE&amp;language=de","» Services")</f>
        <v>» Services</v>
      </c>
      <c r="KZ50" s="30" t="str">
        <f>HYPERLINK("https://lpsc.lenovopartner.com/#/smartfindservice?keyword="&amp;(SUBSTITUTE(KZ8," ",""))&amp;"&amp;countryAndRegion=DE&amp;language=de","» Services")</f>
        <v>» Services</v>
      </c>
      <c r="LA50" s="30" t="str">
        <f>HYPERLINK("https://lpsc.lenovopartner.com/#/smartfindservice?keyword="&amp;(SUBSTITUTE(LA8," ",""))&amp;"&amp;countryAndRegion=DE&amp;language=de","» Services")</f>
        <v>» Services</v>
      </c>
      <c r="LC50" s="30" t="str">
        <f>HYPERLINK("https://lpsc.lenovopartner.com/#/smartfindservice?keyword="&amp;(SUBSTITUTE(LC8," ",""))&amp;"&amp;countryAndRegion=DE&amp;language=de","» Services")</f>
        <v>» Services</v>
      </c>
      <c r="LE50" s="30" t="str">
        <f>HYPERLINK("https://lpsc.lenovopartner.com/#/smartfindservice?keyword="&amp;(SUBSTITUTE(LE8," ",""))&amp;"&amp;countryAndRegion=DE&amp;language=de","» Services")</f>
        <v>» Services</v>
      </c>
      <c r="LG50" s="30" t="str">
        <f>HYPERLINK("https://lpsc.lenovopartner.com/#/smartfindservice?keyword="&amp;(SUBSTITUTE(LG8," ",""))&amp;"&amp;countryAndRegion=DE&amp;language=de","» Services")</f>
        <v>» Services</v>
      </c>
      <c r="LH50" s="30" t="str">
        <f>HYPERLINK("https://lpsc.lenovopartner.com/#/smartfindservice?keyword="&amp;(SUBSTITUTE(LH8," ",""))&amp;"&amp;countryAndRegion=DE&amp;language=de","» Services")</f>
        <v>» Services</v>
      </c>
      <c r="LJ50" s="30" t="str">
        <f>HYPERLINK("https://lpsc.lenovopartner.com/#/smartfindservice?keyword="&amp;(SUBSTITUTE(LJ8," ",""))&amp;"&amp;countryAndRegion=DE&amp;language=de","» Services")</f>
        <v>» Services</v>
      </c>
      <c r="LK50" s="30" t="str">
        <f>HYPERLINK("https://lpsc.lenovopartner.com/#/smartfindservice?keyword="&amp;(SUBSTITUTE(LK8," ",""))&amp;"&amp;countryAndRegion=DE&amp;language=de","» Services")</f>
        <v>» Services</v>
      </c>
      <c r="LL50" s="30" t="str">
        <f>HYPERLINK("https://lpsc.lenovopartner.com/#/smartfindservice?keyword="&amp;(SUBSTITUTE(LL8," ",""))&amp;"&amp;countryAndRegion=DE&amp;language=de","» Services")</f>
        <v>» Services</v>
      </c>
      <c r="LN50" s="30" t="str">
        <f>HYPERLINK("https://lpsc.lenovopartner.com/#/smartfindservice?keyword="&amp;(SUBSTITUTE(LN8," ",""))&amp;"&amp;countryAndRegion=DE&amp;language=de","» Services")</f>
        <v>» Services</v>
      </c>
      <c r="LO50" s="30" t="str">
        <f>HYPERLINK("https://lpsc.lenovopartner.com/#/smartfindservice?keyword="&amp;(SUBSTITUTE(LO8," ",""))&amp;"&amp;countryAndRegion=DE&amp;language=de","» Services")</f>
        <v>» Services</v>
      </c>
      <c r="LQ50" s="30" t="str">
        <f>HYPERLINK("https://lpsc.lenovopartner.com/#/smartfindservice?keyword="&amp;(SUBSTITUTE(LQ8," ",""))&amp;"&amp;countryAndRegion=DE&amp;language=de","» Services")</f>
        <v>» Services</v>
      </c>
      <c r="LR50" s="30" t="str">
        <f>HYPERLINK("https://lpsc.lenovopartner.com/#/smartfindservice?keyword="&amp;(SUBSTITUTE(LR8," ",""))&amp;"&amp;countryAndRegion=DE&amp;language=de","» Services")</f>
        <v>» Services</v>
      </c>
      <c r="LS50" s="30" t="str">
        <f>HYPERLINK("https://lpsc.lenovopartner.com/#/smartfindservice?keyword="&amp;(SUBSTITUTE(LS8," ",""))&amp;"&amp;countryAndRegion=DE&amp;language=de","» Services")</f>
        <v>» Services</v>
      </c>
      <c r="LT50" s="30" t="str">
        <f>HYPERLINK("https://lpsc.lenovopartner.com/#/smartfindservice?keyword="&amp;(SUBSTITUTE(LT8," ",""))&amp;"&amp;countryAndRegion=DE&amp;language=de","» Services")</f>
        <v>» Services</v>
      </c>
      <c r="LV50" s="30" t="str">
        <f>HYPERLINK("https://lpsc.lenovopartner.com/#/smartfindservice?keyword="&amp;(SUBSTITUTE(LV8," ",""))&amp;"&amp;countryAndRegion=DE&amp;language=de","» Services")</f>
        <v>» Services</v>
      </c>
      <c r="LW50" s="30" t="str">
        <f>HYPERLINK("https://lpsc.lenovopartner.com/#/smartfindservice?keyword="&amp;(SUBSTITUTE(LW8," ",""))&amp;"&amp;countryAndRegion=DE&amp;language=de","» Services")</f>
        <v>» Services</v>
      </c>
      <c r="LY50" s="30" t="str">
        <f>HYPERLINK("https://lpsc.lenovopartner.com/#/smartfindservice?keyword="&amp;(SUBSTITUTE(LY8," ",""))&amp;"&amp;countryAndRegion=DE&amp;language=de","» Services")</f>
        <v>» Services</v>
      </c>
      <c r="LZ50" s="30" t="str">
        <f>HYPERLINK("https://lpsc.lenovopartner.com/#/smartfindservice?keyword="&amp;(SUBSTITUTE(LZ8," ",""))&amp;"&amp;countryAndRegion=DE&amp;language=de","» Services")</f>
        <v>» Services</v>
      </c>
      <c r="MB50" s="30" t="str">
        <f>HYPERLINK("https://lpsc.lenovopartner.com/#/smartfindservice?keyword="&amp;(SUBSTITUTE(MB8," ",""))&amp;"&amp;countryAndRegion=DE&amp;language=de","» Services")</f>
        <v>» Services</v>
      </c>
      <c r="MC50" s="30" t="str">
        <f>HYPERLINK("https://lpsc.lenovopartner.com/#/smartfindservice?keyword="&amp;(SUBSTITUTE(MC8," ",""))&amp;"&amp;countryAndRegion=DE&amp;language=de","» Services")</f>
        <v>» Services</v>
      </c>
      <c r="MD50" s="30" t="str">
        <f>HYPERLINK("https://lpsc.lenovopartner.com/#/smartfindservice?keyword="&amp;(SUBSTITUTE(MD8," ",""))&amp;"&amp;countryAndRegion=DE&amp;language=de","» Services")</f>
        <v>» Services</v>
      </c>
      <c r="ME50" s="30" t="str">
        <f>HYPERLINK("https://lpsc.lenovopartner.com/#/smartfindservice?keyword="&amp;(SUBSTITUTE(ME8," ",""))&amp;"&amp;countryAndRegion=DE&amp;language=de","» Services")</f>
        <v>» Services</v>
      </c>
      <c r="MG50" s="30" t="str">
        <f>HYPERLINK("https://lpsc.lenovopartner.com/#/smartfindservice?keyword="&amp;(SUBSTITUTE(MG8," ",""))&amp;"&amp;countryAndRegion=DE&amp;language=de","» Services")</f>
        <v>» Services</v>
      </c>
      <c r="MH50" s="30" t="str">
        <f>HYPERLINK("https://lpsc.lenovopartner.com/#/smartfindservice?keyword="&amp;(SUBSTITUTE(MH8," ",""))&amp;"&amp;countryAndRegion=DE&amp;language=de","» Services")</f>
        <v>» Services</v>
      </c>
      <c r="MI50" s="30" t="str">
        <f>HYPERLINK("https://lpsc.lenovopartner.com/#/smartfindservice?keyword="&amp;(SUBSTITUTE(MI8," ",""))&amp;"&amp;countryAndRegion=DE&amp;language=de","» Services")</f>
        <v>» Services</v>
      </c>
      <c r="MJ50" s="30" t="str">
        <f>HYPERLINK("https://lpsc.lenovopartner.com/#/smartfindservice?keyword="&amp;(SUBSTITUTE(MJ8," ",""))&amp;"&amp;countryAndRegion=DE&amp;language=de","» Services")</f>
        <v>» Services</v>
      </c>
      <c r="MK50" s="30" t="str">
        <f>HYPERLINK("https://lpsc.lenovopartner.com/#/smartfindservice?keyword="&amp;(SUBSTITUTE(MK8," ",""))&amp;"&amp;countryAndRegion=DE&amp;language=de","» Services")</f>
        <v>» Services</v>
      </c>
      <c r="ML50" s="30" t="str">
        <f>HYPERLINK("https://lpsc.lenovopartner.com/#/smartfindservice?keyword="&amp;(SUBSTITUTE(ML8," ",""))&amp;"&amp;countryAndRegion=DE&amp;language=de","» Services")</f>
        <v>» Services</v>
      </c>
      <c r="MN50" s="30" t="str">
        <f>HYPERLINK("https://lpsc.lenovopartner.com/#/smartfindservice?keyword="&amp;(SUBSTITUTE(MN8," ",""))&amp;"&amp;countryAndRegion=DE&amp;language=de","» Services")</f>
        <v>» Services</v>
      </c>
      <c r="MO50" s="30" t="str">
        <f>HYPERLINK("https://lpsc.lenovopartner.com/#/smartfindservice?keyword="&amp;(SUBSTITUTE(MO8," ",""))&amp;"&amp;countryAndRegion=DE&amp;language=de","» Services")</f>
        <v>» Services</v>
      </c>
      <c r="MP50" s="30" t="str">
        <f>HYPERLINK("https://lpsc.lenovopartner.com/#/smartfindservice?keyword="&amp;(SUBSTITUTE(MP8," ",""))&amp;"&amp;countryAndRegion=DE&amp;language=de","» Services")</f>
        <v>» Services</v>
      </c>
      <c r="MQ50" s="30" t="str">
        <f>HYPERLINK("https://lpsc.lenovopartner.com/#/smartfindservice?keyword="&amp;(SUBSTITUTE(MQ8," ",""))&amp;"&amp;countryAndRegion=DE&amp;language=de","» Services")</f>
        <v>» Services</v>
      </c>
      <c r="MR50" s="30" t="str">
        <f>HYPERLINK("https://lpsc.lenovopartner.com/#/smartfindservice?keyword="&amp;(SUBSTITUTE(MR8," ",""))&amp;"&amp;countryAndRegion=DE&amp;language=de","» Services")</f>
        <v>» Services</v>
      </c>
      <c r="MT50" s="30" t="str">
        <f>HYPERLINK("https://lpsc.lenovopartner.com/#/smartfindservice?keyword="&amp;(SUBSTITUTE(MT8," ",""))&amp;"&amp;countryAndRegion=DE&amp;language=de","» Services")</f>
        <v>» Services</v>
      </c>
      <c r="MU50" s="30" t="str">
        <f>HYPERLINK("https://lpsc.lenovopartner.com/#/smartfindservice?keyword="&amp;(SUBSTITUTE(MU8," ",""))&amp;"&amp;countryAndRegion=DE&amp;language=de","» Services")</f>
        <v>» Services</v>
      </c>
      <c r="MW50" s="30" t="str">
        <f>HYPERLINK("https://lpsc.lenovopartner.com/#/smartfindservice?keyword="&amp;(SUBSTITUTE(MW8," ",""))&amp;"&amp;countryAndRegion=DE&amp;language=de","» Services")</f>
        <v>» Services</v>
      </c>
      <c r="MX50" s="30" t="str">
        <f>HYPERLINK("https://lpsc.lenovopartner.com/#/smartfindservice?keyword="&amp;(SUBSTITUTE(MX8," ",""))&amp;"&amp;countryAndRegion=DE&amp;language=de","» Services")</f>
        <v>» Services</v>
      </c>
      <c r="MY50" s="30" t="str">
        <f>HYPERLINK("https://lpsc.lenovopartner.com/#/smartfindservice?keyword="&amp;(SUBSTITUTE(MY8," ",""))&amp;"&amp;countryAndRegion=DE&amp;language=de","» Services")</f>
        <v>» Services</v>
      </c>
      <c r="MZ50" s="30" t="str">
        <f>HYPERLINK("https://lpsc.lenovopartner.com/#/smartfindservice?keyword="&amp;(SUBSTITUTE(MZ8," ",""))&amp;"&amp;countryAndRegion=DE&amp;language=de","» Services")</f>
        <v>» Services</v>
      </c>
      <c r="NA50" s="30" t="str">
        <f>HYPERLINK("https://lpsc.lenovopartner.com/#/smartfindservice?keyword="&amp;(SUBSTITUTE(NA8," ",""))&amp;"&amp;countryAndRegion=DE&amp;language=de","» Services")</f>
        <v>» Services</v>
      </c>
      <c r="NB50" s="30" t="str">
        <f>HYPERLINK("https://lpsc.lenovopartner.com/#/smartfindservice?keyword="&amp;(SUBSTITUTE(NB8," ",""))&amp;"&amp;countryAndRegion=DE&amp;language=de","» Services")</f>
        <v>» Services</v>
      </c>
      <c r="NC50" s="30" t="str">
        <f>HYPERLINK("https://lpsc.lenovopartner.com/#/smartfindservice?keyword="&amp;(SUBSTITUTE(NC8," ",""))&amp;"&amp;countryAndRegion=DE&amp;language=de","» Services")</f>
        <v>» Services</v>
      </c>
      <c r="ND50" s="30" t="str">
        <f>HYPERLINK("https://lpsc.lenovopartner.com/#/smartfindservice?keyword="&amp;(SUBSTITUTE(ND8," ",""))&amp;"&amp;countryAndRegion=DE&amp;language=de","» Services")</f>
        <v>» Services</v>
      </c>
      <c r="NE50" s="30" t="str">
        <f>HYPERLINK("https://lpsc.lenovopartner.com/#/smartfindservice?keyword="&amp;(SUBSTITUTE(NE8," ",""))&amp;"&amp;countryAndRegion=DE&amp;language=de","» Services")</f>
        <v>» Services</v>
      </c>
      <c r="NF50" s="30" t="str">
        <f>HYPERLINK("https://lpsc.lenovopartner.com/#/smartfindservice?keyword="&amp;(SUBSTITUTE(NF8," ",""))&amp;"&amp;countryAndRegion=DE&amp;language=de","» Services")</f>
        <v>» Services</v>
      </c>
      <c r="NG50" s="30" t="str">
        <f>HYPERLINK("https://lpsc.lenovopartner.com/#/smartfindservice?keyword="&amp;(SUBSTITUTE(NG8," ",""))&amp;"&amp;countryAndRegion=DE&amp;language=de","» Services")</f>
        <v>» Services</v>
      </c>
      <c r="NH50" s="30" t="str">
        <f>HYPERLINK("https://lpsc.lenovopartner.com/#/smartfindservice?keyword="&amp;(SUBSTITUTE(NH8," ",""))&amp;"&amp;countryAndRegion=DE&amp;language=de","» Services")</f>
        <v>» Services</v>
      </c>
      <c r="NJ50" s="30" t="str">
        <f>HYPERLINK("https://lpsc.lenovopartner.com/#/smartfindservice?keyword="&amp;(SUBSTITUTE(NJ8," ",""))&amp;"&amp;countryAndRegion=DE&amp;language=de","» Services")</f>
        <v>» Services</v>
      </c>
      <c r="NK50" s="30" t="str">
        <f>HYPERLINK("https://lpsc.lenovopartner.com/#/smartfindservice?keyword="&amp;(SUBSTITUTE(NK8," ",""))&amp;"&amp;countryAndRegion=DE&amp;language=de","» Services")</f>
        <v>» Services</v>
      </c>
      <c r="NL50" s="30" t="str">
        <f>HYPERLINK("https://lpsc.lenovopartner.com/#/smartfindservice?keyword="&amp;(SUBSTITUTE(NL8," ",""))&amp;"&amp;countryAndRegion=DE&amp;language=de","» Services")</f>
        <v>» Services</v>
      </c>
      <c r="NM50" s="30" t="str">
        <f>HYPERLINK("https://lpsc.lenovopartner.com/#/smartfindservice?keyword="&amp;(SUBSTITUTE(NM8," ",""))&amp;"&amp;countryAndRegion=DE&amp;language=de","» Services")</f>
        <v>» Services</v>
      </c>
      <c r="NN50" s="30" t="str">
        <f>HYPERLINK("https://lpsc.lenovopartner.com/#/smartfindservice?keyword="&amp;(SUBSTITUTE(NN8," ",""))&amp;"&amp;countryAndRegion=DE&amp;language=de","» Services")</f>
        <v>» Services</v>
      </c>
      <c r="NO50" s="30" t="str">
        <f>HYPERLINK("https://lpsc.lenovopartner.com/#/smartfindservice?keyword="&amp;(SUBSTITUTE(NO8," ",""))&amp;"&amp;countryAndRegion=DE&amp;language=de","» Services")</f>
        <v>» Services</v>
      </c>
      <c r="NQ50" s="30" t="str">
        <f>HYPERLINK("https://lpsc.lenovopartner.com/#/smartfindservice?keyword="&amp;(SUBSTITUTE(NQ8," ",""))&amp;"&amp;countryAndRegion=DE&amp;language=de","» Services")</f>
        <v>» Services</v>
      </c>
      <c r="NR50" s="30" t="str">
        <f>HYPERLINK("https://lpsc.lenovopartner.com/#/smartfindservice?keyword="&amp;(SUBSTITUTE(NR8," ",""))&amp;"&amp;countryAndRegion=DE&amp;language=de","» Services")</f>
        <v>» Services</v>
      </c>
      <c r="NS50" s="30" t="str">
        <f>HYPERLINK("https://lpsc.lenovopartner.com/#/smartfindservice?keyword="&amp;(SUBSTITUTE(NS8," ",""))&amp;"&amp;countryAndRegion=DE&amp;language=de","» Services")</f>
        <v>» Services</v>
      </c>
      <c r="NT50" s="30" t="str">
        <f>HYPERLINK("https://lpsc.lenovopartner.com/#/smartfindservice?keyword="&amp;(SUBSTITUTE(NT8," ",""))&amp;"&amp;countryAndRegion=DE&amp;language=de","» Services")</f>
        <v>» Services</v>
      </c>
      <c r="NU50" s="30" t="str">
        <f>HYPERLINK("https://lpsc.lenovopartner.com/#/smartfindservice?keyword="&amp;(SUBSTITUTE(NU8," ",""))&amp;"&amp;countryAndRegion=DE&amp;language=de","» Services")</f>
        <v>» Services</v>
      </c>
      <c r="NV50" s="30" t="str">
        <f>HYPERLINK("https://lpsc.lenovopartner.com/#/smartfindservice?keyword="&amp;(SUBSTITUTE(NV8," ",""))&amp;"&amp;countryAndRegion=DE&amp;language=de","» Services")</f>
        <v>» Services</v>
      </c>
      <c r="NW50" s="30" t="str">
        <f>HYPERLINK("https://lpsc.lenovopartner.com/#/smartfindservice?keyword="&amp;(SUBSTITUTE(NW8," ",""))&amp;"&amp;countryAndRegion=DE&amp;language=de","» Services")</f>
        <v>» Services</v>
      </c>
      <c r="NX50" s="30" t="str">
        <f>HYPERLINK("https://lpsc.lenovopartner.com/#/smartfindservice?keyword="&amp;(SUBSTITUTE(NX8," ",""))&amp;"&amp;countryAndRegion=DE&amp;language=de","» Services")</f>
        <v>» Services</v>
      </c>
      <c r="NY50" s="30" t="str">
        <f>HYPERLINK("https://lpsc.lenovopartner.com/#/smartfindservice?keyword="&amp;(SUBSTITUTE(NY8," ",""))&amp;"&amp;countryAndRegion=DE&amp;language=de","» Services")</f>
        <v>» Services</v>
      </c>
      <c r="OA50" s="30" t="str">
        <f>HYPERLINK("https://lpsc.lenovopartner.com/#/smartfindservice?keyword="&amp;(SUBSTITUTE(OA8," ",""))&amp;"&amp;countryAndRegion=DE&amp;language=de","» Services")</f>
        <v>» Services</v>
      </c>
      <c r="OB50" s="30" t="str">
        <f>HYPERLINK("https://lpsc.lenovopartner.com/#/smartfindservice?keyword="&amp;(SUBSTITUTE(OB8," ",""))&amp;"&amp;countryAndRegion=DE&amp;language=de","» Services")</f>
        <v>» Services</v>
      </c>
      <c r="OC50" s="30" t="str">
        <f>HYPERLINK("https://lpsc.lenovopartner.com/#/smartfindservice?keyword="&amp;(SUBSTITUTE(OC8," ",""))&amp;"&amp;countryAndRegion=DE&amp;language=de","» Services")</f>
        <v>» Services</v>
      </c>
      <c r="OE50" s="30" t="str">
        <f>HYPERLINK("https://lpsc.lenovopartner.com/#/smartfindservice?keyword="&amp;(SUBSTITUTE(OE8," ",""))&amp;"&amp;countryAndRegion=DE&amp;language=de","» Services")</f>
        <v>» Services</v>
      </c>
      <c r="OF50" s="30" t="str">
        <f>HYPERLINK("https://lpsc.lenovopartner.com/#/smartfindservice?keyword="&amp;(SUBSTITUTE(OF8," ",""))&amp;"&amp;countryAndRegion=DE&amp;language=de","» Services")</f>
        <v>» Services</v>
      </c>
      <c r="OG50" s="30" t="str">
        <f>HYPERLINK("https://lpsc.lenovopartner.com/#/smartfindservice?keyword="&amp;(SUBSTITUTE(OG8," ",""))&amp;"&amp;countryAndRegion=DE&amp;language=de","» Services")</f>
        <v>» Services</v>
      </c>
      <c r="OI50" s="30" t="str">
        <f>HYPERLINK("https://lpsc.lenovopartner.com/#/smartfindservice?keyword="&amp;(SUBSTITUTE(OI8," ",""))&amp;"&amp;countryAndRegion=DE&amp;language=de","» Services")</f>
        <v>» Services</v>
      </c>
      <c r="OJ50" s="30" t="str">
        <f>HYPERLINK("https://lpsc.lenovopartner.com/#/smartfindservice?keyword="&amp;(SUBSTITUTE(OJ8," ",""))&amp;"&amp;countryAndRegion=DE&amp;language=de","» Services")</f>
        <v>» Services</v>
      </c>
      <c r="OK50" s="30" t="str">
        <f>HYPERLINK("https://lpsc.lenovopartner.com/#/smartfindservice?keyword="&amp;(SUBSTITUTE(OK8," ",""))&amp;"&amp;countryAndRegion=DE&amp;language=de","» Services")</f>
        <v>» Services</v>
      </c>
      <c r="OL50" s="30" t="str">
        <f>HYPERLINK("https://lpsc.lenovopartner.com/#/smartfindservice?keyword="&amp;(SUBSTITUTE(OL8," ",""))&amp;"&amp;countryAndRegion=DE&amp;language=de","» Services")</f>
        <v>» Services</v>
      </c>
      <c r="OM50" s="30" t="str">
        <f>HYPERLINK("https://lpsc.lenovopartner.com/#/smartfindservice?keyword="&amp;(SUBSTITUTE(OM8," ",""))&amp;"&amp;countryAndRegion=DE&amp;language=de","» Services")</f>
        <v>» Services</v>
      </c>
    </row>
    <row r="51" spans="1:403" ht="37.5" customHeight="1" x14ac:dyDescent="0.25">
      <c r="A51" s="15" t="s">
        <v>43</v>
      </c>
      <c r="B51" s="32" t="s">
        <v>44</v>
      </c>
      <c r="C51" s="32" t="s">
        <v>44</v>
      </c>
      <c r="E51" s="32" t="s">
        <v>44</v>
      </c>
      <c r="F51" s="32" t="s">
        <v>44</v>
      </c>
      <c r="H51" s="32" t="s">
        <v>44</v>
      </c>
      <c r="I51" s="32" t="s">
        <v>44</v>
      </c>
      <c r="J51" s="32" t="s">
        <v>44</v>
      </c>
      <c r="L51" s="32" t="s">
        <v>44</v>
      </c>
      <c r="M51" s="32" t="s">
        <v>44</v>
      </c>
      <c r="O51" s="32" t="s">
        <v>44</v>
      </c>
      <c r="P51" s="32" t="s">
        <v>44</v>
      </c>
      <c r="Q51" s="32" t="s">
        <v>44</v>
      </c>
      <c r="S51" s="32" t="s">
        <v>44</v>
      </c>
      <c r="T51" s="32" t="s">
        <v>44</v>
      </c>
      <c r="U51" s="32" t="s">
        <v>44</v>
      </c>
      <c r="V51" s="32" t="s">
        <v>44</v>
      </c>
      <c r="X51" s="32" t="s">
        <v>44</v>
      </c>
      <c r="Y51" s="16" t="s">
        <v>44</v>
      </c>
      <c r="Z51" s="16" t="s">
        <v>44</v>
      </c>
      <c r="AA51" s="16" t="s">
        <v>44</v>
      </c>
      <c r="AB51" s="16" t="s">
        <v>44</v>
      </c>
      <c r="AC51" s="16" t="s">
        <v>44</v>
      </c>
      <c r="AE51" s="16" t="s">
        <v>44</v>
      </c>
      <c r="AF51" s="16" t="s">
        <v>44</v>
      </c>
      <c r="AG51" s="16" t="s">
        <v>44</v>
      </c>
      <c r="AH51" s="16" t="s">
        <v>44</v>
      </c>
      <c r="AI51" s="16" t="s">
        <v>44</v>
      </c>
      <c r="AK51" s="16" t="s">
        <v>59</v>
      </c>
      <c r="AL51" s="16" t="s">
        <v>59</v>
      </c>
      <c r="AM51" s="16" t="s">
        <v>59</v>
      </c>
      <c r="AO51" s="16" t="s">
        <v>247</v>
      </c>
      <c r="AP51" s="16" t="s">
        <v>247</v>
      </c>
      <c r="AQ51" s="16" t="s">
        <v>247</v>
      </c>
      <c r="AS51" s="16" t="s">
        <v>247</v>
      </c>
      <c r="AT51" s="16" t="s">
        <v>247</v>
      </c>
      <c r="AV51" s="16" t="s">
        <v>247</v>
      </c>
      <c r="AW51" s="16" t="s">
        <v>247</v>
      </c>
      <c r="AY51" s="16" t="s">
        <v>59</v>
      </c>
      <c r="AZ51" s="16" t="s">
        <v>59</v>
      </c>
      <c r="BA51" s="16" t="s">
        <v>59</v>
      </c>
      <c r="BC51" s="16" t="s">
        <v>247</v>
      </c>
      <c r="BD51" s="16" t="s">
        <v>247</v>
      </c>
      <c r="BF51" s="16" t="s">
        <v>247</v>
      </c>
      <c r="BG51" s="16" t="s">
        <v>247</v>
      </c>
      <c r="BH51" s="16" t="s">
        <v>247</v>
      </c>
      <c r="BJ51" s="16" t="s">
        <v>247</v>
      </c>
      <c r="BL51" s="16" t="s">
        <v>247</v>
      </c>
      <c r="BM51" s="16" t="s">
        <v>247</v>
      </c>
      <c r="BN51" s="16" t="s">
        <v>247</v>
      </c>
      <c r="BP51" s="16" t="s">
        <v>247</v>
      </c>
      <c r="BQ51" s="16" t="s">
        <v>247</v>
      </c>
      <c r="BR51" s="16" t="s">
        <v>247</v>
      </c>
      <c r="BT51" s="16" t="s">
        <v>59</v>
      </c>
      <c r="BU51" s="16" t="s">
        <v>59</v>
      </c>
      <c r="BV51" s="16" t="s">
        <v>59</v>
      </c>
      <c r="BX51" s="16" t="s">
        <v>1658</v>
      </c>
      <c r="BY51" s="16" t="s">
        <v>1658</v>
      </c>
      <c r="BZ51" s="16" t="s">
        <v>1658</v>
      </c>
      <c r="CB51" s="16" t="s">
        <v>247</v>
      </c>
      <c r="CC51" s="16" t="s">
        <v>247</v>
      </c>
      <c r="CE51" s="16" t="s">
        <v>59</v>
      </c>
      <c r="CF51" s="16" t="s">
        <v>59</v>
      </c>
      <c r="CG51" s="16" t="s">
        <v>59</v>
      </c>
      <c r="CI51" s="16" t="s">
        <v>247</v>
      </c>
      <c r="CJ51" s="16" t="s">
        <v>247</v>
      </c>
      <c r="CK51" s="16" t="s">
        <v>247</v>
      </c>
      <c r="CM51" s="16" t="s">
        <v>247</v>
      </c>
      <c r="CO51" s="16" t="s">
        <v>247</v>
      </c>
      <c r="CP51" s="16" t="s">
        <v>247</v>
      </c>
      <c r="CQ51" s="16" t="s">
        <v>247</v>
      </c>
      <c r="CS51" s="16" t="s">
        <v>247</v>
      </c>
      <c r="CT51" s="16" t="s">
        <v>247</v>
      </c>
      <c r="CU51" s="16" t="s">
        <v>247</v>
      </c>
      <c r="CW51" s="16" t="s">
        <v>247</v>
      </c>
      <c r="CX51" s="16" t="s">
        <v>247</v>
      </c>
      <c r="CY51" s="16" t="s">
        <v>247</v>
      </c>
      <c r="DA51" s="16" t="s">
        <v>247</v>
      </c>
      <c r="DB51" s="16" t="s">
        <v>247</v>
      </c>
      <c r="DC51" s="16" t="s">
        <v>247</v>
      </c>
      <c r="DE51" s="16" t="s">
        <v>1658</v>
      </c>
      <c r="DF51" s="16" t="s">
        <v>1658</v>
      </c>
      <c r="DG51" s="16" t="s">
        <v>1658</v>
      </c>
      <c r="DI51" s="16" t="s">
        <v>1658</v>
      </c>
      <c r="DJ51" s="16" t="s">
        <v>1658</v>
      </c>
      <c r="DK51" s="16" t="s">
        <v>1658</v>
      </c>
      <c r="DM51" s="16" t="s">
        <v>247</v>
      </c>
      <c r="DN51" s="16" t="s">
        <v>247</v>
      </c>
      <c r="DP51" s="16" t="s">
        <v>247</v>
      </c>
      <c r="DQ51" s="16" t="s">
        <v>247</v>
      </c>
      <c r="DR51" s="16" t="s">
        <v>247</v>
      </c>
      <c r="DT51" s="16" t="s">
        <v>247</v>
      </c>
      <c r="DU51" s="16" t="s">
        <v>247</v>
      </c>
      <c r="DV51" s="16" t="s">
        <v>247</v>
      </c>
      <c r="DX51" s="16" t="s">
        <v>247</v>
      </c>
      <c r="DY51" s="16" t="s">
        <v>247</v>
      </c>
      <c r="DZ51" s="16" t="s">
        <v>247</v>
      </c>
      <c r="EB51" s="16" t="s">
        <v>247</v>
      </c>
      <c r="EC51" s="16" t="s">
        <v>247</v>
      </c>
      <c r="ED51" s="16" t="s">
        <v>247</v>
      </c>
      <c r="EE51" s="16" t="s">
        <v>247</v>
      </c>
      <c r="EG51" s="16" t="s">
        <v>247</v>
      </c>
      <c r="EH51" s="16" t="s">
        <v>247</v>
      </c>
      <c r="EI51" s="16" t="s">
        <v>247</v>
      </c>
      <c r="EJ51" s="16" t="s">
        <v>247</v>
      </c>
      <c r="EL51" s="16" t="s">
        <v>247</v>
      </c>
      <c r="EN51" s="16" t="s">
        <v>247</v>
      </c>
      <c r="EO51" s="16" t="s">
        <v>247</v>
      </c>
      <c r="EP51" s="16" t="s">
        <v>247</v>
      </c>
      <c r="EQ51" s="16" t="s">
        <v>247</v>
      </c>
      <c r="ER51" s="16" t="s">
        <v>247</v>
      </c>
      <c r="ET51" s="16" t="s">
        <v>1837</v>
      </c>
      <c r="EU51" s="16" t="s">
        <v>1837</v>
      </c>
      <c r="EW51" s="16" t="s">
        <v>318</v>
      </c>
      <c r="EX51" s="16" t="s">
        <v>318</v>
      </c>
      <c r="EY51" s="16" t="s">
        <v>318</v>
      </c>
      <c r="EZ51" s="16" t="s">
        <v>318</v>
      </c>
      <c r="FB51" s="16" t="s">
        <v>1837</v>
      </c>
      <c r="FC51" s="16" t="s">
        <v>1837</v>
      </c>
      <c r="FE51" s="16" t="s">
        <v>318</v>
      </c>
      <c r="FF51" s="16" t="s">
        <v>318</v>
      </c>
      <c r="FG51" s="16" t="s">
        <v>318</v>
      </c>
      <c r="FH51" s="16" t="s">
        <v>318</v>
      </c>
      <c r="FJ51" s="16" t="s">
        <v>318</v>
      </c>
      <c r="FK51" s="16" t="s">
        <v>318</v>
      </c>
      <c r="FL51" s="16" t="s">
        <v>318</v>
      </c>
      <c r="FM51" s="16" t="s">
        <v>318</v>
      </c>
      <c r="FO51" s="16" t="s">
        <v>1539</v>
      </c>
      <c r="FP51" s="16" t="s">
        <v>1539</v>
      </c>
      <c r="FR51" s="16" t="s">
        <v>1539</v>
      </c>
      <c r="FS51" s="16" t="s">
        <v>1539</v>
      </c>
      <c r="FT51" s="16" t="s">
        <v>1539</v>
      </c>
      <c r="FU51" s="16" t="s">
        <v>1539</v>
      </c>
      <c r="FW51" s="16" t="s">
        <v>318</v>
      </c>
      <c r="FX51" s="16" t="s">
        <v>318</v>
      </c>
      <c r="FY51" s="16" t="s">
        <v>318</v>
      </c>
      <c r="FZ51" s="16" t="s">
        <v>318</v>
      </c>
      <c r="GA51" s="16" t="s">
        <v>318</v>
      </c>
      <c r="GB51" s="16" t="s">
        <v>318</v>
      </c>
      <c r="GD51" s="16" t="s">
        <v>318</v>
      </c>
      <c r="GE51" s="16" t="s">
        <v>318</v>
      </c>
      <c r="GF51" s="16" t="s">
        <v>318</v>
      </c>
      <c r="GG51" s="16" t="s">
        <v>318</v>
      </c>
      <c r="GH51" s="16" t="s">
        <v>318</v>
      </c>
      <c r="GI51" s="16" t="s">
        <v>318</v>
      </c>
      <c r="GK51" s="16" t="s">
        <v>318</v>
      </c>
      <c r="GL51" s="16" t="s">
        <v>318</v>
      </c>
      <c r="GM51" s="16" t="s">
        <v>318</v>
      </c>
      <c r="GN51" s="16" t="s">
        <v>318</v>
      </c>
      <c r="GP51" s="16" t="s">
        <v>318</v>
      </c>
      <c r="GQ51" s="16" t="s">
        <v>318</v>
      </c>
      <c r="GR51" s="16" t="s">
        <v>318</v>
      </c>
      <c r="GS51" s="16" t="s">
        <v>318</v>
      </c>
      <c r="GU51" s="16" t="s">
        <v>318</v>
      </c>
      <c r="GV51" s="16" t="s">
        <v>318</v>
      </c>
      <c r="GW51" s="16" t="s">
        <v>318</v>
      </c>
      <c r="GX51" s="16" t="s">
        <v>318</v>
      </c>
      <c r="GZ51" s="16" t="s">
        <v>318</v>
      </c>
      <c r="HA51" s="16" t="s">
        <v>318</v>
      </c>
      <c r="HB51" s="16" t="s">
        <v>318</v>
      </c>
      <c r="HC51" s="16" t="s">
        <v>318</v>
      </c>
      <c r="HD51" s="16" t="s">
        <v>318</v>
      </c>
      <c r="HE51" s="16" t="s">
        <v>318</v>
      </c>
      <c r="HG51" s="16" t="s">
        <v>318</v>
      </c>
      <c r="HH51" s="16" t="s">
        <v>318</v>
      </c>
      <c r="HI51" s="16" t="s">
        <v>318</v>
      </c>
      <c r="HJ51" s="16" t="s">
        <v>318</v>
      </c>
      <c r="HK51" s="16" t="s">
        <v>318</v>
      </c>
      <c r="HL51" s="16" t="s">
        <v>318</v>
      </c>
      <c r="HN51" s="16" t="s">
        <v>99</v>
      </c>
      <c r="HO51" s="16" t="s">
        <v>99</v>
      </c>
      <c r="HQ51" s="16" t="s">
        <v>99</v>
      </c>
      <c r="HR51" s="16" t="s">
        <v>99</v>
      </c>
      <c r="HT51" s="16" t="s">
        <v>1805</v>
      </c>
      <c r="HU51" s="16" t="s">
        <v>1805</v>
      </c>
      <c r="HV51" s="16" t="s">
        <v>1805</v>
      </c>
      <c r="HW51" s="16" t="s">
        <v>1805</v>
      </c>
      <c r="HY51" s="16" t="s">
        <v>99</v>
      </c>
      <c r="HZ51" s="16" t="s">
        <v>99</v>
      </c>
      <c r="IA51" s="16" t="s">
        <v>99</v>
      </c>
      <c r="IB51" s="16" t="s">
        <v>99</v>
      </c>
      <c r="IC51" s="16" t="s">
        <v>99</v>
      </c>
      <c r="ID51" s="16" t="s">
        <v>99</v>
      </c>
      <c r="IF51" s="16" t="s">
        <v>99</v>
      </c>
      <c r="IG51" s="16" t="s">
        <v>99</v>
      </c>
      <c r="IH51" s="16" t="s">
        <v>99</v>
      </c>
      <c r="II51" s="16" t="s">
        <v>99</v>
      </c>
      <c r="IK51" s="16" t="s">
        <v>99</v>
      </c>
      <c r="IL51" s="16" t="s">
        <v>99</v>
      </c>
      <c r="IM51" s="16" t="s">
        <v>99</v>
      </c>
      <c r="IN51" s="16" t="s">
        <v>99</v>
      </c>
      <c r="IO51" s="16" t="s">
        <v>99</v>
      </c>
      <c r="IP51" s="16" t="s">
        <v>99</v>
      </c>
      <c r="IQ51" s="16" t="s">
        <v>99</v>
      </c>
      <c r="IR51" s="16" t="s">
        <v>99</v>
      </c>
      <c r="IS51" s="16" t="s">
        <v>99</v>
      </c>
      <c r="IU51" s="16" t="s">
        <v>99</v>
      </c>
      <c r="IV51" s="16" t="s">
        <v>99</v>
      </c>
      <c r="IW51" s="16" t="s">
        <v>99</v>
      </c>
      <c r="IY51" s="16" t="s">
        <v>99</v>
      </c>
      <c r="IZ51" s="16" t="s">
        <v>99</v>
      </c>
      <c r="JA51" s="16" t="s">
        <v>99</v>
      </c>
      <c r="JC51" s="16" t="s">
        <v>497</v>
      </c>
      <c r="JD51" s="16" t="s">
        <v>497</v>
      </c>
      <c r="JE51" s="16" t="s">
        <v>497</v>
      </c>
      <c r="JF51" s="16" t="s">
        <v>497</v>
      </c>
      <c r="JG51" s="16" t="s">
        <v>497</v>
      </c>
      <c r="JI51" s="16" t="s">
        <v>99</v>
      </c>
      <c r="JJ51" s="16" t="s">
        <v>99</v>
      </c>
      <c r="JK51" s="16" t="s">
        <v>99</v>
      </c>
      <c r="JL51" s="16" t="s">
        <v>99</v>
      </c>
      <c r="JM51" s="16" t="s">
        <v>99</v>
      </c>
      <c r="JN51" s="16" t="s">
        <v>99</v>
      </c>
      <c r="JP51" s="16" t="s">
        <v>99</v>
      </c>
      <c r="JQ51" s="16" t="s">
        <v>99</v>
      </c>
      <c r="JR51" s="16" t="s">
        <v>99</v>
      </c>
      <c r="JS51" s="16" t="s">
        <v>99</v>
      </c>
      <c r="JT51" s="16" t="s">
        <v>99</v>
      </c>
      <c r="JU51" s="16" t="s">
        <v>99</v>
      </c>
      <c r="JV51" s="16" t="s">
        <v>99</v>
      </c>
      <c r="JW51" s="16" t="s">
        <v>99</v>
      </c>
      <c r="JX51" s="16" t="s">
        <v>99</v>
      </c>
      <c r="JY51" s="16" t="s">
        <v>99</v>
      </c>
      <c r="KA51" s="16" t="s">
        <v>99</v>
      </c>
      <c r="KB51" s="16" t="s">
        <v>99</v>
      </c>
      <c r="KC51" s="16" t="s">
        <v>99</v>
      </c>
      <c r="KD51" s="16" t="s">
        <v>99</v>
      </c>
      <c r="KE51" s="16" t="s">
        <v>99</v>
      </c>
      <c r="KF51" s="16" t="s">
        <v>99</v>
      </c>
      <c r="KG51" s="16" t="s">
        <v>99</v>
      </c>
      <c r="KI51" s="16" t="s">
        <v>99</v>
      </c>
      <c r="KJ51" s="16" t="s">
        <v>99</v>
      </c>
      <c r="KK51" s="16" t="s">
        <v>99</v>
      </c>
      <c r="KL51" s="16" t="s">
        <v>99</v>
      </c>
      <c r="KM51" s="16" t="s">
        <v>99</v>
      </c>
      <c r="KN51" s="16" t="s">
        <v>99</v>
      </c>
      <c r="KO51" s="16" t="s">
        <v>99</v>
      </c>
      <c r="KQ51" s="16" t="s">
        <v>99</v>
      </c>
      <c r="KR51" s="16" t="s">
        <v>99</v>
      </c>
      <c r="KS51" s="16" t="s">
        <v>99</v>
      </c>
      <c r="KT51" s="16" t="s">
        <v>99</v>
      </c>
      <c r="KU51" s="16" t="s">
        <v>99</v>
      </c>
      <c r="KV51" s="16" t="s">
        <v>99</v>
      </c>
      <c r="KW51" s="16" t="s">
        <v>99</v>
      </c>
      <c r="KX51" s="16" t="s">
        <v>99</v>
      </c>
      <c r="KZ51" s="16" t="s">
        <v>59</v>
      </c>
      <c r="LA51" s="16" t="s">
        <v>59</v>
      </c>
      <c r="LC51" s="16" t="s">
        <v>99</v>
      </c>
      <c r="LE51" s="16" t="s">
        <v>99</v>
      </c>
      <c r="LG51" s="16" t="s">
        <v>1805</v>
      </c>
      <c r="LH51" s="16" t="s">
        <v>1805</v>
      </c>
      <c r="LJ51" s="16" t="s">
        <v>99</v>
      </c>
      <c r="LK51" s="16" t="s">
        <v>99</v>
      </c>
      <c r="LL51" s="16" t="s">
        <v>99</v>
      </c>
      <c r="LN51" s="16" t="s">
        <v>99</v>
      </c>
      <c r="LO51" s="16" t="s">
        <v>99</v>
      </c>
      <c r="LQ51" s="16" t="s">
        <v>99</v>
      </c>
      <c r="LR51" s="16" t="s">
        <v>99</v>
      </c>
      <c r="LS51" s="16" t="s">
        <v>99</v>
      </c>
      <c r="LT51" s="16" t="s">
        <v>99</v>
      </c>
      <c r="LV51" s="16" t="s">
        <v>99</v>
      </c>
      <c r="LW51" s="16" t="s">
        <v>99</v>
      </c>
      <c r="LY51" s="16" t="s">
        <v>99</v>
      </c>
      <c r="LZ51" s="16" t="s">
        <v>99</v>
      </c>
      <c r="MB51" s="16" t="s">
        <v>133</v>
      </c>
      <c r="MC51" s="16" t="s">
        <v>133</v>
      </c>
      <c r="MD51" s="16" t="s">
        <v>133</v>
      </c>
      <c r="ME51" s="16" t="s">
        <v>133</v>
      </c>
      <c r="MG51" s="16" t="s">
        <v>59</v>
      </c>
      <c r="MH51" s="16" t="s">
        <v>59</v>
      </c>
      <c r="MI51" s="16" t="s">
        <v>59</v>
      </c>
      <c r="MJ51" s="16" t="s">
        <v>59</v>
      </c>
      <c r="MK51" s="16" t="s">
        <v>59</v>
      </c>
      <c r="ML51" s="16" t="s">
        <v>59</v>
      </c>
      <c r="MN51" s="16" t="s">
        <v>133</v>
      </c>
      <c r="MO51" s="16" t="s">
        <v>133</v>
      </c>
      <c r="MP51" s="16" t="s">
        <v>133</v>
      </c>
      <c r="MQ51" s="16" t="s">
        <v>133</v>
      </c>
      <c r="MR51" s="16" t="s">
        <v>133</v>
      </c>
      <c r="MT51" s="16" t="s">
        <v>133</v>
      </c>
      <c r="MU51" s="16" t="s">
        <v>133</v>
      </c>
      <c r="MW51" s="16" t="s">
        <v>133</v>
      </c>
      <c r="MX51" s="16" t="s">
        <v>133</v>
      </c>
      <c r="MY51" s="16" t="s">
        <v>133</v>
      </c>
      <c r="MZ51" s="16" t="s">
        <v>133</v>
      </c>
      <c r="NA51" s="16" t="s">
        <v>133</v>
      </c>
      <c r="NB51" s="16" t="s">
        <v>133</v>
      </c>
      <c r="NC51" s="16" t="s">
        <v>133</v>
      </c>
      <c r="ND51" s="16" t="s">
        <v>133</v>
      </c>
      <c r="NE51" s="16" t="s">
        <v>133</v>
      </c>
      <c r="NF51" s="16" t="s">
        <v>133</v>
      </c>
      <c r="NG51" s="16" t="s">
        <v>133</v>
      </c>
      <c r="NH51" s="16" t="s">
        <v>133</v>
      </c>
      <c r="NJ51" s="16" t="s">
        <v>133</v>
      </c>
      <c r="NK51" s="16" t="s">
        <v>133</v>
      </c>
      <c r="NL51" s="16" t="s">
        <v>133</v>
      </c>
      <c r="NM51" s="16" t="s">
        <v>133</v>
      </c>
      <c r="NN51" s="16" t="s">
        <v>133</v>
      </c>
      <c r="NO51" s="16" t="s">
        <v>133</v>
      </c>
      <c r="NQ51" s="16" t="s">
        <v>133</v>
      </c>
      <c r="NR51" s="16" t="s">
        <v>133</v>
      </c>
      <c r="NS51" s="16" t="s">
        <v>133</v>
      </c>
      <c r="NT51" s="16" t="s">
        <v>133</v>
      </c>
      <c r="NU51" s="16" t="s">
        <v>133</v>
      </c>
      <c r="NV51" s="16" t="s">
        <v>133</v>
      </c>
      <c r="NW51" s="16" t="s">
        <v>133</v>
      </c>
      <c r="NX51" s="16" t="s">
        <v>133</v>
      </c>
      <c r="NY51" s="16" t="s">
        <v>133</v>
      </c>
      <c r="OA51" s="16" t="s">
        <v>59</v>
      </c>
      <c r="OB51" s="16" t="s">
        <v>59</v>
      </c>
      <c r="OC51" s="16" t="s">
        <v>59</v>
      </c>
      <c r="OE51" s="16" t="s">
        <v>59</v>
      </c>
      <c r="OF51" s="16" t="s">
        <v>59</v>
      </c>
      <c r="OG51" s="16" t="s">
        <v>59</v>
      </c>
      <c r="OI51" s="16" t="s">
        <v>1873</v>
      </c>
      <c r="OJ51" s="16" t="s">
        <v>1873</v>
      </c>
      <c r="OK51" s="16" t="s">
        <v>1873</v>
      </c>
      <c r="OL51" s="16" t="s">
        <v>1873</v>
      </c>
      <c r="OM51" s="16" t="s">
        <v>1873</v>
      </c>
    </row>
    <row r="52" spans="1:403" ht="37.5" customHeight="1" x14ac:dyDescent="0.25">
      <c r="A52" s="15" t="s">
        <v>45</v>
      </c>
      <c r="B52" s="16" t="s">
        <v>46</v>
      </c>
      <c r="C52" s="16" t="s">
        <v>46</v>
      </c>
      <c r="E52" s="16" t="s">
        <v>46</v>
      </c>
      <c r="F52" s="16" t="s">
        <v>46</v>
      </c>
      <c r="H52" s="16" t="s">
        <v>46</v>
      </c>
      <c r="I52" s="16" t="s">
        <v>46</v>
      </c>
      <c r="J52" s="16" t="s">
        <v>46</v>
      </c>
      <c r="L52" s="16" t="s">
        <v>46</v>
      </c>
      <c r="M52" s="16" t="s">
        <v>46</v>
      </c>
      <c r="O52" s="16" t="s">
        <v>46</v>
      </c>
      <c r="P52" s="16" t="s">
        <v>46</v>
      </c>
      <c r="Q52" s="16" t="s">
        <v>46</v>
      </c>
      <c r="S52" s="16" t="s">
        <v>46</v>
      </c>
      <c r="T52" s="16" t="s">
        <v>46</v>
      </c>
      <c r="U52" s="16" t="s">
        <v>46</v>
      </c>
      <c r="V52" s="16" t="s">
        <v>46</v>
      </c>
      <c r="X52" s="16" t="s">
        <v>46</v>
      </c>
      <c r="Y52" s="16" t="s">
        <v>46</v>
      </c>
      <c r="Z52" s="16" t="s">
        <v>46</v>
      </c>
      <c r="AA52" s="16" t="s">
        <v>46</v>
      </c>
      <c r="AB52" s="16" t="s">
        <v>46</v>
      </c>
      <c r="AC52" s="16" t="s">
        <v>46</v>
      </c>
      <c r="AE52" s="16" t="s">
        <v>46</v>
      </c>
      <c r="AF52" s="16" t="s">
        <v>46</v>
      </c>
      <c r="AG52" s="16" t="s">
        <v>46</v>
      </c>
      <c r="AH52" s="16" t="s">
        <v>46</v>
      </c>
      <c r="AI52" s="16" t="s">
        <v>46</v>
      </c>
      <c r="AK52" s="16" t="s">
        <v>59</v>
      </c>
      <c r="AL52" s="16" t="s">
        <v>59</v>
      </c>
      <c r="AM52" s="16" t="s">
        <v>59</v>
      </c>
      <c r="AO52" s="16" t="s">
        <v>248</v>
      </c>
      <c r="AP52" s="16" t="s">
        <v>248</v>
      </c>
      <c r="AQ52" s="16" t="s">
        <v>248</v>
      </c>
      <c r="AS52" s="16" t="s">
        <v>1498</v>
      </c>
      <c r="AT52" s="16" t="s">
        <v>1498</v>
      </c>
      <c r="AV52" s="16" t="s">
        <v>1498</v>
      </c>
      <c r="AW52" s="16" t="s">
        <v>1498</v>
      </c>
      <c r="AY52" s="16" t="s">
        <v>59</v>
      </c>
      <c r="AZ52" s="16" t="s">
        <v>59</v>
      </c>
      <c r="BA52" s="16" t="s">
        <v>59</v>
      </c>
      <c r="BC52" s="16" t="s">
        <v>248</v>
      </c>
      <c r="BD52" s="16" t="s">
        <v>248</v>
      </c>
      <c r="BF52" s="16" t="s">
        <v>248</v>
      </c>
      <c r="BG52" s="16" t="s">
        <v>248</v>
      </c>
      <c r="BH52" s="16" t="s">
        <v>248</v>
      </c>
      <c r="BJ52" s="16" t="s">
        <v>248</v>
      </c>
      <c r="BL52" s="16" t="s">
        <v>248</v>
      </c>
      <c r="BM52" s="16" t="s">
        <v>248</v>
      </c>
      <c r="BN52" s="16" t="s">
        <v>248</v>
      </c>
      <c r="BP52" s="16" t="s">
        <v>248</v>
      </c>
      <c r="BQ52" s="16" t="s">
        <v>248</v>
      </c>
      <c r="BR52" s="16" t="s">
        <v>248</v>
      </c>
      <c r="BT52" s="16" t="s">
        <v>59</v>
      </c>
      <c r="BU52" s="16" t="s">
        <v>59</v>
      </c>
      <c r="BV52" s="16" t="s">
        <v>59</v>
      </c>
      <c r="BX52" s="16" t="s">
        <v>1659</v>
      </c>
      <c r="BY52" s="16" t="s">
        <v>1659</v>
      </c>
      <c r="BZ52" s="16" t="s">
        <v>1659</v>
      </c>
      <c r="CB52" s="16" t="s">
        <v>248</v>
      </c>
      <c r="CC52" s="16" t="s">
        <v>248</v>
      </c>
      <c r="CE52" s="16" t="s">
        <v>59</v>
      </c>
      <c r="CF52" s="16" t="s">
        <v>59</v>
      </c>
      <c r="CG52" s="16" t="s">
        <v>59</v>
      </c>
      <c r="CI52" s="16" t="s">
        <v>248</v>
      </c>
      <c r="CJ52" s="16" t="s">
        <v>248</v>
      </c>
      <c r="CK52" s="16" t="s">
        <v>248</v>
      </c>
      <c r="CM52" s="16" t="s">
        <v>248</v>
      </c>
      <c r="CO52" s="16" t="s">
        <v>248</v>
      </c>
      <c r="CP52" s="16" t="s">
        <v>248</v>
      </c>
      <c r="CQ52" s="16" t="s">
        <v>248</v>
      </c>
      <c r="CS52" s="16" t="s">
        <v>248</v>
      </c>
      <c r="CT52" s="16" t="s">
        <v>248</v>
      </c>
      <c r="CU52" s="16" t="s">
        <v>248</v>
      </c>
      <c r="CW52" s="16" t="s">
        <v>248</v>
      </c>
      <c r="CX52" s="16" t="s">
        <v>248</v>
      </c>
      <c r="CY52" s="16" t="s">
        <v>248</v>
      </c>
      <c r="DA52" s="16" t="s">
        <v>248</v>
      </c>
      <c r="DB52" s="16" t="s">
        <v>248</v>
      </c>
      <c r="DC52" s="16" t="s">
        <v>248</v>
      </c>
      <c r="DE52" s="16" t="s">
        <v>1659</v>
      </c>
      <c r="DF52" s="16" t="s">
        <v>1659</v>
      </c>
      <c r="DG52" s="16" t="s">
        <v>1659</v>
      </c>
      <c r="DI52" s="16" t="s">
        <v>1659</v>
      </c>
      <c r="DJ52" s="16" t="s">
        <v>1659</v>
      </c>
      <c r="DK52" s="16" t="s">
        <v>1659</v>
      </c>
      <c r="DM52" s="16" t="s">
        <v>248</v>
      </c>
      <c r="DN52" s="16" t="s">
        <v>248</v>
      </c>
      <c r="DP52" s="16" t="s">
        <v>248</v>
      </c>
      <c r="DQ52" s="16" t="s">
        <v>248</v>
      </c>
      <c r="DR52" s="16" t="s">
        <v>248</v>
      </c>
      <c r="DT52" s="16" t="s">
        <v>248</v>
      </c>
      <c r="DU52" s="16" t="s">
        <v>248</v>
      </c>
      <c r="DV52" s="16" t="s">
        <v>248</v>
      </c>
      <c r="DX52" s="16" t="s">
        <v>248</v>
      </c>
      <c r="DY52" s="16" t="s">
        <v>248</v>
      </c>
      <c r="DZ52" s="16" t="s">
        <v>248</v>
      </c>
      <c r="EB52" s="16" t="s">
        <v>248</v>
      </c>
      <c r="EC52" s="16" t="s">
        <v>248</v>
      </c>
      <c r="ED52" s="16" t="s">
        <v>248</v>
      </c>
      <c r="EE52" s="16" t="s">
        <v>248</v>
      </c>
      <c r="EG52" s="16" t="s">
        <v>248</v>
      </c>
      <c r="EH52" s="16" t="s">
        <v>248</v>
      </c>
      <c r="EI52" s="16" t="s">
        <v>248</v>
      </c>
      <c r="EJ52" s="16" t="s">
        <v>248</v>
      </c>
      <c r="EL52" s="16" t="s">
        <v>248</v>
      </c>
      <c r="EN52" s="16" t="s">
        <v>248</v>
      </c>
      <c r="EO52" s="16" t="s">
        <v>248</v>
      </c>
      <c r="EP52" s="16" t="s">
        <v>248</v>
      </c>
      <c r="EQ52" s="16" t="s">
        <v>248</v>
      </c>
      <c r="ER52" s="16" t="s">
        <v>248</v>
      </c>
      <c r="ET52" s="16" t="s">
        <v>1838</v>
      </c>
      <c r="EU52" s="16" t="s">
        <v>1838</v>
      </c>
      <c r="EW52" s="16" t="s">
        <v>319</v>
      </c>
      <c r="EX52" s="16" t="s">
        <v>319</v>
      </c>
      <c r="EY52" s="16" t="s">
        <v>319</v>
      </c>
      <c r="EZ52" s="16" t="s">
        <v>319</v>
      </c>
      <c r="FB52" s="16" t="s">
        <v>1838</v>
      </c>
      <c r="FC52" s="16" t="s">
        <v>1838</v>
      </c>
      <c r="FE52" s="16" t="s">
        <v>319</v>
      </c>
      <c r="FF52" s="16" t="s">
        <v>319</v>
      </c>
      <c r="FG52" s="16" t="s">
        <v>319</v>
      </c>
      <c r="FH52" s="16" t="s">
        <v>319</v>
      </c>
      <c r="FJ52" s="16" t="s">
        <v>319</v>
      </c>
      <c r="FK52" s="16" t="s">
        <v>319</v>
      </c>
      <c r="FL52" s="16" t="s">
        <v>319</v>
      </c>
      <c r="FM52" s="16" t="s">
        <v>319</v>
      </c>
      <c r="FO52" s="16" t="s">
        <v>319</v>
      </c>
      <c r="FP52" s="16" t="s">
        <v>319</v>
      </c>
      <c r="FR52" s="16" t="s">
        <v>319</v>
      </c>
      <c r="FS52" s="16" t="s">
        <v>319</v>
      </c>
      <c r="FT52" s="16" t="s">
        <v>319</v>
      </c>
      <c r="FU52" s="16" t="s">
        <v>319</v>
      </c>
      <c r="FW52" s="16" t="s">
        <v>319</v>
      </c>
      <c r="FX52" s="16" t="s">
        <v>319</v>
      </c>
      <c r="FY52" s="16" t="s">
        <v>319</v>
      </c>
      <c r="FZ52" s="16" t="s">
        <v>319</v>
      </c>
      <c r="GA52" s="16" t="s">
        <v>319</v>
      </c>
      <c r="GB52" s="16" t="s">
        <v>319</v>
      </c>
      <c r="GD52" s="16" t="s">
        <v>319</v>
      </c>
      <c r="GE52" s="16" t="s">
        <v>319</v>
      </c>
      <c r="GF52" s="16" t="s">
        <v>319</v>
      </c>
      <c r="GG52" s="16" t="s">
        <v>319</v>
      </c>
      <c r="GH52" s="16" t="s">
        <v>319</v>
      </c>
      <c r="GI52" s="16" t="s">
        <v>319</v>
      </c>
      <c r="GK52" s="16" t="s">
        <v>319</v>
      </c>
      <c r="GL52" s="16" t="s">
        <v>319</v>
      </c>
      <c r="GM52" s="16" t="s">
        <v>319</v>
      </c>
      <c r="GN52" s="16" t="s">
        <v>319</v>
      </c>
      <c r="GP52" s="16" t="s">
        <v>319</v>
      </c>
      <c r="GQ52" s="16" t="s">
        <v>319</v>
      </c>
      <c r="GR52" s="16" t="s">
        <v>319</v>
      </c>
      <c r="GS52" s="16" t="s">
        <v>319</v>
      </c>
      <c r="GU52" s="16" t="s">
        <v>319</v>
      </c>
      <c r="GV52" s="16" t="s">
        <v>319</v>
      </c>
      <c r="GW52" s="16" t="s">
        <v>319</v>
      </c>
      <c r="GX52" s="16" t="s">
        <v>319</v>
      </c>
      <c r="GZ52" s="16" t="s">
        <v>319</v>
      </c>
      <c r="HA52" s="16" t="s">
        <v>319</v>
      </c>
      <c r="HB52" s="16" t="s">
        <v>319</v>
      </c>
      <c r="HC52" s="16" t="s">
        <v>319</v>
      </c>
      <c r="HD52" s="16" t="s">
        <v>319</v>
      </c>
      <c r="HE52" s="16" t="s">
        <v>319</v>
      </c>
      <c r="HG52" s="16" t="s">
        <v>319</v>
      </c>
      <c r="HH52" s="16" t="s">
        <v>319</v>
      </c>
      <c r="HI52" s="16" t="s">
        <v>319</v>
      </c>
      <c r="HJ52" s="16" t="s">
        <v>319</v>
      </c>
      <c r="HK52" s="16" t="s">
        <v>319</v>
      </c>
      <c r="HL52" s="16" t="s">
        <v>319</v>
      </c>
      <c r="HN52" s="16" t="s">
        <v>100</v>
      </c>
      <c r="HO52" s="16" t="s">
        <v>100</v>
      </c>
      <c r="HQ52" s="16" t="s">
        <v>100</v>
      </c>
      <c r="HR52" s="16" t="s">
        <v>100</v>
      </c>
      <c r="HT52" s="16" t="s">
        <v>1806</v>
      </c>
      <c r="HU52" s="16" t="s">
        <v>1806</v>
      </c>
      <c r="HV52" s="16" t="s">
        <v>1806</v>
      </c>
      <c r="HW52" s="16" t="s">
        <v>1806</v>
      </c>
      <c r="HY52" s="16" t="s">
        <v>100</v>
      </c>
      <c r="HZ52" s="16" t="s">
        <v>100</v>
      </c>
      <c r="IA52" s="16" t="s">
        <v>100</v>
      </c>
      <c r="IB52" s="16" t="s">
        <v>100</v>
      </c>
      <c r="IC52" s="16" t="s">
        <v>100</v>
      </c>
      <c r="ID52" s="16" t="s">
        <v>100</v>
      </c>
      <c r="IF52" s="16" t="s">
        <v>100</v>
      </c>
      <c r="IG52" s="16" t="s">
        <v>100</v>
      </c>
      <c r="IH52" s="16" t="s">
        <v>100</v>
      </c>
      <c r="II52" s="16" t="s">
        <v>100</v>
      </c>
      <c r="IK52" s="16" t="s">
        <v>100</v>
      </c>
      <c r="IL52" s="16" t="s">
        <v>100</v>
      </c>
      <c r="IM52" s="16" t="s">
        <v>100</v>
      </c>
      <c r="IN52" s="16" t="s">
        <v>100</v>
      </c>
      <c r="IO52" s="16" t="s">
        <v>100</v>
      </c>
      <c r="IP52" s="16" t="s">
        <v>100</v>
      </c>
      <c r="IQ52" s="16" t="s">
        <v>100</v>
      </c>
      <c r="IR52" s="16" t="s">
        <v>100</v>
      </c>
      <c r="IS52" s="16" t="s">
        <v>100</v>
      </c>
      <c r="IU52" s="16" t="s">
        <v>100</v>
      </c>
      <c r="IV52" s="16" t="s">
        <v>100</v>
      </c>
      <c r="IW52" s="16" t="s">
        <v>100</v>
      </c>
      <c r="IY52" s="16" t="s">
        <v>100</v>
      </c>
      <c r="IZ52" s="16" t="s">
        <v>100</v>
      </c>
      <c r="JA52" s="16" t="s">
        <v>100</v>
      </c>
      <c r="JC52" s="16" t="s">
        <v>100</v>
      </c>
      <c r="JD52" s="16" t="s">
        <v>100</v>
      </c>
      <c r="JE52" s="16" t="s">
        <v>100</v>
      </c>
      <c r="JF52" s="16" t="s">
        <v>100</v>
      </c>
      <c r="JG52" s="16" t="s">
        <v>100</v>
      </c>
      <c r="JI52" s="16" t="s">
        <v>100</v>
      </c>
      <c r="JJ52" s="16" t="s">
        <v>100</v>
      </c>
      <c r="JK52" s="16" t="s">
        <v>100</v>
      </c>
      <c r="JL52" s="16" t="s">
        <v>100</v>
      </c>
      <c r="JM52" s="16" t="s">
        <v>100</v>
      </c>
      <c r="JN52" s="16" t="s">
        <v>100</v>
      </c>
      <c r="JP52" s="16" t="s">
        <v>100</v>
      </c>
      <c r="JQ52" s="16" t="s">
        <v>100</v>
      </c>
      <c r="JR52" s="16" t="s">
        <v>100</v>
      </c>
      <c r="JS52" s="16" t="s">
        <v>100</v>
      </c>
      <c r="JT52" s="16" t="s">
        <v>100</v>
      </c>
      <c r="JU52" s="16" t="s">
        <v>100</v>
      </c>
      <c r="JV52" s="16" t="s">
        <v>100</v>
      </c>
      <c r="JW52" s="16" t="s">
        <v>100</v>
      </c>
      <c r="JX52" s="16" t="s">
        <v>100</v>
      </c>
      <c r="JY52" s="16" t="s">
        <v>100</v>
      </c>
      <c r="KA52" s="16" t="s">
        <v>100</v>
      </c>
      <c r="KB52" s="16" t="s">
        <v>100</v>
      </c>
      <c r="KC52" s="16" t="s">
        <v>100</v>
      </c>
      <c r="KD52" s="16" t="s">
        <v>100</v>
      </c>
      <c r="KE52" s="16" t="s">
        <v>100</v>
      </c>
      <c r="KF52" s="16" t="s">
        <v>100</v>
      </c>
      <c r="KG52" s="16" t="s">
        <v>100</v>
      </c>
      <c r="KI52" s="16" t="s">
        <v>100</v>
      </c>
      <c r="KJ52" s="16" t="s">
        <v>100</v>
      </c>
      <c r="KK52" s="16" t="s">
        <v>100</v>
      </c>
      <c r="KL52" s="16" t="s">
        <v>100</v>
      </c>
      <c r="KM52" s="16" t="s">
        <v>100</v>
      </c>
      <c r="KN52" s="16" t="s">
        <v>100</v>
      </c>
      <c r="KO52" s="16" t="s">
        <v>100</v>
      </c>
      <c r="KQ52" s="16" t="s">
        <v>100</v>
      </c>
      <c r="KR52" s="16" t="s">
        <v>100</v>
      </c>
      <c r="KS52" s="16" t="s">
        <v>100</v>
      </c>
      <c r="KT52" s="16" t="s">
        <v>100</v>
      </c>
      <c r="KU52" s="16" t="s">
        <v>100</v>
      </c>
      <c r="KV52" s="16" t="s">
        <v>100</v>
      </c>
      <c r="KW52" s="16" t="s">
        <v>100</v>
      </c>
      <c r="KX52" s="16" t="s">
        <v>100</v>
      </c>
      <c r="KZ52" s="16" t="s">
        <v>59</v>
      </c>
      <c r="LA52" s="16" t="s">
        <v>59</v>
      </c>
      <c r="LC52" s="16" t="s">
        <v>100</v>
      </c>
      <c r="LE52" s="16" t="s">
        <v>100</v>
      </c>
      <c r="LG52" s="16" t="s">
        <v>1806</v>
      </c>
      <c r="LH52" s="16" t="s">
        <v>1806</v>
      </c>
      <c r="LJ52" s="16" t="s">
        <v>100</v>
      </c>
      <c r="LK52" s="16" t="s">
        <v>100</v>
      </c>
      <c r="LL52" s="16" t="s">
        <v>100</v>
      </c>
      <c r="LN52" s="16" t="s">
        <v>100</v>
      </c>
      <c r="LO52" s="16" t="s">
        <v>100</v>
      </c>
      <c r="LQ52" s="16" t="s">
        <v>100</v>
      </c>
      <c r="LR52" s="16" t="s">
        <v>100</v>
      </c>
      <c r="LS52" s="16" t="s">
        <v>100</v>
      </c>
      <c r="LT52" s="16" t="s">
        <v>100</v>
      </c>
      <c r="LV52" s="16" t="s">
        <v>100</v>
      </c>
      <c r="LW52" s="16" t="s">
        <v>100</v>
      </c>
      <c r="LY52" s="16" t="s">
        <v>100</v>
      </c>
      <c r="LZ52" s="16" t="s">
        <v>100</v>
      </c>
      <c r="MB52" s="16" t="s">
        <v>134</v>
      </c>
      <c r="MC52" s="16" t="s">
        <v>134</v>
      </c>
      <c r="MD52" s="16" t="s">
        <v>134</v>
      </c>
      <c r="ME52" s="16" t="s">
        <v>134</v>
      </c>
      <c r="MG52" s="16" t="s">
        <v>59</v>
      </c>
      <c r="MH52" s="16" t="s">
        <v>59</v>
      </c>
      <c r="MI52" s="16" t="s">
        <v>59</v>
      </c>
      <c r="MJ52" s="16" t="s">
        <v>59</v>
      </c>
      <c r="MK52" s="16" t="s">
        <v>59</v>
      </c>
      <c r="ML52" s="16" t="s">
        <v>59</v>
      </c>
      <c r="MN52" s="16" t="s">
        <v>134</v>
      </c>
      <c r="MO52" s="16" t="s">
        <v>134</v>
      </c>
      <c r="MP52" s="16" t="s">
        <v>134</v>
      </c>
      <c r="MQ52" s="16" t="s">
        <v>134</v>
      </c>
      <c r="MR52" s="16" t="s">
        <v>134</v>
      </c>
      <c r="MT52" s="16" t="s">
        <v>134</v>
      </c>
      <c r="MU52" s="16" t="s">
        <v>134</v>
      </c>
      <c r="MW52" s="16" t="s">
        <v>134</v>
      </c>
      <c r="MX52" s="16" t="s">
        <v>134</v>
      </c>
      <c r="MY52" s="16" t="s">
        <v>134</v>
      </c>
      <c r="MZ52" s="16" t="s">
        <v>134</v>
      </c>
      <c r="NA52" s="16" t="s">
        <v>134</v>
      </c>
      <c r="NB52" s="16" t="s">
        <v>134</v>
      </c>
      <c r="NC52" s="16" t="s">
        <v>134</v>
      </c>
      <c r="ND52" s="16" t="s">
        <v>134</v>
      </c>
      <c r="NE52" s="16" t="s">
        <v>134</v>
      </c>
      <c r="NF52" s="16" t="s">
        <v>134</v>
      </c>
      <c r="NG52" s="16" t="s">
        <v>134</v>
      </c>
      <c r="NH52" s="16" t="s">
        <v>134</v>
      </c>
      <c r="NJ52" s="16" t="s">
        <v>134</v>
      </c>
      <c r="NK52" s="16" t="s">
        <v>134</v>
      </c>
      <c r="NL52" s="16" t="s">
        <v>134</v>
      </c>
      <c r="NM52" s="16" t="s">
        <v>134</v>
      </c>
      <c r="NN52" s="16" t="s">
        <v>134</v>
      </c>
      <c r="NO52" s="16" t="s">
        <v>134</v>
      </c>
      <c r="NQ52" s="16" t="s">
        <v>134</v>
      </c>
      <c r="NR52" s="16" t="s">
        <v>134</v>
      </c>
      <c r="NS52" s="16" t="s">
        <v>134</v>
      </c>
      <c r="NT52" s="16" t="s">
        <v>134</v>
      </c>
      <c r="NU52" s="16" t="s">
        <v>134</v>
      </c>
      <c r="NV52" s="16" t="s">
        <v>134</v>
      </c>
      <c r="NW52" s="16" t="s">
        <v>134</v>
      </c>
      <c r="NX52" s="16" t="s">
        <v>134</v>
      </c>
      <c r="NY52" s="16" t="s">
        <v>134</v>
      </c>
      <c r="OA52" s="16" t="s">
        <v>59</v>
      </c>
      <c r="OB52" s="16" t="s">
        <v>59</v>
      </c>
      <c r="OC52" s="16" t="s">
        <v>59</v>
      </c>
      <c r="OE52" s="16" t="s">
        <v>59</v>
      </c>
      <c r="OF52" s="16" t="s">
        <v>59</v>
      </c>
      <c r="OG52" s="16" t="s">
        <v>59</v>
      </c>
      <c r="OI52" s="16" t="s">
        <v>1874</v>
      </c>
      <c r="OJ52" s="16" t="s">
        <v>1874</v>
      </c>
      <c r="OK52" s="16" t="s">
        <v>1874</v>
      </c>
      <c r="OL52" s="16" t="s">
        <v>1874</v>
      </c>
      <c r="OM52" s="16" t="s">
        <v>1874</v>
      </c>
    </row>
    <row r="53" spans="1:403" ht="37.5" customHeight="1" x14ac:dyDescent="0.25">
      <c r="A53" s="15" t="s">
        <v>47</v>
      </c>
      <c r="B53" s="16" t="s">
        <v>48</v>
      </c>
      <c r="C53" s="16" t="s">
        <v>48</v>
      </c>
      <c r="E53" s="16" t="s">
        <v>48</v>
      </c>
      <c r="F53" s="16" t="s">
        <v>48</v>
      </c>
      <c r="H53" s="16" t="s">
        <v>48</v>
      </c>
      <c r="I53" s="16" t="s">
        <v>48</v>
      </c>
      <c r="J53" s="16" t="s">
        <v>48</v>
      </c>
      <c r="L53" s="16" t="s">
        <v>48</v>
      </c>
      <c r="M53" s="16" t="s">
        <v>48</v>
      </c>
      <c r="O53" s="16" t="s">
        <v>48</v>
      </c>
      <c r="P53" s="16" t="s">
        <v>48</v>
      </c>
      <c r="Q53" s="16" t="s">
        <v>48</v>
      </c>
      <c r="S53" s="16" t="s">
        <v>1148</v>
      </c>
      <c r="T53" s="16" t="s">
        <v>1148</v>
      </c>
      <c r="U53" s="16" t="s">
        <v>1148</v>
      </c>
      <c r="V53" s="16" t="s">
        <v>1148</v>
      </c>
      <c r="X53" s="16" t="s">
        <v>48</v>
      </c>
      <c r="Y53" s="16" t="s">
        <v>48</v>
      </c>
      <c r="Z53" s="16" t="s">
        <v>48</v>
      </c>
      <c r="AA53" s="16" t="s">
        <v>48</v>
      </c>
      <c r="AB53" s="16" t="s">
        <v>48</v>
      </c>
      <c r="AC53" s="16" t="s">
        <v>48</v>
      </c>
      <c r="AE53" s="16" t="s">
        <v>1148</v>
      </c>
      <c r="AF53" s="16" t="s">
        <v>1148</v>
      </c>
      <c r="AG53" s="16" t="s">
        <v>1148</v>
      </c>
      <c r="AH53" s="16" t="s">
        <v>1148</v>
      </c>
      <c r="AI53" s="16" t="s">
        <v>1148</v>
      </c>
      <c r="AK53" s="16" t="s">
        <v>59</v>
      </c>
      <c r="AL53" s="16" t="s">
        <v>59</v>
      </c>
      <c r="AM53" s="16" t="s">
        <v>59</v>
      </c>
      <c r="AO53" s="16" t="s">
        <v>249</v>
      </c>
      <c r="AP53" s="16" t="s">
        <v>249</v>
      </c>
      <c r="AQ53" s="16" t="s">
        <v>249</v>
      </c>
      <c r="AS53" s="16" t="s">
        <v>249</v>
      </c>
      <c r="AT53" s="16" t="s">
        <v>249</v>
      </c>
      <c r="AV53" s="16" t="s">
        <v>249</v>
      </c>
      <c r="AW53" s="16" t="s">
        <v>249</v>
      </c>
      <c r="AY53" s="16" t="s">
        <v>59</v>
      </c>
      <c r="AZ53" s="16" t="s">
        <v>59</v>
      </c>
      <c r="BA53" s="16" t="s">
        <v>59</v>
      </c>
      <c r="BC53" s="16" t="s">
        <v>249</v>
      </c>
      <c r="BD53" s="16" t="s">
        <v>249</v>
      </c>
      <c r="BF53" s="16" t="s">
        <v>249</v>
      </c>
      <c r="BG53" s="16" t="s">
        <v>249</v>
      </c>
      <c r="BH53" s="16" t="s">
        <v>249</v>
      </c>
      <c r="BJ53" s="16" t="s">
        <v>249</v>
      </c>
      <c r="BL53" s="16" t="s">
        <v>249</v>
      </c>
      <c r="BM53" s="16" t="s">
        <v>249</v>
      </c>
      <c r="BN53" s="16" t="s">
        <v>249</v>
      </c>
      <c r="BP53" s="16" t="s">
        <v>249</v>
      </c>
      <c r="BQ53" s="16" t="s">
        <v>249</v>
      </c>
      <c r="BR53" s="16" t="s">
        <v>249</v>
      </c>
      <c r="BT53" s="16" t="s">
        <v>59</v>
      </c>
      <c r="BU53" s="16" t="s">
        <v>59</v>
      </c>
      <c r="BV53" s="16" t="s">
        <v>59</v>
      </c>
      <c r="BX53" s="16" t="s">
        <v>1660</v>
      </c>
      <c r="BY53" s="16" t="s">
        <v>1660</v>
      </c>
      <c r="BZ53" s="16" t="s">
        <v>1660</v>
      </c>
      <c r="CB53" s="16" t="s">
        <v>249</v>
      </c>
      <c r="CC53" s="16" t="s">
        <v>249</v>
      </c>
      <c r="CE53" s="16" t="s">
        <v>59</v>
      </c>
      <c r="CF53" s="16" t="s">
        <v>59</v>
      </c>
      <c r="CG53" s="16" t="s">
        <v>59</v>
      </c>
      <c r="CI53" s="16" t="s">
        <v>249</v>
      </c>
      <c r="CJ53" s="16" t="s">
        <v>249</v>
      </c>
      <c r="CK53" s="16" t="s">
        <v>249</v>
      </c>
      <c r="CM53" s="16" t="s">
        <v>249</v>
      </c>
      <c r="CO53" s="16" t="s">
        <v>249</v>
      </c>
      <c r="CP53" s="16" t="s">
        <v>249</v>
      </c>
      <c r="CQ53" s="16" t="s">
        <v>249</v>
      </c>
      <c r="CS53" s="16" t="s">
        <v>249</v>
      </c>
      <c r="CT53" s="16" t="s">
        <v>249</v>
      </c>
      <c r="CU53" s="16" t="s">
        <v>249</v>
      </c>
      <c r="CW53" s="16" t="s">
        <v>249</v>
      </c>
      <c r="CX53" s="16" t="s">
        <v>249</v>
      </c>
      <c r="CY53" s="16" t="s">
        <v>249</v>
      </c>
      <c r="DA53" s="16" t="s">
        <v>249</v>
      </c>
      <c r="DB53" s="16" t="s">
        <v>249</v>
      </c>
      <c r="DC53" s="16" t="s">
        <v>249</v>
      </c>
      <c r="DE53" s="16" t="s">
        <v>1660</v>
      </c>
      <c r="DF53" s="16" t="s">
        <v>1660</v>
      </c>
      <c r="DG53" s="16" t="s">
        <v>1660</v>
      </c>
      <c r="DI53" s="16" t="s">
        <v>1660</v>
      </c>
      <c r="DJ53" s="16" t="s">
        <v>1660</v>
      </c>
      <c r="DK53" s="16" t="s">
        <v>1660</v>
      </c>
      <c r="DM53" s="16" t="s">
        <v>249</v>
      </c>
      <c r="DN53" s="16" t="s">
        <v>249</v>
      </c>
      <c r="DP53" s="16" t="s">
        <v>249</v>
      </c>
      <c r="DQ53" s="16" t="s">
        <v>249</v>
      </c>
      <c r="DR53" s="16" t="s">
        <v>249</v>
      </c>
      <c r="DT53" s="16" t="s">
        <v>249</v>
      </c>
      <c r="DU53" s="16" t="s">
        <v>249</v>
      </c>
      <c r="DV53" s="16" t="s">
        <v>249</v>
      </c>
      <c r="DX53" s="16" t="s">
        <v>249</v>
      </c>
      <c r="DY53" s="16" t="s">
        <v>249</v>
      </c>
      <c r="DZ53" s="16" t="s">
        <v>249</v>
      </c>
      <c r="EB53" s="16" t="s">
        <v>249</v>
      </c>
      <c r="EC53" s="16" t="s">
        <v>249</v>
      </c>
      <c r="ED53" s="16" t="s">
        <v>249</v>
      </c>
      <c r="EE53" s="16" t="s">
        <v>249</v>
      </c>
      <c r="EG53" s="16" t="s">
        <v>249</v>
      </c>
      <c r="EH53" s="16" t="s">
        <v>249</v>
      </c>
      <c r="EI53" s="16" t="s">
        <v>249</v>
      </c>
      <c r="EJ53" s="16" t="s">
        <v>249</v>
      </c>
      <c r="EL53" s="16" t="s">
        <v>249</v>
      </c>
      <c r="EN53" s="16" t="s">
        <v>249</v>
      </c>
      <c r="EO53" s="16" t="s">
        <v>249</v>
      </c>
      <c r="EP53" s="16" t="s">
        <v>249</v>
      </c>
      <c r="EQ53" s="16" t="s">
        <v>249</v>
      </c>
      <c r="ER53" s="16" t="s">
        <v>249</v>
      </c>
      <c r="ET53" s="16" t="s">
        <v>1839</v>
      </c>
      <c r="EU53" s="16" t="s">
        <v>1839</v>
      </c>
      <c r="EW53" s="16" t="s">
        <v>320</v>
      </c>
      <c r="EX53" s="16" t="s">
        <v>320</v>
      </c>
      <c r="EY53" s="16" t="s">
        <v>320</v>
      </c>
      <c r="EZ53" s="16" t="s">
        <v>320</v>
      </c>
      <c r="FB53" s="16" t="s">
        <v>1839</v>
      </c>
      <c r="FC53" s="16" t="s">
        <v>1839</v>
      </c>
      <c r="FE53" s="16" t="s">
        <v>320</v>
      </c>
      <c r="FF53" s="16" t="s">
        <v>320</v>
      </c>
      <c r="FG53" s="16" t="s">
        <v>320</v>
      </c>
      <c r="FH53" s="16" t="s">
        <v>320</v>
      </c>
      <c r="FJ53" s="16" t="s">
        <v>320</v>
      </c>
      <c r="FK53" s="16" t="s">
        <v>320</v>
      </c>
      <c r="FL53" s="16" t="s">
        <v>320</v>
      </c>
      <c r="FM53" s="16" t="s">
        <v>320</v>
      </c>
      <c r="FO53" s="16" t="s">
        <v>1540</v>
      </c>
      <c r="FP53" s="16" t="s">
        <v>1540</v>
      </c>
      <c r="FR53" s="16" t="s">
        <v>1540</v>
      </c>
      <c r="FS53" s="16" t="s">
        <v>1540</v>
      </c>
      <c r="FT53" s="16" t="s">
        <v>1540</v>
      </c>
      <c r="FU53" s="16" t="s">
        <v>1540</v>
      </c>
      <c r="FW53" s="16" t="s">
        <v>320</v>
      </c>
      <c r="FX53" s="16" t="s">
        <v>320</v>
      </c>
      <c r="FY53" s="16" t="s">
        <v>320</v>
      </c>
      <c r="FZ53" s="16" t="s">
        <v>320</v>
      </c>
      <c r="GA53" s="16" t="s">
        <v>320</v>
      </c>
      <c r="GB53" s="16" t="s">
        <v>320</v>
      </c>
      <c r="GD53" s="16" t="s">
        <v>320</v>
      </c>
      <c r="GE53" s="16" t="s">
        <v>320</v>
      </c>
      <c r="GF53" s="16" t="s">
        <v>320</v>
      </c>
      <c r="GG53" s="16" t="s">
        <v>320</v>
      </c>
      <c r="GH53" s="16" t="s">
        <v>320</v>
      </c>
      <c r="GI53" s="16" t="s">
        <v>320</v>
      </c>
      <c r="GK53" s="16" t="s">
        <v>320</v>
      </c>
      <c r="GL53" s="16" t="s">
        <v>320</v>
      </c>
      <c r="GM53" s="16" t="s">
        <v>320</v>
      </c>
      <c r="GN53" s="16" t="s">
        <v>320</v>
      </c>
      <c r="GP53" s="16" t="s">
        <v>320</v>
      </c>
      <c r="GQ53" s="16" t="s">
        <v>320</v>
      </c>
      <c r="GR53" s="16" t="s">
        <v>320</v>
      </c>
      <c r="GS53" s="16" t="s">
        <v>320</v>
      </c>
      <c r="GU53" s="16" t="s">
        <v>320</v>
      </c>
      <c r="GV53" s="16" t="s">
        <v>320</v>
      </c>
      <c r="GW53" s="16" t="s">
        <v>320</v>
      </c>
      <c r="GX53" s="16" t="s">
        <v>320</v>
      </c>
      <c r="GZ53" s="16" t="s">
        <v>320</v>
      </c>
      <c r="HA53" s="16" t="s">
        <v>320</v>
      </c>
      <c r="HB53" s="16" t="s">
        <v>320</v>
      </c>
      <c r="HC53" s="16" t="s">
        <v>320</v>
      </c>
      <c r="HD53" s="16" t="s">
        <v>320</v>
      </c>
      <c r="HE53" s="16" t="s">
        <v>320</v>
      </c>
      <c r="HG53" s="16" t="s">
        <v>320</v>
      </c>
      <c r="HH53" s="16" t="s">
        <v>320</v>
      </c>
      <c r="HI53" s="16" t="s">
        <v>320</v>
      </c>
      <c r="HJ53" s="16" t="s">
        <v>320</v>
      </c>
      <c r="HK53" s="16" t="s">
        <v>320</v>
      </c>
      <c r="HL53" s="16" t="s">
        <v>320</v>
      </c>
      <c r="HN53" s="16" t="s">
        <v>101</v>
      </c>
      <c r="HO53" s="16" t="s">
        <v>101</v>
      </c>
      <c r="HQ53" s="16" t="s">
        <v>101</v>
      </c>
      <c r="HR53" s="16" t="s">
        <v>101</v>
      </c>
      <c r="HT53" s="16" t="s">
        <v>1807</v>
      </c>
      <c r="HU53" s="16" t="s">
        <v>1807</v>
      </c>
      <c r="HV53" s="16" t="s">
        <v>1807</v>
      </c>
      <c r="HW53" s="16" t="s">
        <v>1807</v>
      </c>
      <c r="HY53" s="16" t="s">
        <v>101</v>
      </c>
      <c r="HZ53" s="16" t="s">
        <v>101</v>
      </c>
      <c r="IA53" s="16" t="s">
        <v>101</v>
      </c>
      <c r="IB53" s="16" t="s">
        <v>101</v>
      </c>
      <c r="IC53" s="16" t="s">
        <v>101</v>
      </c>
      <c r="ID53" s="16" t="s">
        <v>101</v>
      </c>
      <c r="IF53" s="16" t="s">
        <v>1202</v>
      </c>
      <c r="IG53" s="16" t="s">
        <v>1202</v>
      </c>
      <c r="IH53" s="16" t="s">
        <v>1202</v>
      </c>
      <c r="II53" s="16" t="s">
        <v>1202</v>
      </c>
      <c r="IK53" s="16" t="s">
        <v>1202</v>
      </c>
      <c r="IL53" s="16" t="s">
        <v>1202</v>
      </c>
      <c r="IM53" s="16" t="s">
        <v>1202</v>
      </c>
      <c r="IN53" s="16" t="s">
        <v>1202</v>
      </c>
      <c r="IO53" s="16" t="s">
        <v>1202</v>
      </c>
      <c r="IP53" s="16" t="s">
        <v>1202</v>
      </c>
      <c r="IQ53" s="16" t="s">
        <v>1202</v>
      </c>
      <c r="IR53" s="16" t="s">
        <v>1202</v>
      </c>
      <c r="IS53" s="16" t="s">
        <v>1202</v>
      </c>
      <c r="IU53" s="16" t="s">
        <v>101</v>
      </c>
      <c r="IV53" s="16" t="s">
        <v>101</v>
      </c>
      <c r="IW53" s="16" t="s">
        <v>101</v>
      </c>
      <c r="IY53" s="16" t="s">
        <v>101</v>
      </c>
      <c r="IZ53" s="16" t="s">
        <v>101</v>
      </c>
      <c r="JA53" s="16" t="s">
        <v>101</v>
      </c>
      <c r="JC53" s="16" t="s">
        <v>101</v>
      </c>
      <c r="JD53" s="16" t="s">
        <v>101</v>
      </c>
      <c r="JE53" s="16" t="s">
        <v>101</v>
      </c>
      <c r="JF53" s="16" t="s">
        <v>101</v>
      </c>
      <c r="JG53" s="16" t="s">
        <v>101</v>
      </c>
      <c r="JI53" s="16" t="s">
        <v>101</v>
      </c>
      <c r="JJ53" s="16" t="s">
        <v>101</v>
      </c>
      <c r="JK53" s="16" t="s">
        <v>101</v>
      </c>
      <c r="JL53" s="16" t="s">
        <v>101</v>
      </c>
      <c r="JM53" s="16" t="s">
        <v>101</v>
      </c>
      <c r="JN53" s="16" t="s">
        <v>101</v>
      </c>
      <c r="JP53" s="16" t="s">
        <v>101</v>
      </c>
      <c r="JQ53" s="16" t="s">
        <v>101</v>
      </c>
      <c r="JR53" s="16" t="s">
        <v>101</v>
      </c>
      <c r="JS53" s="16" t="s">
        <v>101</v>
      </c>
      <c r="JT53" s="16" t="s">
        <v>101</v>
      </c>
      <c r="JU53" s="16" t="s">
        <v>101</v>
      </c>
      <c r="JV53" s="16" t="s">
        <v>101</v>
      </c>
      <c r="JW53" s="16" t="s">
        <v>101</v>
      </c>
      <c r="JX53" s="16" t="s">
        <v>101</v>
      </c>
      <c r="JY53" s="16" t="s">
        <v>101</v>
      </c>
      <c r="KA53" s="16" t="s">
        <v>101</v>
      </c>
      <c r="KB53" s="16" t="s">
        <v>101</v>
      </c>
      <c r="KC53" s="16" t="s">
        <v>101</v>
      </c>
      <c r="KD53" s="16" t="s">
        <v>101</v>
      </c>
      <c r="KE53" s="16" t="s">
        <v>101</v>
      </c>
      <c r="KF53" s="16" t="s">
        <v>101</v>
      </c>
      <c r="KG53" s="16" t="s">
        <v>101</v>
      </c>
      <c r="KI53" s="16" t="s">
        <v>101</v>
      </c>
      <c r="KJ53" s="16" t="s">
        <v>101</v>
      </c>
      <c r="KK53" s="16" t="s">
        <v>101</v>
      </c>
      <c r="KL53" s="16" t="s">
        <v>101</v>
      </c>
      <c r="KM53" s="16" t="s">
        <v>101</v>
      </c>
      <c r="KN53" s="16" t="s">
        <v>101</v>
      </c>
      <c r="KO53" s="16" t="s">
        <v>101</v>
      </c>
      <c r="KQ53" s="16" t="s">
        <v>101</v>
      </c>
      <c r="KR53" s="16" t="s">
        <v>101</v>
      </c>
      <c r="KS53" s="16" t="s">
        <v>101</v>
      </c>
      <c r="KT53" s="16" t="s">
        <v>101</v>
      </c>
      <c r="KU53" s="16" t="s">
        <v>101</v>
      </c>
      <c r="KV53" s="16" t="s">
        <v>101</v>
      </c>
      <c r="KW53" s="16" t="s">
        <v>101</v>
      </c>
      <c r="KX53" s="16" t="s">
        <v>101</v>
      </c>
      <c r="KZ53" s="16" t="s">
        <v>59</v>
      </c>
      <c r="LA53" s="16" t="s">
        <v>59</v>
      </c>
      <c r="LC53" s="16" t="s">
        <v>101</v>
      </c>
      <c r="LE53" s="16" t="s">
        <v>101</v>
      </c>
      <c r="LG53" s="16" t="s">
        <v>1807</v>
      </c>
      <c r="LH53" s="16" t="s">
        <v>1807</v>
      </c>
      <c r="LJ53" s="16" t="s">
        <v>101</v>
      </c>
      <c r="LK53" s="16" t="s">
        <v>101</v>
      </c>
      <c r="LL53" s="16" t="s">
        <v>101</v>
      </c>
      <c r="LN53" s="16" t="s">
        <v>101</v>
      </c>
      <c r="LO53" s="16" t="s">
        <v>101</v>
      </c>
      <c r="LQ53" s="16" t="s">
        <v>101</v>
      </c>
      <c r="LR53" s="16" t="s">
        <v>101</v>
      </c>
      <c r="LS53" s="16" t="s">
        <v>101</v>
      </c>
      <c r="LT53" s="16" t="s">
        <v>101</v>
      </c>
      <c r="LV53" s="16" t="s">
        <v>101</v>
      </c>
      <c r="LW53" s="16" t="s">
        <v>101</v>
      </c>
      <c r="LY53" s="16" t="s">
        <v>101</v>
      </c>
      <c r="LZ53" s="16" t="s">
        <v>101</v>
      </c>
      <c r="MB53" s="16" t="s">
        <v>135</v>
      </c>
      <c r="MC53" s="16" t="s">
        <v>135</v>
      </c>
      <c r="MD53" s="16" t="s">
        <v>135</v>
      </c>
      <c r="ME53" s="16" t="s">
        <v>135</v>
      </c>
      <c r="MG53" s="16" t="s">
        <v>59</v>
      </c>
      <c r="MH53" s="16" t="s">
        <v>59</v>
      </c>
      <c r="MI53" s="16" t="s">
        <v>59</v>
      </c>
      <c r="MJ53" s="16" t="s">
        <v>59</v>
      </c>
      <c r="MK53" s="16" t="s">
        <v>59</v>
      </c>
      <c r="ML53" s="16" t="s">
        <v>59</v>
      </c>
      <c r="MN53" s="16" t="s">
        <v>135</v>
      </c>
      <c r="MO53" s="16" t="s">
        <v>135</v>
      </c>
      <c r="MP53" s="16" t="s">
        <v>135</v>
      </c>
      <c r="MQ53" s="16" t="s">
        <v>135</v>
      </c>
      <c r="MR53" s="16" t="s">
        <v>135</v>
      </c>
      <c r="MT53" s="16" t="s">
        <v>135</v>
      </c>
      <c r="MU53" s="16" t="s">
        <v>135</v>
      </c>
      <c r="MW53" s="16" t="s">
        <v>135</v>
      </c>
      <c r="MX53" s="16" t="s">
        <v>135</v>
      </c>
      <c r="MY53" s="16" t="s">
        <v>135</v>
      </c>
      <c r="MZ53" s="16" t="s">
        <v>135</v>
      </c>
      <c r="NA53" s="16" t="s">
        <v>135</v>
      </c>
      <c r="NB53" s="16" t="s">
        <v>135</v>
      </c>
      <c r="NC53" s="16" t="s">
        <v>135</v>
      </c>
      <c r="ND53" s="16" t="s">
        <v>135</v>
      </c>
      <c r="NE53" s="16" t="s">
        <v>135</v>
      </c>
      <c r="NF53" s="16" t="s">
        <v>135</v>
      </c>
      <c r="NG53" s="16" t="s">
        <v>135</v>
      </c>
      <c r="NH53" s="16" t="s">
        <v>135</v>
      </c>
      <c r="NJ53" s="16" t="s">
        <v>135</v>
      </c>
      <c r="NK53" s="16" t="s">
        <v>135</v>
      </c>
      <c r="NL53" s="16" t="s">
        <v>135</v>
      </c>
      <c r="NM53" s="16" t="s">
        <v>135</v>
      </c>
      <c r="NN53" s="16" t="s">
        <v>135</v>
      </c>
      <c r="NO53" s="16" t="s">
        <v>135</v>
      </c>
      <c r="NQ53" s="16" t="s">
        <v>135</v>
      </c>
      <c r="NR53" s="16" t="s">
        <v>135</v>
      </c>
      <c r="NS53" s="16" t="s">
        <v>135</v>
      </c>
      <c r="NT53" s="16" t="s">
        <v>135</v>
      </c>
      <c r="NU53" s="16" t="s">
        <v>135</v>
      </c>
      <c r="NV53" s="16" t="s">
        <v>135</v>
      </c>
      <c r="NW53" s="16" t="s">
        <v>135</v>
      </c>
      <c r="NX53" s="16" t="s">
        <v>135</v>
      </c>
      <c r="NY53" s="16" t="s">
        <v>135</v>
      </c>
      <c r="OA53" s="16" t="s">
        <v>59</v>
      </c>
      <c r="OB53" s="16" t="s">
        <v>59</v>
      </c>
      <c r="OC53" s="16" t="s">
        <v>59</v>
      </c>
      <c r="OE53" s="16" t="s">
        <v>59</v>
      </c>
      <c r="OF53" s="16" t="s">
        <v>59</v>
      </c>
      <c r="OG53" s="16" t="s">
        <v>59</v>
      </c>
      <c r="OI53" s="16" t="s">
        <v>59</v>
      </c>
      <c r="OJ53" s="16" t="s">
        <v>59</v>
      </c>
      <c r="OK53" s="16" t="s">
        <v>59</v>
      </c>
      <c r="OL53" s="16" t="s">
        <v>59</v>
      </c>
      <c r="OM53" s="16" t="s">
        <v>59</v>
      </c>
    </row>
    <row r="54" spans="1:403" ht="22.5" customHeight="1" x14ac:dyDescent="0.25">
      <c r="A54" s="14" t="s">
        <v>156</v>
      </c>
      <c r="B54" s="38" t="str">
        <f>HYPERLINK("https://psref.lenovo.com/syspool/Sys/PDF/Lenovo/Lenovo_V15_ADA/Lenovo_V15_ADA_Spec.PDF","» Platform Specifications")</f>
        <v>» Platform Specifications</v>
      </c>
      <c r="C54" s="38" t="str">
        <f>HYPERLINK("https://psref.lenovo.com/syspool/Sys/PDF/Lenovo/Lenovo_V15_ADA/Lenovo_V15_ADA_Spec.PDF","» Platform Specifications")</f>
        <v>» Platform Specifications</v>
      </c>
      <c r="E54" s="38" t="str">
        <f>HYPERLINK("https://psref.lenovo.com/syspool/Sys/PDF/Lenovo/Lenovo_V15_ADA/Lenovo_V15_ADA_Spec.PDF","» Platform Specifications")</f>
        <v>» Platform Specifications</v>
      </c>
      <c r="F54" s="38" t="str">
        <f>HYPERLINK("https://psref.lenovo.com/syspool/Sys/PDF/Lenovo/Lenovo_V15_ADA/Lenovo_V15_ADA_Spec.PDF","» Platform Specifications")</f>
        <v>» Platform Specifications</v>
      </c>
      <c r="H54" s="38" t="str">
        <f t="shared" ref="H54:I54" si="16">HYPERLINK("https://psref.lenovo.com/syspool/Sys/PDF/Lenovo/Lenovo_V15_G2_ALC/Lenovo_V15_G2_ALC_Spec.pdf","» Platform Specifications")</f>
        <v>» Platform Specifications</v>
      </c>
      <c r="I54" s="38" t="str">
        <f t="shared" si="16"/>
        <v>» Platform Specifications</v>
      </c>
      <c r="J54" s="38" t="str">
        <f>HYPERLINK("https://psref.lenovo.com/syspool/Sys/PDF/Lenovo/Lenovo_V15_G2_ALC/Lenovo_V15_G2_ALC_Spec.pdf","» Platform Specifications")</f>
        <v>» Platform Specifications</v>
      </c>
      <c r="L54" s="38" t="str">
        <f>HYPERLINK("https://psref.lenovo.com/syspool/Sys/PDF/Lenovo/Lenovo_V15_IGL/Lenovo_V15_IGL_Spec.PDF","» Platform Specifications")</f>
        <v>» Platform Specifications</v>
      </c>
      <c r="M54" s="38" t="str">
        <f>HYPERLINK("https://psref.lenovo.com/syspool/Sys/PDF/Lenovo/Lenovo_V15_IML/Lenovo_V15_IML_Spec.PDF","» Platform Specifications")</f>
        <v>» Platform Specifications</v>
      </c>
      <c r="O54" s="38" t="str">
        <f>HYPERLINK("https://psref.lenovo.com/syspool/Sys/PDF/Lenovo/Lenovo_V15_IIL/Lenovo_V15_IIL_Spec.PDF","» Platform Specifications")</f>
        <v>» Platform Specifications</v>
      </c>
      <c r="P54" s="38" t="str">
        <f>HYPERLINK("https://psref.lenovo.com/syspool/Sys/PDF/Lenovo/Lenovo_V15_IIL/Lenovo_V15_IIL_Spec.PDF","» Platform Specifications")</f>
        <v>» Platform Specifications</v>
      </c>
      <c r="Q54" s="38" t="str">
        <f>HYPERLINK("https://psref.lenovo.com/syspool/Sys/PDF/Lenovo/Lenovo_V15_IIL/Lenovo_V15_IIL_Spec.PDF","» Platform Specifications")</f>
        <v>» Platform Specifications</v>
      </c>
      <c r="S54" s="38" t="str">
        <f>HYPERLINK("https://psref.lenovo.com/syspool/Sys/PDF/Lenovo/Lenovo_V15_G2_ITL/Lenovo_V15_G2_ITL_Spec.pdf","» Platform Specifications")</f>
        <v>» Platform Specifications</v>
      </c>
      <c r="T54" s="38" t="str">
        <f t="shared" ref="T54:V54" si="17">HYPERLINK("https://psref.lenovo.com/syspool/Sys/PDF/Lenovo/Lenovo_V15_G2_ITL/Lenovo_V15_G2_ITL_Spec.pdf","» Platform Specifications")</f>
        <v>» Platform Specifications</v>
      </c>
      <c r="U54" s="38" t="str">
        <f t="shared" si="17"/>
        <v>» Platform Specifications</v>
      </c>
      <c r="V54" s="38" t="str">
        <f t="shared" si="17"/>
        <v>» Platform Specifications</v>
      </c>
      <c r="X54" s="33" t="str">
        <f>HYPERLINK("https://psref.lenovo.com/syspool/Sys/PDF/Lenovo/Lenovo_V17_IIL/Lenovo_V17_IIL_Spec.PDF","» Platform Specifications")</f>
        <v>» Platform Specifications</v>
      </c>
      <c r="Y54" s="33" t="str">
        <f t="shared" ref="Y54" si="18">HYPERLINK("https://psref.lenovo.com/syspool/Sys/PDF/Lenovo/Lenovo_V17_IIL/Lenovo_V17_IIL_Spec.PDF","» Platform Specifications")</f>
        <v>» Platform Specifications</v>
      </c>
      <c r="Z54" s="33" t="str">
        <f>HYPERLINK("https://psref.lenovo.com/syspool/Sys/PDF/Lenovo/Lenovo_V17_IIL/Lenovo_V17_IIL_Spec.PDF","» Platform Specifications")</f>
        <v>» Platform Specifications</v>
      </c>
      <c r="AA54" s="33" t="str">
        <f>HYPERLINK("https://psref.lenovo.com/syspool/Sys/PDF/Lenovo/Lenovo_V17_IIL/Lenovo_V17_IIL_Spec.PDF","» Platform Specifications")</f>
        <v>» Platform Specifications</v>
      </c>
      <c r="AB54" s="33" t="str">
        <f>HYPERLINK("https://psref.lenovo.com/syspool/Sys/PDF/Lenovo/Lenovo_V17_IIL/Lenovo_V17_IIL_Spec.PDF","» Platform Specifications")</f>
        <v>» Platform Specifications</v>
      </c>
      <c r="AC54" s="33" t="str">
        <f>HYPERLINK("https://psref.lenovo.com/syspool/Sys/PDF/Lenovo/Lenovo_V17_IIL/Lenovo_V17_IIL_Spec.PDF","» Platform Specifications")</f>
        <v>» Platform Specifications</v>
      </c>
      <c r="AE54" s="33" t="str">
        <f>HYPERLINK("https://psref.lenovo.com/syspool/Sys/PDF/Lenovo/Lenovo_V17_G2_ITL/Lenovo_V17_G2_ITL_Spec.pdf","» Platform Specifications")</f>
        <v>» Platform Specifications</v>
      </c>
      <c r="AF54" s="33" t="str">
        <f t="shared" ref="AF54:AI54" si="19">HYPERLINK("https://psref.lenovo.com/syspool/Sys/PDF/Lenovo/Lenovo_V17_G2_ITL/Lenovo_V17_G2_ITL_Spec.pdf","» Platform Specifications")</f>
        <v>» Platform Specifications</v>
      </c>
      <c r="AG54" s="33" t="str">
        <f t="shared" si="19"/>
        <v>» Platform Specifications</v>
      </c>
      <c r="AH54" s="33" t="str">
        <f t="shared" si="19"/>
        <v>» Platform Specifications</v>
      </c>
      <c r="AI54" s="33" t="str">
        <f t="shared" si="19"/>
        <v>» Platform Specifications</v>
      </c>
      <c r="AK54" s="33" t="str">
        <f>HYPERLINK("https://psref.lenovo.com/syspool/Sys/PDF/ThinkBook/ThinkBook_14_G2_ARE/ThinkBook_14_G2_ARE_Spec.pdf","» Platform Specifications")</f>
        <v>» Platform Specifications</v>
      </c>
      <c r="AL54" s="33" t="str">
        <f>HYPERLINK("https://psref.lenovo.com/syspool/Sys/PDF/ThinkBook/ThinkBook_14_G2_ARE/ThinkBook_14_G2_ARE_Spec.pdf","» Platform Specifications")</f>
        <v>» Platform Specifications</v>
      </c>
      <c r="AM54" s="33" t="str">
        <f>HYPERLINK("https://psref.lenovo.com/syspool/Sys/PDF/ThinkBook/ThinkBook_14_G2_ARE/ThinkBook_14_G2_ARE_Spec.pdf","» Platform Specifications")</f>
        <v>» Platform Specifications</v>
      </c>
      <c r="AO54" s="33" t="str">
        <f>HYPERLINK("https://psref.lenovo.com/syspool/Sys/PDF/ThinkBook/ThinkBook_14_G3_ACL/ThinkBook_14_G3_ACL_Spec.pdf","» Platform Specifications")</f>
        <v>» Platform Specifications</v>
      </c>
      <c r="AP54" s="33" t="str">
        <f>HYPERLINK("https://psref.lenovo.com/syspool/Sys/PDF/ThinkBook/ThinkBook_14_G3_ACL/ThinkBook_14_G3_ACL_Spec.pdf","» Platform Specifications")</f>
        <v>» Platform Specifications</v>
      </c>
      <c r="AQ54" s="33" t="str">
        <f>HYPERLINK("https://psref.lenovo.com/syspool/Sys/PDF/ThinkBook/ThinkBook_14_G3_ACL/ThinkBook_14_G3_ACL_Spec.pdf","» Platform Specifications")</f>
        <v>» Platform Specifications</v>
      </c>
      <c r="AS54" s="33" t="str">
        <f>HYPERLINK("https://psref.lenovo.com/syspool/Sys/PDF/ThinkBook/ThinkBook_14_G2_ITL/ThinkBook_14_G2_ITL_Spec.PDF","» Platform Specifications")</f>
        <v>» Platform Specifications</v>
      </c>
      <c r="AT54" s="33" t="str">
        <f>HYPERLINK("https://psref.lenovo.com/syspool/Sys/PDF/ThinkBook/ThinkBook_14_G2_ITL/ThinkBook_14_G2_ITL_Spec.PDF","» Platform Specifications")</f>
        <v>» Platform Specifications</v>
      </c>
      <c r="AV54" s="33" t="str">
        <f>HYPERLINK("https://psref.lenovo.com/syspool/Sys/PDF/ThinkBook/ThinkBook_14_G2_ITL/ThinkBook_14_G2_ITL_Spec.PDF","» Platform Specifications")</f>
        <v>» Platform Specifications</v>
      </c>
      <c r="AW54" s="33" t="str">
        <f>HYPERLINK("https://psref.lenovo.com/syspool/Sys/PDF/ThinkBook/ThinkBook_14_G2_ITL/ThinkBook_14_G2_ITL_Spec.PDF","» Platform Specifications")</f>
        <v>» Platform Specifications</v>
      </c>
      <c r="AY54" s="33" t="str">
        <f>HYPERLINK("https://psref.lenovo.com/syspool/Sys/PDF/ThinkBook/ThinkBook_15_G2_ARE/ThinkBook_15_G2_ARE_Spec.pdf","» Platform Specifications")</f>
        <v>» Platform Specifications</v>
      </c>
      <c r="AZ54" s="33" t="str">
        <f>HYPERLINK("https://psref.lenovo.com/syspool/Sys/PDF/ThinkBook/ThinkBook_15_G2_ARE/ThinkBook_15_G2_ARE_Spec.pdf","» Platform Specifications")</f>
        <v>» Platform Specifications</v>
      </c>
      <c r="BA54" s="33" t="str">
        <f>HYPERLINK("https://psref.lenovo.com/syspool/Sys/PDF/ThinkBook/ThinkBook_15_G2_ARE/ThinkBook_15_G2_ARE_Spec.pdf","» Platform Specifications")</f>
        <v>» Platform Specifications</v>
      </c>
      <c r="BC54" s="33" t="str">
        <f>HYPERLINK("https://psref.lenovo.com/syspool/Sys/PDF/ThinkBook/ThinkBook_15_G3_ACL/ThinkBook_15_G3_ACL_Spec.pdf","» Platform Specifications")</f>
        <v>» Platform Specifications</v>
      </c>
      <c r="BD54" s="33" t="str">
        <f>HYPERLINK("https://psref.lenovo.com/syspool/Sys/PDF/ThinkBook/ThinkBook_15_G3_ACL/ThinkBook_15_G3_ACL_Spec.pdf","» Platform Specifications")</f>
        <v>» Platform Specifications</v>
      </c>
      <c r="BF54" s="33" t="str">
        <f>HYPERLINK("https://psref.lenovo.com/syspool/Sys/PDF/ThinkBook/ThinkBook_15_G3_ACL/ThinkBook_15_G3_ACL_Spec.pdf","» Platform Specifications")</f>
        <v>» Platform Specifications</v>
      </c>
      <c r="BG54" s="33" t="str">
        <f>HYPERLINK("https://psref.lenovo.com/syspool/Sys/PDF/ThinkBook/ThinkBook_15_G3_ACL/ThinkBook_15_G3_ACL_Spec.pdf","» Platform Specifications")</f>
        <v>» Platform Specifications</v>
      </c>
      <c r="BH54" s="33" t="str">
        <f>HYPERLINK("https://psref.lenovo.com/syspool/Sys/PDF/ThinkBook/ThinkBook_15_G3_ACL/ThinkBook_15_G3_ACL_Spec.pdf","» Platform Specifications")</f>
        <v>» Platform Specifications</v>
      </c>
      <c r="BJ54" s="33" t="str">
        <f>HYPERLINK("https://psref.lenovo.com/syspool/Sys/PDF/ThinkBook/ThinkBook_15_IIL/ThinkBook_15_IIL_Spec.PDF","» Platform Specifications")</f>
        <v>» Platform Specifications</v>
      </c>
      <c r="BL54" s="33" t="str">
        <f>HYPERLINK("https://psref.lenovo.com/syspool/Sys/PDF/ThinkBook/ThinkBook_15_G2_ARE/ThinkBook_15_G2_ARE_Spec.pdf","» Platform Specifications")</f>
        <v>» Platform Specifications</v>
      </c>
      <c r="BM54" s="33" t="str">
        <f>HYPERLINK("https://psref.lenovo.com/syspool/Sys/PDF/ThinkBook/ThinkBook_15_G2_ARE/ThinkBook_15_G2_ARE_Spec.pdf","» Platform Specifications")</f>
        <v>» Platform Specifications</v>
      </c>
      <c r="BN54" s="33" t="str">
        <f>HYPERLINK("https://psref.lenovo.com/syspool/Sys/PDF/ThinkBook/ThinkBook_15_G2_ARE/ThinkBook_15_G2_ARE_Spec.pdf","» Platform Specifications")</f>
        <v>» Platform Specifications</v>
      </c>
      <c r="BP54" s="33" t="str">
        <f>HYPERLINK("https://psref.lenovo.com/syspool/Sys/PDF/ThinkBook/ThinkBook_15_G2_ARE/ThinkBook_15_G2_ARE_Spec.pdf","» Platform Specifications")</f>
        <v>» Platform Specifications</v>
      </c>
      <c r="BQ54" s="33" t="str">
        <f>HYPERLINK("https://psref.lenovo.com/syspool/Sys/PDF/ThinkBook/ThinkBook_15_G2_ARE/ThinkBook_15_G2_ARE_Spec.pdf","» Platform Specifications")</f>
        <v>» Platform Specifications</v>
      </c>
      <c r="BR54" s="33" t="str">
        <f>HYPERLINK("https://psref.lenovo.com/syspool/Sys/PDF/ThinkBook/ThinkBook_15_G2_ARE/ThinkBook_15_G2_ARE_Spec.pdf","» Platform Specifications")</f>
        <v>» Platform Specifications</v>
      </c>
      <c r="BT54" s="33" t="str">
        <f>HYPERLINK("https://psref.lenovo.com/syspool/Sys/PDF/ThinkBook/ThinkBook_15p_IMH/ThinkBook_15p_IMH_Spec.pdf","» Platform Specifications")</f>
        <v>» Platform Specifications</v>
      </c>
      <c r="BU54" s="33" t="str">
        <f>HYPERLINK("https://psref.lenovo.com/syspool/Sys/PDF/ThinkBook/ThinkBook_15p_IMH/ThinkBook_15p_IMH_Spec.pdf","» Platform Specifications")</f>
        <v>» Platform Specifications</v>
      </c>
      <c r="BV54" s="33" t="str">
        <f>HYPERLINK("https://psref.lenovo.com/syspool/Sys/PDF/ThinkBook/ThinkBook_15p_IMH/ThinkBook_15p_IMH_Spec.pdf","» Platform Specifications")</f>
        <v>» Platform Specifications</v>
      </c>
      <c r="BX54" s="33" t="str">
        <f>HYPERLINK("https://psref.lenovo.com/syspool/Sys/PDF/ThinkBook/ThinkBook_16p_G2_ACH/ThinkBook_16p_G2_ACH_Spec.pdf","» Platform Specifications")</f>
        <v>» Platform Specifications</v>
      </c>
      <c r="BY54" s="33" t="str">
        <f>HYPERLINK("https://psref.lenovo.com/syspool/Sys/PDF/ThinkBook/ThinkBook_16p_G2_ACH/ThinkBook_16p_G2_ACH_Spec.pdf","» Platform Specifications")</f>
        <v>» Platform Specifications</v>
      </c>
      <c r="BZ54" s="33" t="str">
        <f>HYPERLINK("https://psref.lenovo.com/syspool/Sys/PDF/ThinkBook/ThinkBook_16p_G2_ACH/ThinkBook_16p_G2_ACH_Spec.pdf","» Platform Specifications")</f>
        <v>» Platform Specifications</v>
      </c>
      <c r="CB54" s="33" t="str">
        <f>HYPERLINK("https://psref.lenovo.com/syspool/Sys/PDF/ThinkBook/ThinkBook_13s_G3_ACN/ThinkBook_13s_G3_ACN_Spec.pdf","» Platform Specifications")</f>
        <v>» Platform Specifications</v>
      </c>
      <c r="CC54" s="33" t="str">
        <f>HYPERLINK("https://psref.lenovo.com/syspool/Sys/PDF/ThinkBook/ThinkBook_13s_G3_ACN/ThinkBook_13s_G3_ACN_Spec.pdf","» Platform Specifications")</f>
        <v>» Platform Specifications</v>
      </c>
      <c r="CE54" s="33" t="str">
        <f>HYPERLINK("https://psref.lenovo.com/syspool/Sys/PDF/ThinkBook/ThinkBook_13s_G2_ITL/ThinkBook_13s_G2_ITL_Spec.pdf","» Platform Specifications")</f>
        <v>» Platform Specifications</v>
      </c>
      <c r="CF54" s="33" t="str">
        <f>HYPERLINK("https://psref.lenovo.com/syspool/Sys/PDF/ThinkBook/ThinkBook_13s_G2_ITL/ThinkBook_13s_G2_ITL_Spec.pdf","» Platform Specifications")</f>
        <v>» Platform Specifications</v>
      </c>
      <c r="CG54" s="33" t="str">
        <f>HYPERLINK("https://psref.lenovo.com/syspool/Sys/PDF/ThinkBook/ThinkBook_13s_G2_ITL/ThinkBook_13s_G2_ITL_Spec.pdf","» Platform Specifications")</f>
        <v>» Platform Specifications</v>
      </c>
      <c r="CI54" s="33" t="str">
        <f>HYPERLINK("https://psref.lenovo.com/syspool/Sys/PDF/ThinkBook/ThinkBook_13x_ITG/ThinkBook_13x_ITG_Spec.pdf","» Platform Specifications")</f>
        <v>» Platform Specifications</v>
      </c>
      <c r="CJ54" s="33" t="str">
        <f t="shared" ref="CJ54:CK54" si="20">HYPERLINK("https://psref.lenovo.com/syspool/Sys/PDF/ThinkBook/ThinkBook_13x_ITG/ThinkBook_13x_ITG_Spec.pdf","» Platform Specifications")</f>
        <v>» Platform Specifications</v>
      </c>
      <c r="CK54" s="33" t="str">
        <f t="shared" si="20"/>
        <v>» Platform Specifications</v>
      </c>
      <c r="CM54" s="33" t="str">
        <f>HYPERLINK("https://psref.lenovo.com/syspool/Sys/PDF/ThinkBook/ThinkBook_Plus_G2_ITG/ThinkBook_Plus_G2_ITG_Spec.pdf","» Platform Specifications")</f>
        <v>» Platform Specifications</v>
      </c>
      <c r="CO54" s="33" t="str">
        <f>HYPERLINK("https://psref.lenovo.com/syspool/Sys/PDF/ThinkBook/ThinkBook_14s_Yoga_ITL/ThinkBook_14s_Yoga_ITL_Spec.PDF","» Platform Specifications")</f>
        <v>» Platform Specifications</v>
      </c>
      <c r="CP54" s="33" t="str">
        <f>HYPERLINK("https://psref.lenovo.com/syspool/Sys/PDF/ThinkBook/ThinkBook_14s_Yoga_ITL/ThinkBook_14s_Yoga_ITL_Spec.PDF","» Platform Specifications")</f>
        <v>» Platform Specifications</v>
      </c>
      <c r="CQ54" s="33" t="str">
        <f>HYPERLINK("https://psref.lenovo.com/syspool/Sys/PDF/ThinkBook/ThinkBook_14s_Yoga_ITL/ThinkBook_14s_Yoga_ITL_Spec.PDF","» Platform Specifications")</f>
        <v>» Platform Specifications</v>
      </c>
      <c r="CS54" s="33" t="str">
        <f>HYPERLINK("https://psref.lenovo.com/syspool/Sys/PDF/ThinkBook/ThinkBook_14s_Yoga_ITL/ThinkBook_14s_Yoga_ITL_Spec.PDF","» Platform Specifications")</f>
        <v>» Platform Specifications</v>
      </c>
      <c r="CT54" s="33" t="str">
        <f>HYPERLINK("https://psref.lenovo.com/syspool/Sys/PDF/ThinkBook/ThinkBook_14s_Yoga_ITL/ThinkBook_14s_Yoga_ITL_Spec.PDF","» Platform Specifications")</f>
        <v>» Platform Specifications</v>
      </c>
      <c r="CU54" s="33" t="str">
        <f>HYPERLINK("https://psref.lenovo.com/syspool/Sys/PDF/ThinkBook/ThinkBook_14s_Yoga_ITL/ThinkBook_14s_Yoga_ITL_Spec.PDF","» Platform Specifications")</f>
        <v>» Platform Specifications</v>
      </c>
      <c r="CW54" s="33" t="str">
        <f>HYPERLINK("https://psref.lenovo.com/syspool/Sys/PDF/ThinkPad/ThinkPad_E14_Gen_2_AMD/ThinkPad_E14_Gen_2_AMD_Spec.PDF","» Platform Specifications")</f>
        <v>» Platform Specifications</v>
      </c>
      <c r="CX54" s="33" t="str">
        <f>HYPERLINK("https://psref.lenovo.com/syspool/Sys/PDF/ThinkPad/ThinkPad_E14_Gen_2_AMD/ThinkPad_E14_Gen_2_AMD_Spec.PDF","» Platform Specifications")</f>
        <v>» Platform Specifications</v>
      </c>
      <c r="CY54" s="33" t="str">
        <f>HYPERLINK("https://psref.lenovo.com/syspool/Sys/PDF/ThinkPad/ThinkPad_E14_Gen_2_AMD/ThinkPad_E14_Gen_2_AMD_Spec.PDF","» Platform Specifications")</f>
        <v>» Platform Specifications</v>
      </c>
      <c r="DA54" s="33" t="str">
        <f>HYPERLINK("https://psref.lenovo.com/syspool/Sys/PDF/ThinkPad/ThinkPad_E14_Gen_2_AMD/ThinkPad_E14_Gen_2_AMD_Spec.PDF","» Platform Specifications")</f>
        <v>» Platform Specifications</v>
      </c>
      <c r="DB54" s="33" t="str">
        <f>HYPERLINK("https://psref.lenovo.com/syspool/Sys/PDF/ThinkPad/ThinkPad_E14_Gen_2_AMD/ThinkPad_E14_Gen_2_AMD_Spec.PDF","» Platform Specifications")</f>
        <v>» Platform Specifications</v>
      </c>
      <c r="DC54" s="33" t="str">
        <f>HYPERLINK("https://psref.lenovo.com/syspool/Sys/PDF/ThinkPad/ThinkPad_E14_Gen_2_AMD/ThinkPad_E14_Gen_2_AMD_Spec.PDF","» Platform Specifications")</f>
        <v>» Platform Specifications</v>
      </c>
      <c r="DE54" s="33" t="str">
        <f>HYPERLINK("https://psref.lenovo.com/syspool/Sys/PDF/ThinkPad/ThinkPad_E14_Gen_3_AMD/ThinkPad_E14_Gen_3_AMD_Spec.PDF","» Platform Specifications")</f>
        <v>» Platform Specifications</v>
      </c>
      <c r="DF54" s="33" t="str">
        <f>HYPERLINK("https://psref.lenovo.com/syspool/Sys/PDF/ThinkPad/ThinkPad_E14_Gen_3_AMD/ThinkPad_E14_Gen_3_AMD_Spec.PDF","» Platform Specifications")</f>
        <v>» Platform Specifications</v>
      </c>
      <c r="DG54" s="33" t="str">
        <f>HYPERLINK("https://psref.lenovo.com/syspool/Sys/PDF/ThinkPad/ThinkPad_E14_Gen_3_AMD/ThinkPad_E14_Gen_3_AMD_Spec.PDF","» Platform Specifications")</f>
        <v>» Platform Specifications</v>
      </c>
      <c r="DI54" s="33" t="str">
        <f>HYPERLINK("https://psref.lenovo.com/syspool/Sys/PDF/ThinkPad/ThinkPad_E14_Gen_3_AMD/ThinkPad_E14_Gen_3_AMD_Spec.PDF","» Platform Specifications")</f>
        <v>» Platform Specifications</v>
      </c>
      <c r="DJ54" s="33" t="str">
        <f>HYPERLINK("https://psref.lenovo.com/syspool/Sys/PDF/ThinkPad/ThinkPad_E14_Gen_3_AMD/ThinkPad_E14_Gen_3_AMD_Spec.PDF","» Platform Specifications")</f>
        <v>» Platform Specifications</v>
      </c>
      <c r="DK54" s="33" t="str">
        <f>HYPERLINK("https://psref.lenovo.com/syspool/Sys/PDF/ThinkPad/ThinkPad_E14_Gen_3_AMD/ThinkPad_E14_Gen_3_AMD_Spec.PDF","» Platform Specifications")</f>
        <v>» Platform Specifications</v>
      </c>
      <c r="DM54" s="33" t="str">
        <f>HYPERLINK("https://psref.lenovo.com/syspool/Sys/PDF/ThinkPad/ThinkPad_E14/ThinkPad_E14_Spec.PDF","» Platform Specifications")</f>
        <v>» Platform Specifications</v>
      </c>
      <c r="DN54" s="33" t="str">
        <f>HYPERLINK("https://psref.lenovo.com/syspool/Sys/PDF/ThinkPad/ThinkPad_E14/ThinkPad_E14_Spec.PDF","» Platform Specifications")</f>
        <v>» Platform Specifications</v>
      </c>
      <c r="DP54" s="33" t="str">
        <f>HYPERLINK("https://psref.lenovo.com/syspool/Sys/PDF/ThinkPad/ThinkPad_E14_Gen_2_Intel/ThinkPad_E14_Gen_2_Intel_Spec.PDF","» Platform Specifications")</f>
        <v>» Platform Specifications</v>
      </c>
      <c r="DQ54" s="33" t="str">
        <f>HYPERLINK("https://psref.lenovo.com/syspool/Sys/PDF/ThinkPad/ThinkPad_E14_Gen_2_Intel/ThinkPad_E14_Gen_2_Intel_Spec.PDF","» Platform Specifications")</f>
        <v>» Platform Specifications</v>
      </c>
      <c r="DR54" s="33" t="str">
        <f>HYPERLINK("https://psref.lenovo.com/syspool/Sys/PDF/ThinkPad/ThinkPad_E14_Gen_2_Intel/ThinkPad_E14_Gen_2_Intel_Spec.PDF","» Platform Specifications")</f>
        <v>» Platform Specifications</v>
      </c>
      <c r="DT54" s="33" t="str">
        <f>HYPERLINK("https://psref.lenovo.com/syspool/Sys/PDF/ThinkPad/ThinkPad_E15_Gen_2_AMD/ThinkPad_E15_Gen_2_AMD_Spec.PDF","» Platform Specifications")</f>
        <v>» Platform Specifications</v>
      </c>
      <c r="DU54" s="33" t="str">
        <f>HYPERLINK("https://psref.lenovo.com/syspool/Sys/PDF/ThinkPad/ThinkPad_E15_Gen_2_AMD/ThinkPad_E15_Gen_2_AMD_Spec.PDF","» Platform Specifications")</f>
        <v>» Platform Specifications</v>
      </c>
      <c r="DV54" s="33" t="str">
        <f>HYPERLINK("https://psref.lenovo.com/syspool/Sys/PDF/ThinkPad/ThinkPad_E15_Gen_2_AMD/ThinkPad_E15_Gen_2_AMD_Spec.PDF","» Platform Specifications")</f>
        <v>» Platform Specifications</v>
      </c>
      <c r="DX54" s="33" t="str">
        <f>HYPERLINK("https://psref.lenovo.com/syspool/Sys/PDF/ThinkPad/ThinkPad_E15_Gen_2_AMD/ThinkPad_E15_Gen_2_AMD_Spec.PDF","» Platform Specifications")</f>
        <v>» Platform Specifications</v>
      </c>
      <c r="DY54" s="33" t="str">
        <f>HYPERLINK("https://psref.lenovo.com/syspool/Sys/PDF/ThinkPad/ThinkPad_E15_Gen_2_AMD/ThinkPad_E15_Gen_2_AMD_Spec.PDF","» Platform Specifications")</f>
        <v>» Platform Specifications</v>
      </c>
      <c r="DZ54" s="33" t="str">
        <f>HYPERLINK("https://psref.lenovo.com/syspool/Sys/PDF/ThinkPad/ThinkPad_E15_Gen_2_AMD/ThinkPad_E15_Gen_2_AMD_Spec.PDF","» Platform Specifications")</f>
        <v>» Platform Specifications</v>
      </c>
      <c r="EB54" s="33" t="str">
        <f>HYPERLINK("https://psref.lenovo.com/syspool/Sys/PDF/ThinkPad/ThinkPad_E15_Gen_3_AMD/ThinkPad_E15_Gen_3_AMD_Spec.PDF","» Platform Specifications")</f>
        <v>» Platform Specifications</v>
      </c>
      <c r="EC54" s="33" t="str">
        <f>HYPERLINK("https://psref.lenovo.com/syspool/Sys/PDF/ThinkPad/ThinkPad_E15_Gen_3_AMD/ThinkPad_E15_Gen_3_AMD_Spec.PDF","» Platform Specifications")</f>
        <v>» Platform Specifications</v>
      </c>
      <c r="ED54" s="33" t="str">
        <f>HYPERLINK("https://psref.lenovo.com/syspool/Sys/PDF/ThinkPad/ThinkPad_E15_Gen_3_AMD/ThinkPad_E15_Gen_3_AMD_Spec.PDF","» Platform Specifications")</f>
        <v>» Platform Specifications</v>
      </c>
      <c r="EE54" s="33" t="str">
        <f>HYPERLINK("https://psref.lenovo.com/syspool/Sys/PDF/ThinkPad/ThinkPad_E15_Gen_3_AMD/ThinkPad_E15_Gen_3_AMD_Spec.PDF","» Platform Specifications")</f>
        <v>» Platform Specifications</v>
      </c>
      <c r="EG54" s="33" t="str">
        <f>HYPERLINK("https://psref.lenovo.com/syspool/Sys/PDF/ThinkPad/ThinkPad_E15_Gen_3_AMD/ThinkPad_E15_Gen_3_AMD_Spec.PDF","» Platform Specifications")</f>
        <v>» Platform Specifications</v>
      </c>
      <c r="EH54" s="33" t="str">
        <f>HYPERLINK("https://psref.lenovo.com/syspool/Sys/PDF/ThinkPad/ThinkPad_E15_Gen_3_AMD/ThinkPad_E15_Gen_3_AMD_Spec.PDF","» Platform Specifications")</f>
        <v>» Platform Specifications</v>
      </c>
      <c r="EI54" s="33" t="str">
        <f>HYPERLINK("https://psref.lenovo.com/syspool/Sys/PDF/ThinkPad/ThinkPad_E15_Gen_3_AMD/ThinkPad_E15_Gen_3_AMD_Spec.PDF","» Platform Specifications")</f>
        <v>» Platform Specifications</v>
      </c>
      <c r="EJ54" s="33" t="str">
        <f>HYPERLINK("https://psref.lenovo.com/syspool/Sys/PDF/ThinkPad/ThinkPad_E15_Gen_3_AMD/ThinkPad_E15_Gen_3_AMD_Spec.PDF","» Platform Specifications")</f>
        <v>» Platform Specifications</v>
      </c>
      <c r="EL54" s="33" t="str">
        <f>HYPERLINK("https://psref.lenovo.com/syspool/Sys/PDF/ThinkPad/ThinkPad_E15/ThinkPad_E15_Spec.PDF","» Platform Specifications")</f>
        <v>» Platform Specifications</v>
      </c>
      <c r="EN54" s="33" t="str">
        <f>HYPERLINK("https://psref.lenovo.com/syspool/Sys/PDF/ThinkPad/ThinkPad_E15_Gen_2_Intel/ThinkPad_E15_Gen_2_Intel_Spec.PDF","» Platform Specifications")</f>
        <v>» Platform Specifications</v>
      </c>
      <c r="EO54" s="33" t="str">
        <f>HYPERLINK("https://psref.lenovo.com/syspool/Sys/PDF/ThinkPad/ThinkPad_E15_Gen_2_Intel/ThinkPad_E15_Gen_2_Intel_Spec.PDF","» Platform Specifications")</f>
        <v>» Platform Specifications</v>
      </c>
      <c r="EP54" s="33" t="str">
        <f>HYPERLINK("https://psref.lenovo.com/syspool/Sys/PDF/ThinkPad/ThinkPad_E15_Gen_2_Intel/ThinkPad_E15_Gen_2_Intel_Spec.PDF","» Platform Specifications")</f>
        <v>» Platform Specifications</v>
      </c>
      <c r="EQ54" s="33" t="str">
        <f>HYPERLINK("https://psref.lenovo.com/syspool/Sys/PDF/ThinkPad/ThinkPad_E15_Gen_2_Intel/ThinkPad_E15_Gen_2_Intel_Spec.PDF","» Platform Specifications")</f>
        <v>» Platform Specifications</v>
      </c>
      <c r="ER54" s="33" t="str">
        <f>HYPERLINK("https://psref.lenovo.com/syspool/Sys/PDF/ThinkPad/ThinkPad_E15_Gen_2_Intel/ThinkPad_E15_Gen_2_Intel_Spec.PDF","» Platform Specifications")</f>
        <v>» Platform Specifications</v>
      </c>
      <c r="ET54" s="33" t="str">
        <f>HYPERLINK("https://psref.lenovo.com/syspool/Sys/PDF/ThinkPad/ThinkPad_L13_Gen_2_AMD/ThinkPad_L13_Gen_2_AMD_Spec.PDF","» Platform Specifications")</f>
        <v>» Platform Specifications</v>
      </c>
      <c r="EU54" s="33" t="str">
        <f>HYPERLINK("https://psref.lenovo.com/syspool/Sys/PDF/ThinkPad/ThinkPad_L13_Gen_2_AMD/ThinkPad_L13_Gen_2_AMD_Spec.PDF","» Platform Specifications")</f>
        <v>» Platform Specifications</v>
      </c>
      <c r="EW54" s="33" t="str">
        <f>HYPERLINK("https://psref.lenovo.com/syspool/Sys/PDF/ThinkPad/ThinkPad_L13_Gen_2_Intel/ThinkPad_L13_Gen_2_Intel_Spec.PDF","» Platform Specifications")</f>
        <v>» Platform Specifications</v>
      </c>
      <c r="EX54" s="33" t="str">
        <f t="shared" ref="EX54:EZ54" si="21">HYPERLINK("https://psref.lenovo.com/syspool/Sys/PDF/ThinkPad/ThinkPad_L13_Gen_2_Intel/ThinkPad_L13_Gen_2_Intel_Spec.PDF","» Platform Specifications")</f>
        <v>» Platform Specifications</v>
      </c>
      <c r="EY54" s="33" t="str">
        <f t="shared" si="21"/>
        <v>» Platform Specifications</v>
      </c>
      <c r="EZ54" s="33" t="str">
        <f t="shared" si="21"/>
        <v>» Platform Specifications</v>
      </c>
      <c r="FB54" s="33" t="str">
        <f>HYPERLINK("https://psref.lenovo.com/syspool/Sys/PDF/ThinkPad/ThinkPad_L13_Yoga_Gen_2_AMD/ThinkPad_L13_Yoga_Gen_2_AMD_Spec.PDF","» Platform Specifications")</f>
        <v>» Platform Specifications</v>
      </c>
      <c r="FC54" s="33" t="str">
        <f>HYPERLINK("https://psref.lenovo.com/syspool/Sys/PDF/ThinkPad/ThinkPad_L13_Yoga_Gen_2_AMD/ThinkPad_L13_Yoga_Gen_2_AMD_Spec.PDF","» Platform Specifications")</f>
        <v>» Platform Specifications</v>
      </c>
      <c r="FE54" s="33" t="str">
        <f>HYPERLINK("https://psref.lenovo.com/syspool/Sys/PDF/ThinkPad/ThinkPad_L13_Yoga_Gen_2_Intel/ThinkPad_L13_Yoga_Gen_2_Intel_Spec.PDF","» Platform Specifications")</f>
        <v>» Platform Specifications</v>
      </c>
      <c r="FF54" s="33" t="str">
        <f t="shared" ref="FF54:FH54" si="22">HYPERLINK("https://psref.lenovo.com/syspool/Sys/PDF/ThinkPad/ThinkPad_L13_Yoga_Gen_2_Intel/ThinkPad_L13_Yoga_Gen_2_Intel_Spec.PDF","» Platform Specifications")</f>
        <v>» Platform Specifications</v>
      </c>
      <c r="FG54" s="33" t="str">
        <f t="shared" si="22"/>
        <v>» Platform Specifications</v>
      </c>
      <c r="FH54" s="33" t="str">
        <f t="shared" si="22"/>
        <v>» Platform Specifications</v>
      </c>
      <c r="FJ54" s="33" t="str">
        <f>HYPERLINK("https://psref.lenovo.com/syspool/Sys/PDF/ThinkPad/ThinkPad_L14_Gen_1_AMD/ThinkPad_L14_Gen_1_AMD_Spec.PDF","» Platform Specifications")</f>
        <v>» Platform Specifications</v>
      </c>
      <c r="FK54" s="33" t="str">
        <f>HYPERLINK("https://psref.lenovo.com/syspool/Sys/PDF/ThinkPad/ThinkPad_L14_Gen_1_AMD/ThinkPad_L14_Gen_1_AMD_Spec.PDF","» Platform Specifications")</f>
        <v>» Platform Specifications</v>
      </c>
      <c r="FL54" s="33" t="str">
        <f>HYPERLINK("https://psref.lenovo.com/syspool/Sys/PDF/ThinkPad/ThinkPad_L14_Gen_1_AMD/ThinkPad_L14_Gen_1_AMD_Spec.PDF","» Platform Specifications")</f>
        <v>» Platform Specifications</v>
      </c>
      <c r="FM54" s="33" t="str">
        <f>HYPERLINK("https://psref.lenovo.com/syspool/Sys/PDF/ThinkPad/ThinkPad_L14_Gen_1_AMD/ThinkPad_L14_Gen_1_AMD_Spec.PDF","» Platform Specifications")</f>
        <v>» Platform Specifications</v>
      </c>
      <c r="FO54" s="33" t="str">
        <f>HYPERLINK("https://psref.lenovo.com/syspool/Sys/PDF/ThinkPad/ThinkPad_L14_Gen_2_AMD/ThinkPad_L14_Gen_2_AMD_Spec.PDF","» Platform Specifications")</f>
        <v>» Platform Specifications</v>
      </c>
      <c r="FP54" s="33" t="str">
        <f>HYPERLINK("https://psref.lenovo.com/syspool/Sys/PDF/ThinkPad/ThinkPad_L14_Gen_2_AMD/ThinkPad_L14_Gen_2_AMD_Spec.PDF","» Platform Specifications")</f>
        <v>» Platform Specifications</v>
      </c>
      <c r="FR54" s="33" t="str">
        <f>HYPERLINK("https://psref.lenovo.com/syspool/Sys/PDF/ThinkPad/ThinkPad_L14_Gen_2_AMD/ThinkPad_L14_Gen_2_AMD_Spec.PDF","» Platform Specifications")</f>
        <v>» Platform Specifications</v>
      </c>
      <c r="FS54" s="33" t="str">
        <f>HYPERLINK("https://psref.lenovo.com/syspool/Sys/PDF/ThinkPad/ThinkPad_L14_Gen_2_AMD/ThinkPad_L14_Gen_2_AMD_Spec.PDF","» Platform Specifications")</f>
        <v>» Platform Specifications</v>
      </c>
      <c r="FT54" s="33" t="str">
        <f>HYPERLINK("https://psref.lenovo.com/syspool/Sys/PDF/ThinkPad/ThinkPad_L14_Gen_2_AMD/ThinkPad_L14_Gen_2_AMD_Spec.PDF","» Platform Specifications")</f>
        <v>» Platform Specifications</v>
      </c>
      <c r="FU54" s="33" t="str">
        <f>HYPERLINK("https://psref.lenovo.com/syspool/Sys/PDF/ThinkPad/ThinkPad_L14_Gen_2_AMD/ThinkPad_L14_Gen_2_AMD_Spec.PDF","» Platform Specifications")</f>
        <v>» Platform Specifications</v>
      </c>
      <c r="FW54" s="33" t="str">
        <f t="shared" ref="FW54:GB54" si="23">HYPERLINK("https://psref.lenovo.com/syspool/Sys/PDF/ThinkPad/ThinkPad_L14_Gen_1_Intel/ThinkPad_L14_Gen_1_Intel_Spec.PDF","» Platform Specifications")</f>
        <v>» Platform Specifications</v>
      </c>
      <c r="FX54" s="33" t="str">
        <f t="shared" si="23"/>
        <v>» Platform Specifications</v>
      </c>
      <c r="FY54" s="33" t="str">
        <f t="shared" si="23"/>
        <v>» Platform Specifications</v>
      </c>
      <c r="FZ54" s="33" t="str">
        <f t="shared" si="23"/>
        <v>» Platform Specifications</v>
      </c>
      <c r="GA54" s="33" t="str">
        <f t="shared" si="23"/>
        <v>» Platform Specifications</v>
      </c>
      <c r="GB54" s="33" t="str">
        <f t="shared" si="23"/>
        <v>» Platform Specifications</v>
      </c>
      <c r="GD54" s="33" t="str">
        <f t="shared" ref="GD54:GI54" si="24">HYPERLINK("https://psref.lenovo.com/syspool/Sys/PDF/ThinkPad/ThinkPad_L14_Gen_2_Intel/ThinkPad_L14_Gen_2_Intel_Spec.PDF","» Platform Specifications")</f>
        <v>» Platform Specifications</v>
      </c>
      <c r="GE54" s="33" t="str">
        <f t="shared" si="24"/>
        <v>» Platform Specifications</v>
      </c>
      <c r="GF54" s="33" t="str">
        <f t="shared" si="24"/>
        <v>» Platform Specifications</v>
      </c>
      <c r="GG54" s="33" t="str">
        <f t="shared" si="24"/>
        <v>» Platform Specifications</v>
      </c>
      <c r="GH54" s="33" t="str">
        <f t="shared" si="24"/>
        <v>» Platform Specifications</v>
      </c>
      <c r="GI54" s="33" t="str">
        <f t="shared" si="24"/>
        <v>» Platform Specifications</v>
      </c>
      <c r="GK54" s="33" t="str">
        <f>HYPERLINK("https://psref.lenovo.com/syspool/Sys/PDF/ThinkPad/ThinkPad_L15_Gen_1_AMD/ThinkPad_L15_Gen_1_AMD_Spec.PDF","» Platform Specifications")</f>
        <v>» Platform Specifications</v>
      </c>
      <c r="GL54" s="33" t="str">
        <f>HYPERLINK("https://psref.lenovo.com/syspool/Sys/PDF/ThinkPad/ThinkPad_L15_Gen_1_AMD/ThinkPad_L15_Gen_1_AMD_Spec.PDF","» Platform Specifications")</f>
        <v>» Platform Specifications</v>
      </c>
      <c r="GM54" s="33" t="str">
        <f>HYPERLINK("https://psref.lenovo.com/syspool/Sys/PDF/ThinkPad/ThinkPad_L15_Gen_1_AMD/ThinkPad_L15_Gen_1_AMD_Spec.PDF","» Platform Specifications")</f>
        <v>» Platform Specifications</v>
      </c>
      <c r="GN54" s="33" t="str">
        <f>HYPERLINK("https://psref.lenovo.com/syspool/Sys/PDF/ThinkPad/ThinkPad_L15_Gen_1_AMD/ThinkPad_L15_Gen_1_AMD_Spec.PDF","» Platform Specifications")</f>
        <v>» Platform Specifications</v>
      </c>
      <c r="GP54" s="33" t="str">
        <f>HYPERLINK("https://psref.lenovo.com/syspool/Sys/PDF/ThinkPad/ThinkPad_L15_Gen_2_AMD/ThinkPad_L15_Gen_2_AMD_Spec.PDF","» Platform Specifications")</f>
        <v>» Platform Specifications</v>
      </c>
      <c r="GQ54" s="33" t="str">
        <f>HYPERLINK("https://psref.lenovo.com/syspool/Sys/PDF/ThinkPad/ThinkPad_L15_Gen_2_AMD/ThinkPad_L15_Gen_2_AMD_Spec.PDF","» Platform Specifications")</f>
        <v>» Platform Specifications</v>
      </c>
      <c r="GR54" s="33" t="str">
        <f>HYPERLINK("https://psref.lenovo.com/syspool/Sys/PDF/ThinkPad/ThinkPad_L15_Gen_2_AMD/ThinkPad_L15_Gen_2_AMD_Spec.PDF","» Platform Specifications")</f>
        <v>» Platform Specifications</v>
      </c>
      <c r="GS54" s="33" t="str">
        <f>HYPERLINK("https://psref.lenovo.com/syspool/Sys/PDF/ThinkPad/ThinkPad_L15_Gen_2_AMD/ThinkPad_L15_Gen_2_AMD_Spec.PDF","» Platform Specifications")</f>
        <v>» Platform Specifications</v>
      </c>
      <c r="GU54" s="33" t="str">
        <f>HYPERLINK("https://psref.lenovo.com/syspool/Sys/PDF/ThinkPad/ThinkPad_L15_Gen_2_AMD/ThinkPad_L15_Gen_2_AMD_Spec.PDF","» Platform Specifications")</f>
        <v>» Platform Specifications</v>
      </c>
      <c r="GV54" s="33" t="str">
        <f>HYPERLINK("https://psref.lenovo.com/syspool/Sys/PDF/ThinkPad/ThinkPad_L15_Gen_2_AMD/ThinkPad_L15_Gen_2_AMD_Spec.PDF","» Platform Specifications")</f>
        <v>» Platform Specifications</v>
      </c>
      <c r="GW54" s="33" t="str">
        <f>HYPERLINK("https://psref.lenovo.com/syspool/Sys/PDF/ThinkPad/ThinkPad_L15_Gen_2_AMD/ThinkPad_L15_Gen_2_AMD_Spec.PDF","» Platform Specifications")</f>
        <v>» Platform Specifications</v>
      </c>
      <c r="GX54" s="33" t="str">
        <f>HYPERLINK("https://psref.lenovo.com/syspool/Sys/PDF/ThinkPad/ThinkPad_L15_Gen_2_AMD/ThinkPad_L15_Gen_2_AMD_Spec.PDF","» Platform Specifications")</f>
        <v>» Platform Specifications</v>
      </c>
      <c r="GZ54" s="33" t="str">
        <f t="shared" ref="GZ54:HE54" si="25">HYPERLINK("https://psref.lenovo.com/syspool/Sys/PDF/ThinkPad/ThinkPad_L15_Gen_1_Intel/ThinkPad_L15_Gen_1_Intel_Spec.PDF","» Platform Specifications")</f>
        <v>» Platform Specifications</v>
      </c>
      <c r="HA54" s="33" t="str">
        <f t="shared" si="25"/>
        <v>» Platform Specifications</v>
      </c>
      <c r="HB54" s="33" t="str">
        <f t="shared" si="25"/>
        <v>» Platform Specifications</v>
      </c>
      <c r="HC54" s="33" t="str">
        <f t="shared" si="25"/>
        <v>» Platform Specifications</v>
      </c>
      <c r="HD54" s="33" t="str">
        <f t="shared" si="25"/>
        <v>» Platform Specifications</v>
      </c>
      <c r="HE54" s="33" t="str">
        <f t="shared" si="25"/>
        <v>» Platform Specifications</v>
      </c>
      <c r="HG54" s="33" t="str">
        <f t="shared" ref="HG54:HL54" si="26">HYPERLINK("https://psref.lenovo.com/syspool/Sys/PDF/ThinkPad/ThinkPad_L15_Gen_2_Intel/ThinkPad_L15_Gen_2_Intel_Spec.PDF","» Platform Specifications")</f>
        <v>» Platform Specifications</v>
      </c>
      <c r="HH54" s="33" t="str">
        <f t="shared" si="26"/>
        <v>» Platform Specifications</v>
      </c>
      <c r="HI54" s="33" t="str">
        <f t="shared" si="26"/>
        <v>» Platform Specifications</v>
      </c>
      <c r="HJ54" s="33" t="str">
        <f t="shared" si="26"/>
        <v>» Platform Specifications</v>
      </c>
      <c r="HK54" s="33" t="str">
        <f t="shared" si="26"/>
        <v>» Platform Specifications</v>
      </c>
      <c r="HL54" s="33" t="str">
        <f t="shared" si="26"/>
        <v>» Platform Specifications</v>
      </c>
      <c r="HN54" s="33" t="str">
        <f>HYPERLINK("https://psref.lenovo.com/syspool/Sys/PDF/ThinkPad/ThinkPad_T14_Gen_1_AMD/ThinkPad_T14_Gen_1_AMD_Spec.pdf","» Platform Specifications")</f>
        <v>» Platform Specifications</v>
      </c>
      <c r="HO54" s="33" t="str">
        <f>HYPERLINK("https://psref.lenovo.com/syspool/Sys/PDF/ThinkPad/ThinkPad_T14_Gen_1_AMD/ThinkPad_T14_Gen_1_AMD_Spec.pdf","» Platform Specifications")</f>
        <v>» Platform Specifications</v>
      </c>
      <c r="HP54" s="55"/>
      <c r="HQ54" s="33" t="str">
        <f>HYPERLINK("https://psref.lenovo.com/syspool/Sys/PDF/ThinkPad/ThinkPad_T14_Gen_1_AMD/ThinkPad_T14_Gen_1_AMD_Spec.pdf","» Platform Specifications")</f>
        <v>» Platform Specifications</v>
      </c>
      <c r="HR54" s="33" t="str">
        <f>HYPERLINK("https://psref.lenovo.com/syspool/Sys/PDF/ThinkPad/ThinkPad_T14_Gen_1_AMD/ThinkPad_T14_Gen_1_AMD_Spec.pdf","» Platform Specifications")</f>
        <v>» Platform Specifications</v>
      </c>
      <c r="HS54" s="55"/>
      <c r="HT54" s="33" t="str">
        <f>HYPERLINK("https://psref.lenovo.com/syspool/Sys/PDF/ThinkPad/ThinkPad_T14_Gen_2_AMD/ThinkPad_T14_Gen_2_AMD_Spec.pdf","» Platform Specifications")</f>
        <v>» Platform Specifications</v>
      </c>
      <c r="HU54" s="33" t="str">
        <f>HYPERLINK("https://psref.lenovo.com/syspool/Sys/PDF/ThinkPad/ThinkPad_T14_Gen_2_AMD/ThinkPad_T14_Gen_2_AMD_Spec.pdf","» Platform Specifications")</f>
        <v>» Platform Specifications</v>
      </c>
      <c r="HV54" s="33" t="str">
        <f>HYPERLINK("https://psref.lenovo.com/syspool/Sys/PDF/ThinkPad/ThinkPad_T14_Gen_2_AMD/ThinkPad_T14_Gen_2_AMD_Spec.pdf","» Platform Specifications")</f>
        <v>» Platform Specifications</v>
      </c>
      <c r="HW54" s="33" t="str">
        <f>HYPERLINK("https://psref.lenovo.com/syspool/Sys/PDF/ThinkPad/ThinkPad_T14_Gen_2_AMD/ThinkPad_T14_Gen_2_AMD_Spec.pdf","» Platform Specifications")</f>
        <v>» Platform Specifications</v>
      </c>
      <c r="HX54" s="55"/>
      <c r="HY54" s="33" t="str">
        <f t="shared" ref="HY54:ID54" si="27">HYPERLINK("https://psref.lenovo.com/syspool/Sys/PDF/ThinkPad/ThinkPad_T14_Gen_1_Intel/ThinkPad_T14_Gen_1_Intel_Spec.PDF","» Platform Specifications")</f>
        <v>» Platform Specifications</v>
      </c>
      <c r="HZ54" s="33" t="str">
        <f t="shared" si="27"/>
        <v>» Platform Specifications</v>
      </c>
      <c r="IA54" s="33" t="str">
        <f t="shared" si="27"/>
        <v>» Platform Specifications</v>
      </c>
      <c r="IB54" s="33" t="str">
        <f t="shared" si="27"/>
        <v>» Platform Specifications</v>
      </c>
      <c r="IC54" s="33" t="str">
        <f t="shared" si="27"/>
        <v>» Platform Specifications</v>
      </c>
      <c r="ID54" s="33" t="str">
        <f t="shared" si="27"/>
        <v>» Platform Specifications</v>
      </c>
      <c r="IE54" s="55"/>
      <c r="IF54" s="33" t="str">
        <f>HYPERLINK("https://psref.lenovo.com/syspool/Sys/PDF/ThinkPad/ThinkPad_T14_Gen_2_Intel/ThinkPad_T14_Gen_2_Intel_Spec.pdf","» Platform Specifications")</f>
        <v>» Platform Specifications</v>
      </c>
      <c r="IG54" s="33" t="str">
        <f t="shared" ref="IG54:II54" si="28">HYPERLINK("https://psref.lenovo.com/syspool/Sys/PDF/ThinkPad/ThinkPad_T14_Gen_2_Intel/ThinkPad_T14_Gen_2_Intel_Spec.pdf","» Platform Specifications")</f>
        <v>» Platform Specifications</v>
      </c>
      <c r="IH54" s="33" t="str">
        <f t="shared" si="28"/>
        <v>» Platform Specifications</v>
      </c>
      <c r="II54" s="33" t="str">
        <f t="shared" si="28"/>
        <v>» Platform Specifications</v>
      </c>
      <c r="IJ54" s="55"/>
      <c r="IK54" s="33" t="str">
        <f>HYPERLINK("https://psref.lenovo.com/syspool/Sys/PDF/ThinkPad/ThinkPad_T14_Gen_2_Intel/ThinkPad_T14_Gen_2_Intel_Spec.pdf","» Platform Specifications")</f>
        <v>» Platform Specifications</v>
      </c>
      <c r="IL54" s="33" t="str">
        <f t="shared" ref="IL54:IS54" si="29">HYPERLINK("https://psref.lenovo.com/syspool/Sys/PDF/ThinkPad/ThinkPad_T14_Gen_2_Intel/ThinkPad_T14_Gen_2_Intel_Spec.pdf","» Platform Specifications")</f>
        <v>» Platform Specifications</v>
      </c>
      <c r="IM54" s="33" t="str">
        <f t="shared" si="29"/>
        <v>» Platform Specifications</v>
      </c>
      <c r="IN54" s="33" t="str">
        <f t="shared" si="29"/>
        <v>» Platform Specifications</v>
      </c>
      <c r="IO54" s="33" t="str">
        <f t="shared" si="29"/>
        <v>» Platform Specifications</v>
      </c>
      <c r="IP54" s="33" t="str">
        <f t="shared" si="29"/>
        <v>» Platform Specifications</v>
      </c>
      <c r="IQ54" s="33" t="str">
        <f t="shared" si="29"/>
        <v>» Platform Specifications</v>
      </c>
      <c r="IR54" s="33" t="str">
        <f t="shared" si="29"/>
        <v>» Platform Specifications</v>
      </c>
      <c r="IS54" s="33" t="str">
        <f t="shared" si="29"/>
        <v>» Platform Specifications</v>
      </c>
      <c r="IT54" s="46"/>
      <c r="IU54" s="38" t="str">
        <f>HYPERLINK("https://psref.lenovo.com/syspool/Sys/PDF/ThinkPad/ThinkPad_T14s_Gen_1_AMD/ThinkPad_T14s_Gen_1_AMD_Spec.pdf","» Platform Specifications")</f>
        <v>» Platform Specifications</v>
      </c>
      <c r="IV54" s="38" t="str">
        <f>HYPERLINK("https://psref.lenovo.com/syspool/Sys/PDF/ThinkPad/ThinkPad_T14s_Gen_1_AMD/ThinkPad_T14s_Gen_1_AMD_Spec.pdf","» Platform Specifications")</f>
        <v>» Platform Specifications</v>
      </c>
      <c r="IW54" s="38" t="str">
        <f>HYPERLINK("https://psref.lenovo.com/syspool/Sys/PDF/ThinkPad/ThinkPad_T14s_Gen_1_AMD/ThinkPad_T14s_Gen_1_AMD_Spec.pdf","» Platform Specifications")</f>
        <v>» Platform Specifications</v>
      </c>
      <c r="IX54" s="56"/>
      <c r="IY54" s="38" t="str">
        <f>HYPERLINK("https://psref.lenovo.com/syspool/Sys/PDF/ThinkPad/ThinkPad_T14s_Gen_1_AMD/ThinkPad_T14s_Gen_1_AMD_Spec.pdf","» Platform Specifications")</f>
        <v>» Platform Specifications</v>
      </c>
      <c r="IZ54" s="38" t="str">
        <f>HYPERLINK("https://psref.lenovo.com/syspool/Sys/PDF/ThinkPad/ThinkPad_T14s_Gen_1_AMD/ThinkPad_T14s_Gen_1_AMD_Spec.pdf","» Platform Specifications")</f>
        <v>» Platform Specifications</v>
      </c>
      <c r="JA54" s="38" t="str">
        <f>HYPERLINK("https://psref.lenovo.com/syspool/Sys/PDF/ThinkPad/ThinkPad_T14s_Gen_1_AMD/ThinkPad_T14s_Gen_1_AMD_Spec.pdf","» Platform Specifications")</f>
        <v>» Platform Specifications</v>
      </c>
      <c r="JB54" s="56"/>
      <c r="JC54" s="38" t="str">
        <f t="shared" ref="JC54:JG54" si="30">HYPERLINK("https://psref.lenovo.com/syspool/Sys/PDF/ThinkPad/ThinkPad_T14s_Gen_1_Intel/ThinkPad_T14s_Gen_1_Intel_Spec.PDF","» Platform Specifications")</f>
        <v>» Platform Specifications</v>
      </c>
      <c r="JD54" s="38" t="str">
        <f t="shared" si="30"/>
        <v>» Platform Specifications</v>
      </c>
      <c r="JE54" s="38" t="str">
        <f t="shared" si="30"/>
        <v>» Platform Specifications</v>
      </c>
      <c r="JF54" s="38" t="str">
        <f t="shared" si="30"/>
        <v>» Platform Specifications</v>
      </c>
      <c r="JG54" s="38" t="str">
        <f t="shared" si="30"/>
        <v>» Platform Specifications</v>
      </c>
      <c r="JH54" s="56"/>
      <c r="JI54" s="33" t="str">
        <f t="shared" ref="JI54:JY54" si="31">HYPERLINK("https://psref.lenovo.com/syspool/Sys/PDF/ThinkPad/ThinkPad_T14s_Gen_2_Intel/ThinkPad_T14s_Gen_2_Intel_Spec.pdf","» Platform Specifications")</f>
        <v>» Platform Specifications</v>
      </c>
      <c r="JJ54" s="33" t="str">
        <f t="shared" si="31"/>
        <v>» Platform Specifications</v>
      </c>
      <c r="JK54" s="33" t="str">
        <f t="shared" si="31"/>
        <v>» Platform Specifications</v>
      </c>
      <c r="JL54" s="33" t="str">
        <f t="shared" si="31"/>
        <v>» Platform Specifications</v>
      </c>
      <c r="JM54" s="33" t="str">
        <f t="shared" si="31"/>
        <v>» Platform Specifications</v>
      </c>
      <c r="JN54" s="33" t="str">
        <f t="shared" si="31"/>
        <v>» Platform Specifications</v>
      </c>
      <c r="JO54" s="56"/>
      <c r="JP54" s="33" t="str">
        <f t="shared" si="31"/>
        <v>» Platform Specifications</v>
      </c>
      <c r="JQ54" s="33" t="str">
        <f t="shared" si="31"/>
        <v>» Platform Specifications</v>
      </c>
      <c r="JR54" s="33" t="str">
        <f t="shared" si="31"/>
        <v>» Platform Specifications</v>
      </c>
      <c r="JS54" s="33" t="str">
        <f t="shared" si="31"/>
        <v>» Platform Specifications</v>
      </c>
      <c r="JT54" s="33" t="str">
        <f t="shared" si="31"/>
        <v>» Platform Specifications</v>
      </c>
      <c r="JU54" s="33" t="str">
        <f t="shared" si="31"/>
        <v>» Platform Specifications</v>
      </c>
      <c r="JV54" s="33" t="str">
        <f t="shared" si="31"/>
        <v>» Platform Specifications</v>
      </c>
      <c r="JW54" s="33" t="str">
        <f t="shared" si="31"/>
        <v>» Platform Specifications</v>
      </c>
      <c r="JX54" s="33" t="str">
        <f t="shared" si="31"/>
        <v>» Platform Specifications</v>
      </c>
      <c r="JY54" s="33" t="str">
        <f t="shared" si="31"/>
        <v>» Platform Specifications</v>
      </c>
      <c r="JZ54" s="55"/>
      <c r="KA54" s="38" t="str">
        <f t="shared" ref="KA54:KG54" si="32">HYPERLINK("https://psref.lenovo.com/syspool/Sys/PDF/ThinkPad/ThinkPad_T15_Gen_1/ThinkPad_T15_Gen_1_Spec.PDF","» Platform Specifications")</f>
        <v>» Platform Specifications</v>
      </c>
      <c r="KB54" s="38" t="str">
        <f t="shared" si="32"/>
        <v>» Platform Specifications</v>
      </c>
      <c r="KC54" s="38" t="str">
        <f t="shared" si="32"/>
        <v>» Platform Specifications</v>
      </c>
      <c r="KD54" s="38" t="str">
        <f t="shared" si="32"/>
        <v>» Platform Specifications</v>
      </c>
      <c r="KE54" s="38" t="str">
        <f t="shared" si="32"/>
        <v>» Platform Specifications</v>
      </c>
      <c r="KF54" s="38" t="str">
        <f t="shared" si="32"/>
        <v>» Platform Specifications</v>
      </c>
      <c r="KG54" s="38" t="str">
        <f t="shared" si="32"/>
        <v>» Platform Specifications</v>
      </c>
      <c r="KH54" s="55"/>
      <c r="KI54" s="38" t="str">
        <f t="shared" ref="KI54:KX54" si="33">HYPERLINK("https://psref.lenovo.com/syspool/Sys/PDF/ThinkPad/ThinkPad_T15_Gen_2/ThinkPad_T15_Gen_2_Spec.PDF","» Platform Specifications")</f>
        <v>» Platform Specifications</v>
      </c>
      <c r="KJ54" s="38" t="str">
        <f t="shared" si="33"/>
        <v>» Platform Specifications</v>
      </c>
      <c r="KK54" s="38" t="str">
        <f t="shared" si="33"/>
        <v>» Platform Specifications</v>
      </c>
      <c r="KL54" s="38" t="str">
        <f t="shared" si="33"/>
        <v>» Platform Specifications</v>
      </c>
      <c r="KM54" s="38" t="str">
        <f t="shared" si="33"/>
        <v>» Platform Specifications</v>
      </c>
      <c r="KN54" s="38" t="str">
        <f t="shared" si="33"/>
        <v>» Platform Specifications</v>
      </c>
      <c r="KO54" s="38" t="str">
        <f t="shared" si="33"/>
        <v>» Platform Specifications</v>
      </c>
      <c r="KP54" s="55"/>
      <c r="KQ54" s="38" t="str">
        <f t="shared" si="33"/>
        <v>» Platform Specifications</v>
      </c>
      <c r="KR54" s="38" t="str">
        <f t="shared" si="33"/>
        <v>» Platform Specifications</v>
      </c>
      <c r="KS54" s="38" t="str">
        <f t="shared" si="33"/>
        <v>» Platform Specifications</v>
      </c>
      <c r="KT54" s="38" t="str">
        <f t="shared" si="33"/>
        <v>» Platform Specifications</v>
      </c>
      <c r="KU54" s="38" t="str">
        <f t="shared" si="33"/>
        <v>» Platform Specifications</v>
      </c>
      <c r="KV54" s="38" t="str">
        <f t="shared" si="33"/>
        <v>» Platform Specifications</v>
      </c>
      <c r="KW54" s="38" t="str">
        <f t="shared" si="33"/>
        <v>» Platform Specifications</v>
      </c>
      <c r="KX54" s="38" t="str">
        <f t="shared" si="33"/>
        <v>» Platform Specifications</v>
      </c>
      <c r="KZ54" s="33" t="str">
        <f>HYPERLINK("https://psref.lenovo.com/syspool/Sys/PDF/ThinkPad/ThinkPad_T15p_Gen_1/ThinkPad_T15p_Gen_1_Spec.pdf","» Platform Specifications")</f>
        <v>» Platform Specifications</v>
      </c>
      <c r="LA54" s="33" t="str">
        <f>HYPERLINK("https://psref.lenovo.com/syspool/Sys/PDF/ThinkPad/ThinkPad_T15p_Gen_1/ThinkPad_T15p_Gen_1_Spec.pdf","» Platform Specifications")</f>
        <v>» Platform Specifications</v>
      </c>
      <c r="LC54" s="33" t="str">
        <f>HYPERLINK("https://psref.lenovo.com/syspool/Sys/PDF/ThinkPad/ThinkPad_X13_Gen_1_AMD/ThinkPad_X13_Gen_1_AMD_Spec.pdf","» Platform Specifications")</f>
        <v>» Platform Specifications</v>
      </c>
      <c r="LD54" s="55"/>
      <c r="LE54" s="33" t="str">
        <f>HYPERLINK("https://psref.lenovo.com/syspool/Sys/PDF/ThinkPad/ThinkPad_X13_Gen_1_AMD/ThinkPad_X13_Gen_1_AMD_Spec.pdf","» Platform Specifications")</f>
        <v>» Platform Specifications</v>
      </c>
      <c r="LG54" s="33" t="str">
        <f>HYPERLINK("https://psref.lenovo.com/syspool/Sys/PDF/ThinkPad/ThinkPad_X13_Gen_2_AMD/ThinkPad_X13_Gen_2_AMD_Spec.PDF","» Platform Specifications")</f>
        <v>» Platform Specifications</v>
      </c>
      <c r="LH54" s="33" t="str">
        <f>HYPERLINK("https://psref.lenovo.com/syspool/Sys/PDF/ThinkPad/ThinkPad_X13_Gen_2_AMD/ThinkPad_X13_Gen_2_AMD_Spec.PDF","» Platform Specifications")</f>
        <v>» Platform Specifications</v>
      </c>
      <c r="LI54" s="55"/>
      <c r="LJ54" s="33" t="str">
        <f t="shared" ref="LJ54:LL54" si="34">HYPERLINK("https://psref.lenovo.com/syspool/Sys/PDF/ThinkPad/ThinkPad_X13_Gen_1_Intel/ThinkPad_X13_Gen_1_Intel_Spec.PDF","» Platform Specifications")</f>
        <v>» Platform Specifications</v>
      </c>
      <c r="LK54" s="33" t="str">
        <f t="shared" si="34"/>
        <v>» Platform Specifications</v>
      </c>
      <c r="LL54" s="33" t="str">
        <f t="shared" si="34"/>
        <v>» Platform Specifications</v>
      </c>
      <c r="LM54" s="55"/>
      <c r="LN54" s="33" t="str">
        <f>HYPERLINK("https://psref.lenovo.com/syspool/Sys/PDF/ThinkPad/ThinkPad_X13_Gen_2_Intel/ThinkPad_X13_Gen_2_Intel_Spec.PDF","» Platform Specifications")</f>
        <v>» Platform Specifications</v>
      </c>
      <c r="LO54" s="33" t="str">
        <f>HYPERLINK("https://psref.lenovo.com/syspool/Sys/PDF/ThinkPad/ThinkPad_X13_Gen_2_Intel/ThinkPad_X13_Gen_2_Intel_Spec.PDF","» Platform Specifications")</f>
        <v>» Platform Specifications</v>
      </c>
      <c r="LP54" s="55"/>
      <c r="LQ54" s="33" t="str">
        <f>HYPERLINK("https://psref.lenovo.com/syspool/Sys/PDF/ThinkPad/ThinkPad_X13_Gen_2_Intel/ThinkPad_X13_Gen_2_Intel_Spec.PDF","» Platform Specifications")</f>
        <v>» Platform Specifications</v>
      </c>
      <c r="LR54" s="33" t="str">
        <f>HYPERLINK("https://psref.lenovo.com/syspool/Sys/PDF/ThinkPad/ThinkPad_X13_Gen_2_Intel/ThinkPad_X13_Gen_2_Intel_Spec.PDF","» Platform Specifications")</f>
        <v>» Platform Specifications</v>
      </c>
      <c r="LS54" s="33" t="str">
        <f>HYPERLINK("https://psref.lenovo.com/syspool/Sys/PDF/ThinkPad/ThinkPad_X13_Gen_2_Intel/ThinkPad_X13_Gen_2_Intel_Spec.PDF","» Platform Specifications")</f>
        <v>» Platform Specifications</v>
      </c>
      <c r="LT54" s="33" t="str">
        <f>HYPERLINK("https://psref.lenovo.com/syspool/Sys/PDF/ThinkPad/ThinkPad_X13_Gen_2_Intel/ThinkPad_X13_Gen_2_Intel_Spec.PDF","» Platform Specifications")</f>
        <v>» Platform Specifications</v>
      </c>
      <c r="LU54" s="55"/>
      <c r="LV54" s="33" t="str">
        <f>HYPERLINK("https://psref.lenovo.com/syspool/Sys/PDF/ThinkPad/ThinkPad_X13_Gen_2_Intel/ThinkPad_X13_Gen_2_Intel_Spec.PDF","» Platform Specifications")</f>
        <v>» Platform Specifications</v>
      </c>
      <c r="LW54" s="33" t="str">
        <f>HYPERLINK("https://psref.lenovo.com/syspool/Sys/PDF/ThinkPad/ThinkPad_X13_Gen_2_Intel/ThinkPad_X13_Gen_2_Intel_Spec.PDF","» Platform Specifications")</f>
        <v>» Platform Specifications</v>
      </c>
      <c r="LX54" s="55"/>
      <c r="LY54" s="33" t="str">
        <f>HYPERLINK("https://psref.lenovo.com/syspool/Sys/PDF/ThinkPad/ThinkPad_X13_Gen_2_Intel/ThinkPad_X13_Gen_2_Intel_Spec.PDF","» Platform Specifications")</f>
        <v>» Platform Specifications</v>
      </c>
      <c r="LZ54" s="33" t="str">
        <f>HYPERLINK("https://psref.lenovo.com/syspool/Sys/PDF/ThinkPad/ThinkPad_X13_Gen_2_Intel/ThinkPad_X13_Gen_2_Intel_Spec.PDF","» Platform Specifications")</f>
        <v>» Platform Specifications</v>
      </c>
      <c r="MA54" s="55"/>
      <c r="MB54" s="33" t="str">
        <f t="shared" ref="MB54:ME54" si="35">HYPERLINK("https://psref.lenovo.com/syspool/Sys/PDF/ThinkPad/ThinkPad_X13_Yoga_Gen_1/ThinkPad_X13_Yoga_Gen_1_Spec.PDF","» Platform Specifications")</f>
        <v>» Platform Specifications</v>
      </c>
      <c r="MC54" s="33" t="str">
        <f t="shared" si="35"/>
        <v>» Platform Specifications</v>
      </c>
      <c r="MD54" s="33" t="str">
        <f t="shared" si="35"/>
        <v>» Platform Specifications</v>
      </c>
      <c r="ME54" s="33" t="str">
        <f t="shared" si="35"/>
        <v>» Platform Specifications</v>
      </c>
      <c r="MG54" s="33" t="str">
        <f t="shared" ref="MG54:ML54" si="36">HYPERLINK("https://psref.lenovo.com/syspool/Sys/PDF/ThinkPad/ThinkPad_X13_Yoga_Gen_2_Intel/ThinkPad_X13_Yoga_Gen_2_Intel_Spec.PDF","» Platform Specifications")</f>
        <v>» Platform Specifications</v>
      </c>
      <c r="MH54" s="33" t="str">
        <f t="shared" si="36"/>
        <v>» Platform Specifications</v>
      </c>
      <c r="MI54" s="33" t="str">
        <f t="shared" si="36"/>
        <v>» Platform Specifications</v>
      </c>
      <c r="MJ54" s="33" t="str">
        <f t="shared" si="36"/>
        <v>» Platform Specifications</v>
      </c>
      <c r="MK54" s="33" t="str">
        <f t="shared" si="36"/>
        <v>» Platform Specifications</v>
      </c>
      <c r="ML54" s="33" t="str">
        <f t="shared" si="36"/>
        <v>» Platform Specifications</v>
      </c>
      <c r="MN54" s="33" t="str">
        <f t="shared" ref="MN54:MR54" si="37">HYPERLINK("https://psref.lenovo.com/syspool/Sys/PDF/ThinkPad/ThinkPad_X1_Nano_Gen_1/ThinkPad_X1_Nano_Gen_1_Spec.PDF","» Platform Specifications")</f>
        <v>» Platform Specifications</v>
      </c>
      <c r="MO54" s="33" t="str">
        <f t="shared" si="37"/>
        <v>» Platform Specifications</v>
      </c>
      <c r="MP54" s="33" t="str">
        <f t="shared" si="37"/>
        <v>» Platform Specifications</v>
      </c>
      <c r="MQ54" s="33" t="str">
        <f t="shared" si="37"/>
        <v>» Platform Specifications</v>
      </c>
      <c r="MR54" s="33" t="str">
        <f t="shared" si="37"/>
        <v>» Platform Specifications</v>
      </c>
      <c r="MT54" s="33" t="str">
        <f t="shared" ref="MT54:MU54" si="38">HYPERLINK("https://psref.lenovo.com/syspool/Sys/PDF/ThinkPad/ThinkPad_X1_Carbon_Gen_8/ThinkPad_X1_Carbon_Gen_8_Spec.PDF","» Platform Specifications")</f>
        <v>» Platform Specifications</v>
      </c>
      <c r="MU54" s="33" t="str">
        <f t="shared" si="38"/>
        <v>» Platform Specifications</v>
      </c>
      <c r="MV54" s="55"/>
      <c r="MW54" s="33" t="str">
        <f t="shared" ref="MW54:NH54" si="39">HYPERLINK("https://psref.lenovo.com/syspool/Sys/PDF/ThinkPad/ThinkPad_X1_Carbon_Gen_8/ThinkPad_X1_Carbon_Gen_8_Spec.PDF","» Platform Specifications")</f>
        <v>» Platform Specifications</v>
      </c>
      <c r="MX54" s="33" t="str">
        <f t="shared" si="39"/>
        <v>» Platform Specifications</v>
      </c>
      <c r="MY54" s="33" t="str">
        <f t="shared" si="39"/>
        <v>» Platform Specifications</v>
      </c>
      <c r="MZ54" s="33" t="str">
        <f t="shared" si="39"/>
        <v>» Platform Specifications</v>
      </c>
      <c r="NA54" s="33" t="str">
        <f t="shared" si="39"/>
        <v>» Platform Specifications</v>
      </c>
      <c r="NB54" s="33" t="str">
        <f t="shared" si="39"/>
        <v>» Platform Specifications</v>
      </c>
      <c r="NC54" s="33" t="str">
        <f t="shared" si="39"/>
        <v>» Platform Specifications</v>
      </c>
      <c r="ND54" s="33" t="str">
        <f t="shared" si="39"/>
        <v>» Platform Specifications</v>
      </c>
      <c r="NE54" s="33" t="str">
        <f t="shared" si="39"/>
        <v>» Platform Specifications</v>
      </c>
      <c r="NF54" s="33" t="str">
        <f t="shared" si="39"/>
        <v>» Platform Specifications</v>
      </c>
      <c r="NG54" s="33" t="str">
        <f t="shared" si="39"/>
        <v>» Platform Specifications</v>
      </c>
      <c r="NH54" s="33" t="str">
        <f t="shared" si="39"/>
        <v>» Platform Specifications</v>
      </c>
      <c r="NI54" s="55"/>
      <c r="NJ54" s="66" t="str">
        <f t="shared" ref="NJ54:NO54" si="40">HYPERLINK("https://psref.lenovo.com/syspool/Sys/PDF/ThinkPad/ThinkPad_X1_Yoga_Gen_5/ThinkPad_X1_Yoga_Gen_5_Spec.PDF","» Platform Specifications")</f>
        <v>» Platform Specifications</v>
      </c>
      <c r="NK54" s="66" t="str">
        <f t="shared" si="40"/>
        <v>» Platform Specifications</v>
      </c>
      <c r="NL54" s="66" t="str">
        <f t="shared" si="40"/>
        <v>» Platform Specifications</v>
      </c>
      <c r="NM54" s="66" t="str">
        <f t="shared" si="40"/>
        <v>» Platform Specifications</v>
      </c>
      <c r="NN54" s="66" t="str">
        <f t="shared" si="40"/>
        <v>» Platform Specifications</v>
      </c>
      <c r="NO54" s="66" t="str">
        <f t="shared" si="40"/>
        <v>» Platform Specifications</v>
      </c>
      <c r="NP54" s="55"/>
      <c r="NQ54" s="66" t="str">
        <f t="shared" ref="NQ54:NY54" si="41">HYPERLINK("https://psref.lenovo.com/syspool/Sys/PDF/ThinkPad/ThinkPad_X1_Yoga_Gen_6/ThinkPad_X1_Yoga_Gen_6_Spec.PDF","» Platform Specifications")</f>
        <v>» Platform Specifications</v>
      </c>
      <c r="NR54" s="66" t="str">
        <f t="shared" si="41"/>
        <v>» Platform Specifications</v>
      </c>
      <c r="NS54" s="66" t="str">
        <f t="shared" si="41"/>
        <v>» Platform Specifications</v>
      </c>
      <c r="NT54" s="66" t="str">
        <f t="shared" si="41"/>
        <v>» Platform Specifications</v>
      </c>
      <c r="NU54" s="66" t="str">
        <f t="shared" si="41"/>
        <v>» Platform Specifications</v>
      </c>
      <c r="NV54" s="66" t="str">
        <f t="shared" si="41"/>
        <v>» Platform Specifications</v>
      </c>
      <c r="NW54" s="66" t="str">
        <f t="shared" si="41"/>
        <v>» Platform Specifications</v>
      </c>
      <c r="NX54" s="66" t="str">
        <f t="shared" si="41"/>
        <v>» Platform Specifications</v>
      </c>
      <c r="NY54" s="66" t="str">
        <f t="shared" si="41"/>
        <v>» Platform Specifications</v>
      </c>
      <c r="OA54" s="33" t="str">
        <f>HYPERLINK("https://psref.lenovo.com/syspool/Sys/PDF/ThinkPad/ThinkPad_X1_Titanium_Yoga_Gen_1/ThinkPad_X1_Titanium_Yoga_Gen_1_Spec.PDF","» Platform Specifications")</f>
        <v>» Platform Specifications</v>
      </c>
      <c r="OB54" s="33" t="str">
        <f>HYPERLINK("https://psref.lenovo.com/syspool/Sys/PDF/ThinkPad/ThinkPad_X1_Titanium_Yoga_Gen_1/ThinkPad_X1_Titanium_Yoga_Gen_1_Spec.PDF","» Platform Specifications")</f>
        <v>» Platform Specifications</v>
      </c>
      <c r="OC54" s="33" t="str">
        <f>HYPERLINK("https://psref.lenovo.com/syspool/Sys/PDF/ThinkPad/ThinkPad_X1_Titanium_Yoga_Gen_1/ThinkPad_X1_Titanium_Yoga_Gen_1_Spec.PDF","» Platform Specifications")</f>
        <v>» Platform Specifications</v>
      </c>
      <c r="OD54" s="55"/>
      <c r="OE54" s="33" t="str">
        <f t="shared" ref="OE54:OG54" si="42">HYPERLINK("https://psref.lenovo.com/syspool/Sys/PDF/ThinkPad/ThinkPad_X1_Extreme_Gen_3/ThinkPad_X1_Extreme_Gen_3_Spec.pdf","» Platform Specifications")</f>
        <v>» Platform Specifications</v>
      </c>
      <c r="OF54" s="33" t="str">
        <f t="shared" si="42"/>
        <v>» Platform Specifications</v>
      </c>
      <c r="OG54" s="33" t="str">
        <f t="shared" si="42"/>
        <v>» Platform Specifications</v>
      </c>
      <c r="OH54" s="56"/>
      <c r="OI54" s="33" t="str">
        <f>HYPERLINK("https://psref.lenovo.com/syspool/Sys/PDF/ThinkPad/ThinkPad_X1_Extreme_Gen_4/ThinkPad_X1_Extreme_Gen_4_Spec.pdf","» Platform Specifications")</f>
        <v>» Platform Specifications</v>
      </c>
      <c r="OJ54" s="33" t="str">
        <f>HYPERLINK("https://psref.lenovo.com/syspool/Sys/PDF/ThinkPad/ThinkPad_X1_Extreme_Gen_4/ThinkPad_X1_Extreme_Gen_4_Spec.pdf","» Platform Specifications")</f>
        <v>» Platform Specifications</v>
      </c>
      <c r="OK54" s="33" t="str">
        <f>HYPERLINK("https://psref.lenovo.com/syspool/Sys/PDF/ThinkPad/ThinkPad_X1_Extreme_Gen_4/ThinkPad_X1_Extreme_Gen_4_Spec.pdf","» Platform Specifications")</f>
        <v>» Platform Specifications</v>
      </c>
      <c r="OL54" s="33" t="str">
        <f>HYPERLINK("https://psref.lenovo.com/syspool/Sys/PDF/ThinkPad/ThinkPad_X1_Extreme_Gen_4/ThinkPad_X1_Extreme_Gen_4_Spec.pdf","» Platform Specifications")</f>
        <v>» Platform Specifications</v>
      </c>
      <c r="OM54" s="33" t="str">
        <f>HYPERLINK("https://psref.lenovo.com/syspool/Sys/PDF/ThinkPad/ThinkPad_X1_Extreme_Gen_4/ThinkPad_X1_Extreme_Gen_4_Spec.pdf","» Platform Specifications")</f>
        <v>» Platform Specifications</v>
      </c>
    </row>
    <row r="55" spans="1:403" ht="67.5" customHeight="1" x14ac:dyDescent="0.25">
      <c r="A55" s="31" t="s">
        <v>158</v>
      </c>
      <c r="B55" s="32" t="s">
        <v>210</v>
      </c>
      <c r="C55" s="32" t="s">
        <v>210</v>
      </c>
      <c r="E55" s="32" t="s">
        <v>210</v>
      </c>
      <c r="F55" s="32" t="s">
        <v>210</v>
      </c>
      <c r="H55" s="32" t="s">
        <v>59</v>
      </c>
      <c r="I55" s="32" t="s">
        <v>59</v>
      </c>
      <c r="J55" s="32" t="s">
        <v>59</v>
      </c>
      <c r="L55" s="34" t="s">
        <v>59</v>
      </c>
      <c r="M55" s="34" t="s">
        <v>59</v>
      </c>
      <c r="O55" s="32" t="s">
        <v>224</v>
      </c>
      <c r="P55" s="32" t="s">
        <v>224</v>
      </c>
      <c r="Q55" s="32" t="s">
        <v>224</v>
      </c>
      <c r="S55" s="32" t="s">
        <v>59</v>
      </c>
      <c r="T55" s="32" t="s">
        <v>59</v>
      </c>
      <c r="U55" s="32" t="s">
        <v>59</v>
      </c>
      <c r="V55" s="32" t="s">
        <v>59</v>
      </c>
      <c r="X55" s="32" t="s">
        <v>157</v>
      </c>
      <c r="Y55" s="32" t="s">
        <v>157</v>
      </c>
      <c r="Z55" s="32" t="s">
        <v>157</v>
      </c>
      <c r="AA55" s="32" t="s">
        <v>157</v>
      </c>
      <c r="AB55" s="32" t="s">
        <v>157</v>
      </c>
      <c r="AC55" s="32" t="s">
        <v>157</v>
      </c>
      <c r="AE55" s="32" t="s">
        <v>59</v>
      </c>
      <c r="AF55" s="32" t="s">
        <v>59</v>
      </c>
      <c r="AG55" s="32" t="s">
        <v>59</v>
      </c>
      <c r="AH55" s="32" t="s">
        <v>59</v>
      </c>
      <c r="AI55" s="32" t="s">
        <v>59</v>
      </c>
      <c r="AK55" s="32" t="s">
        <v>718</v>
      </c>
      <c r="AL55" s="32" t="s">
        <v>718</v>
      </c>
      <c r="AM55" s="32" t="s">
        <v>718</v>
      </c>
      <c r="AO55" s="32" t="s">
        <v>59</v>
      </c>
      <c r="AP55" s="32" t="s">
        <v>59</v>
      </c>
      <c r="AQ55" s="32" t="s">
        <v>59</v>
      </c>
      <c r="AS55" s="34" t="s">
        <v>59</v>
      </c>
      <c r="AT55" s="34" t="s">
        <v>59</v>
      </c>
      <c r="AV55" s="34" t="s">
        <v>59</v>
      </c>
      <c r="AW55" s="34" t="s">
        <v>59</v>
      </c>
      <c r="AY55" s="32" t="s">
        <v>718</v>
      </c>
      <c r="AZ55" s="32" t="s">
        <v>718</v>
      </c>
      <c r="BA55" s="32" t="s">
        <v>718</v>
      </c>
      <c r="BC55" s="32" t="s">
        <v>59</v>
      </c>
      <c r="BD55" s="32" t="s">
        <v>59</v>
      </c>
      <c r="BF55" s="32" t="s">
        <v>59</v>
      </c>
      <c r="BG55" s="32" t="s">
        <v>59</v>
      </c>
      <c r="BH55" s="32" t="s">
        <v>59</v>
      </c>
      <c r="BJ55" s="32" t="s">
        <v>1054</v>
      </c>
      <c r="BL55" s="32" t="s">
        <v>59</v>
      </c>
      <c r="BM55" s="32" t="s">
        <v>59</v>
      </c>
      <c r="BN55" s="32" t="s">
        <v>59</v>
      </c>
      <c r="BP55" s="32" t="s">
        <v>59</v>
      </c>
      <c r="BQ55" s="32" t="s">
        <v>59</v>
      </c>
      <c r="BR55" s="32" t="s">
        <v>59</v>
      </c>
      <c r="BT55" s="32" t="s">
        <v>745</v>
      </c>
      <c r="BU55" s="32" t="s">
        <v>745</v>
      </c>
      <c r="BV55" s="32" t="s">
        <v>745</v>
      </c>
      <c r="BX55" s="32" t="s">
        <v>59</v>
      </c>
      <c r="BY55" s="32" t="s">
        <v>59</v>
      </c>
      <c r="BZ55" s="32" t="s">
        <v>59</v>
      </c>
      <c r="CB55" s="32" t="s">
        <v>59</v>
      </c>
      <c r="CC55" s="32" t="s">
        <v>59</v>
      </c>
      <c r="CE55" s="32" t="s">
        <v>763</v>
      </c>
      <c r="CF55" s="32" t="s">
        <v>763</v>
      </c>
      <c r="CG55" s="32" t="s">
        <v>763</v>
      </c>
      <c r="CI55" s="32" t="s">
        <v>59</v>
      </c>
      <c r="CJ55" s="32" t="s">
        <v>59</v>
      </c>
      <c r="CK55" s="32" t="s">
        <v>59</v>
      </c>
      <c r="CM55" s="32" t="s">
        <v>59</v>
      </c>
      <c r="CO55" s="32" t="s">
        <v>833</v>
      </c>
      <c r="CP55" s="32" t="s">
        <v>833</v>
      </c>
      <c r="CQ55" s="32" t="s">
        <v>833</v>
      </c>
      <c r="CS55" s="32" t="s">
        <v>833</v>
      </c>
      <c r="CT55" s="32" t="s">
        <v>833</v>
      </c>
      <c r="CU55" s="32" t="s">
        <v>833</v>
      </c>
      <c r="CW55" s="34" t="s">
        <v>59</v>
      </c>
      <c r="CX55" s="34" t="s">
        <v>59</v>
      </c>
      <c r="CY55" s="34" t="s">
        <v>59</v>
      </c>
      <c r="DA55" s="34" t="s">
        <v>59</v>
      </c>
      <c r="DB55" s="34" t="s">
        <v>59</v>
      </c>
      <c r="DC55" s="34" t="s">
        <v>59</v>
      </c>
      <c r="DE55" s="32" t="s">
        <v>59</v>
      </c>
      <c r="DF55" s="32" t="s">
        <v>59</v>
      </c>
      <c r="DG55" s="32" t="s">
        <v>59</v>
      </c>
      <c r="DI55" s="32" t="s">
        <v>59</v>
      </c>
      <c r="DJ55" s="32" t="s">
        <v>59</v>
      </c>
      <c r="DK55" s="32" t="s">
        <v>59</v>
      </c>
      <c r="DM55" s="34" t="s">
        <v>59</v>
      </c>
      <c r="DN55" s="34" t="s">
        <v>59</v>
      </c>
      <c r="DP55" s="32" t="s">
        <v>870</v>
      </c>
      <c r="DQ55" s="32" t="s">
        <v>870</v>
      </c>
      <c r="DR55" s="32" t="s">
        <v>870</v>
      </c>
      <c r="DT55" s="32" t="s">
        <v>59</v>
      </c>
      <c r="DU55" s="32" t="s">
        <v>59</v>
      </c>
      <c r="DV55" s="32" t="s">
        <v>59</v>
      </c>
      <c r="DX55" s="32" t="s">
        <v>59</v>
      </c>
      <c r="DY55" s="32" t="s">
        <v>59</v>
      </c>
      <c r="DZ55" s="32" t="s">
        <v>59</v>
      </c>
      <c r="EB55" s="32" t="s">
        <v>59</v>
      </c>
      <c r="EC55" s="32" t="s">
        <v>59</v>
      </c>
      <c r="ED55" s="32" t="s">
        <v>59</v>
      </c>
      <c r="EE55" s="32" t="s">
        <v>59</v>
      </c>
      <c r="EG55" s="32" t="s">
        <v>59</v>
      </c>
      <c r="EH55" s="32" t="s">
        <v>59</v>
      </c>
      <c r="EI55" s="32" t="s">
        <v>59</v>
      </c>
      <c r="EJ55" s="32" t="s">
        <v>59</v>
      </c>
      <c r="EL55" s="32" t="s">
        <v>302</v>
      </c>
      <c r="EN55" s="32" t="s">
        <v>870</v>
      </c>
      <c r="EO55" s="32" t="s">
        <v>870</v>
      </c>
      <c r="EP55" s="32" t="s">
        <v>870</v>
      </c>
      <c r="EQ55" s="32" t="s">
        <v>870</v>
      </c>
      <c r="ER55" s="32" t="s">
        <v>870</v>
      </c>
      <c r="ET55" s="32" t="s">
        <v>59</v>
      </c>
      <c r="EU55" s="32" t="s">
        <v>59</v>
      </c>
      <c r="EW55" s="32" t="s">
        <v>848</v>
      </c>
      <c r="EX55" s="32" t="s">
        <v>848</v>
      </c>
      <c r="EY55" s="32" t="s">
        <v>848</v>
      </c>
      <c r="EZ55" s="32" t="s">
        <v>848</v>
      </c>
      <c r="FB55" s="32" t="s">
        <v>59</v>
      </c>
      <c r="FC55" s="32" t="s">
        <v>59</v>
      </c>
      <c r="FE55" s="32" t="s">
        <v>848</v>
      </c>
      <c r="FF55" s="32" t="s">
        <v>848</v>
      </c>
      <c r="FG55" s="32" t="s">
        <v>848</v>
      </c>
      <c r="FH55" s="32" t="s">
        <v>848</v>
      </c>
      <c r="FJ55" s="32" t="s">
        <v>346</v>
      </c>
      <c r="FK55" s="32" t="s">
        <v>346</v>
      </c>
      <c r="FL55" s="32" t="s">
        <v>346</v>
      </c>
      <c r="FM55" s="32" t="s">
        <v>346</v>
      </c>
      <c r="FO55" s="32" t="s">
        <v>59</v>
      </c>
      <c r="FP55" s="32" t="s">
        <v>59</v>
      </c>
      <c r="FR55" s="32" t="s">
        <v>59</v>
      </c>
      <c r="FS55" s="32" t="s">
        <v>59</v>
      </c>
      <c r="FT55" s="32" t="s">
        <v>59</v>
      </c>
      <c r="FU55" s="32" t="s">
        <v>59</v>
      </c>
      <c r="FW55" s="32" t="s">
        <v>367</v>
      </c>
      <c r="FX55" s="32" t="s">
        <v>367</v>
      </c>
      <c r="FY55" s="32" t="s">
        <v>367</v>
      </c>
      <c r="FZ55" s="32" t="s">
        <v>367</v>
      </c>
      <c r="GA55" s="32" t="s">
        <v>367</v>
      </c>
      <c r="GB55" s="32" t="s">
        <v>367</v>
      </c>
      <c r="GD55" s="32" t="s">
        <v>59</v>
      </c>
      <c r="GE55" s="32" t="s">
        <v>59</v>
      </c>
      <c r="GF55" s="32" t="s">
        <v>59</v>
      </c>
      <c r="GG55" s="32" t="s">
        <v>59</v>
      </c>
      <c r="GH55" s="32" t="s">
        <v>59</v>
      </c>
      <c r="GI55" s="32" t="s">
        <v>59</v>
      </c>
      <c r="GK55" s="32" t="s">
        <v>367</v>
      </c>
      <c r="GL55" s="32" t="s">
        <v>367</v>
      </c>
      <c r="GM55" s="32" t="s">
        <v>367</v>
      </c>
      <c r="GN55" s="32" t="s">
        <v>367</v>
      </c>
      <c r="GP55" s="32" t="s">
        <v>59</v>
      </c>
      <c r="GQ55" s="32" t="s">
        <v>59</v>
      </c>
      <c r="GR55" s="32" t="s">
        <v>59</v>
      </c>
      <c r="GS55" s="32" t="s">
        <v>59</v>
      </c>
      <c r="GU55" s="32" t="s">
        <v>59</v>
      </c>
      <c r="GV55" s="32" t="s">
        <v>59</v>
      </c>
      <c r="GW55" s="32" t="s">
        <v>59</v>
      </c>
      <c r="GX55" s="32" t="s">
        <v>59</v>
      </c>
      <c r="GZ55" s="32" t="s">
        <v>442</v>
      </c>
      <c r="HA55" s="32" t="s">
        <v>442</v>
      </c>
      <c r="HB55" s="32" t="s">
        <v>442</v>
      </c>
      <c r="HC55" s="32" t="s">
        <v>442</v>
      </c>
      <c r="HD55" s="32" t="s">
        <v>442</v>
      </c>
      <c r="HE55" s="32" t="s">
        <v>442</v>
      </c>
      <c r="HG55" s="32" t="s">
        <v>59</v>
      </c>
      <c r="HH55" s="32" t="s">
        <v>59</v>
      </c>
      <c r="HI55" s="32" t="s">
        <v>59</v>
      </c>
      <c r="HJ55" s="32" t="s">
        <v>59</v>
      </c>
      <c r="HK55" s="32" t="s">
        <v>59</v>
      </c>
      <c r="HL55" s="32" t="s">
        <v>59</v>
      </c>
      <c r="HN55" s="32" t="s">
        <v>59</v>
      </c>
      <c r="HO55" s="32" t="s">
        <v>59</v>
      </c>
      <c r="HQ55" s="32" t="s">
        <v>59</v>
      </c>
      <c r="HR55" s="32" t="s">
        <v>59</v>
      </c>
      <c r="HT55" s="32" t="s">
        <v>59</v>
      </c>
      <c r="HU55" s="32" t="s">
        <v>59</v>
      </c>
      <c r="HV55" s="32" t="s">
        <v>59</v>
      </c>
      <c r="HW55" s="32" t="s">
        <v>59</v>
      </c>
      <c r="HY55" s="32" t="s">
        <v>479</v>
      </c>
      <c r="HZ55" s="32" t="s">
        <v>479</v>
      </c>
      <c r="IA55" s="32" t="s">
        <v>479</v>
      </c>
      <c r="IB55" s="32" t="s">
        <v>479</v>
      </c>
      <c r="IC55" s="32" t="s">
        <v>479</v>
      </c>
      <c r="ID55" s="32" t="s">
        <v>479</v>
      </c>
      <c r="IF55" s="32" t="s">
        <v>59</v>
      </c>
      <c r="IG55" s="32" t="s">
        <v>59</v>
      </c>
      <c r="IH55" s="32" t="s">
        <v>59</v>
      </c>
      <c r="II55" s="32" t="s">
        <v>59</v>
      </c>
      <c r="IK55" s="32" t="s">
        <v>59</v>
      </c>
      <c r="IL55" s="32" t="s">
        <v>59</v>
      </c>
      <c r="IM55" s="32" t="s">
        <v>59</v>
      </c>
      <c r="IN55" s="32" t="s">
        <v>59</v>
      </c>
      <c r="IO55" s="32" t="s">
        <v>59</v>
      </c>
      <c r="IP55" s="32" t="s">
        <v>59</v>
      </c>
      <c r="IQ55" s="32" t="s">
        <v>59</v>
      </c>
      <c r="IR55" s="32" t="s">
        <v>59</v>
      </c>
      <c r="IS55" s="32" t="s">
        <v>59</v>
      </c>
      <c r="IU55" s="32" t="s">
        <v>59</v>
      </c>
      <c r="IV55" s="32" t="s">
        <v>59</v>
      </c>
      <c r="IW55" s="32" t="s">
        <v>59</v>
      </c>
      <c r="IY55" s="32" t="s">
        <v>59</v>
      </c>
      <c r="IZ55" s="32" t="s">
        <v>59</v>
      </c>
      <c r="JA55" s="32" t="s">
        <v>59</v>
      </c>
      <c r="JC55" s="34" t="s">
        <v>498</v>
      </c>
      <c r="JD55" s="34" t="s">
        <v>498</v>
      </c>
      <c r="JE55" s="34" t="s">
        <v>498</v>
      </c>
      <c r="JF55" s="34" t="s">
        <v>498</v>
      </c>
      <c r="JG55" s="34" t="s">
        <v>498</v>
      </c>
      <c r="JI55" s="32" t="s">
        <v>59</v>
      </c>
      <c r="JJ55" s="32" t="s">
        <v>59</v>
      </c>
      <c r="JK55" s="32" t="s">
        <v>59</v>
      </c>
      <c r="JL55" s="32" t="s">
        <v>59</v>
      </c>
      <c r="JM55" s="32" t="s">
        <v>59</v>
      </c>
      <c r="JN55" s="32" t="s">
        <v>59</v>
      </c>
      <c r="JP55" s="32" t="s">
        <v>59</v>
      </c>
      <c r="JQ55" s="32" t="s">
        <v>59</v>
      </c>
      <c r="JR55" s="32" t="s">
        <v>59</v>
      </c>
      <c r="JS55" s="32" t="s">
        <v>59</v>
      </c>
      <c r="JT55" s="32" t="s">
        <v>59</v>
      </c>
      <c r="JU55" s="32" t="s">
        <v>59</v>
      </c>
      <c r="JV55" s="32" t="s">
        <v>59</v>
      </c>
      <c r="JW55" s="32" t="s">
        <v>59</v>
      </c>
      <c r="JX55" s="32" t="s">
        <v>59</v>
      </c>
      <c r="JY55" s="32" t="s">
        <v>59</v>
      </c>
      <c r="KA55" s="32" t="s">
        <v>508</v>
      </c>
      <c r="KB55" s="32" t="s">
        <v>508</v>
      </c>
      <c r="KC55" s="32" t="s">
        <v>508</v>
      </c>
      <c r="KD55" s="32" t="s">
        <v>508</v>
      </c>
      <c r="KE55" s="32" t="s">
        <v>508</v>
      </c>
      <c r="KF55" s="32" t="s">
        <v>508</v>
      </c>
      <c r="KG55" s="32" t="s">
        <v>508</v>
      </c>
      <c r="KI55" s="32" t="s">
        <v>59</v>
      </c>
      <c r="KJ55" s="32" t="s">
        <v>59</v>
      </c>
      <c r="KK55" s="32" t="s">
        <v>59</v>
      </c>
      <c r="KL55" s="32" t="s">
        <v>59</v>
      </c>
      <c r="KM55" s="32" t="s">
        <v>59</v>
      </c>
      <c r="KN55" s="32" t="s">
        <v>59</v>
      </c>
      <c r="KO55" s="32" t="s">
        <v>59</v>
      </c>
      <c r="KQ55" s="32" t="s">
        <v>59</v>
      </c>
      <c r="KR55" s="32" t="s">
        <v>59</v>
      </c>
      <c r="KS55" s="32" t="s">
        <v>59</v>
      </c>
      <c r="KT55" s="32" t="s">
        <v>59</v>
      </c>
      <c r="KU55" s="32" t="s">
        <v>59</v>
      </c>
      <c r="KV55" s="32" t="s">
        <v>59</v>
      </c>
      <c r="KW55" s="32" t="s">
        <v>59</v>
      </c>
      <c r="KX55" s="32" t="s">
        <v>59</v>
      </c>
      <c r="KZ55" s="32" t="s">
        <v>183</v>
      </c>
      <c r="LA55" s="32" t="s">
        <v>183</v>
      </c>
      <c r="LC55" s="34" t="s">
        <v>59</v>
      </c>
      <c r="LE55" s="34" t="s">
        <v>59</v>
      </c>
      <c r="LG55" s="32" t="s">
        <v>59</v>
      </c>
      <c r="LH55" s="32" t="s">
        <v>59</v>
      </c>
      <c r="LJ55" s="34" t="s">
        <v>582</v>
      </c>
      <c r="LK55" s="34" t="s">
        <v>582</v>
      </c>
      <c r="LL55" s="34" t="s">
        <v>582</v>
      </c>
      <c r="LN55" s="34" t="s">
        <v>59</v>
      </c>
      <c r="LO55" s="34" t="s">
        <v>59</v>
      </c>
      <c r="LQ55" s="34" t="s">
        <v>59</v>
      </c>
      <c r="LR55" s="34" t="s">
        <v>59</v>
      </c>
      <c r="LS55" s="34" t="s">
        <v>59</v>
      </c>
      <c r="LT55" s="34" t="s">
        <v>59</v>
      </c>
      <c r="LV55" s="34" t="s">
        <v>59</v>
      </c>
      <c r="LW55" s="34" t="s">
        <v>59</v>
      </c>
      <c r="LY55" s="34" t="s">
        <v>59</v>
      </c>
      <c r="LZ55" s="34" t="s">
        <v>59</v>
      </c>
      <c r="MB55" s="34" t="s">
        <v>591</v>
      </c>
      <c r="MC55" s="34" t="s">
        <v>591</v>
      </c>
      <c r="MD55" s="34" t="s">
        <v>591</v>
      </c>
      <c r="ME55" s="34" t="s">
        <v>591</v>
      </c>
      <c r="MG55" s="34" t="s">
        <v>59</v>
      </c>
      <c r="MH55" s="34" t="s">
        <v>59</v>
      </c>
      <c r="MI55" s="34" t="s">
        <v>59</v>
      </c>
      <c r="MJ55" s="34" t="s">
        <v>59</v>
      </c>
      <c r="MK55" s="34" t="s">
        <v>59</v>
      </c>
      <c r="ML55" s="34" t="s">
        <v>59</v>
      </c>
      <c r="MN55" s="34" t="s">
        <v>59</v>
      </c>
      <c r="MO55" s="34" t="s">
        <v>59</v>
      </c>
      <c r="MP55" s="34" t="s">
        <v>59</v>
      </c>
      <c r="MQ55" s="34" t="s">
        <v>59</v>
      </c>
      <c r="MR55" s="34" t="s">
        <v>59</v>
      </c>
      <c r="MT55" s="34" t="s">
        <v>189</v>
      </c>
      <c r="MU55" s="34" t="s">
        <v>189</v>
      </c>
      <c r="MW55" s="34" t="s">
        <v>59</v>
      </c>
      <c r="MX55" s="34" t="s">
        <v>59</v>
      </c>
      <c r="MY55" s="34" t="s">
        <v>59</v>
      </c>
      <c r="MZ55" s="34" t="s">
        <v>59</v>
      </c>
      <c r="NA55" s="34" t="s">
        <v>59</v>
      </c>
      <c r="NB55" s="34" t="s">
        <v>59</v>
      </c>
      <c r="NC55" s="34" t="s">
        <v>59</v>
      </c>
      <c r="ND55" s="34" t="s">
        <v>59</v>
      </c>
      <c r="NE55" s="34" t="s">
        <v>59</v>
      </c>
      <c r="NF55" s="34" t="s">
        <v>59</v>
      </c>
      <c r="NG55" s="34" t="s">
        <v>59</v>
      </c>
      <c r="NH55" s="34" t="s">
        <v>59</v>
      </c>
      <c r="NJ55" s="16" t="s">
        <v>609</v>
      </c>
      <c r="NK55" s="16" t="s">
        <v>609</v>
      </c>
      <c r="NL55" s="16" t="s">
        <v>609</v>
      </c>
      <c r="NM55" s="16" t="s">
        <v>609</v>
      </c>
      <c r="NN55" s="16" t="s">
        <v>609</v>
      </c>
      <c r="NO55" s="16" t="s">
        <v>609</v>
      </c>
      <c r="NQ55" s="34" t="s">
        <v>59</v>
      </c>
      <c r="NR55" s="34" t="s">
        <v>59</v>
      </c>
      <c r="NS55" s="34" t="s">
        <v>59</v>
      </c>
      <c r="NT55" s="34" t="s">
        <v>59</v>
      </c>
      <c r="NU55" s="34" t="s">
        <v>59</v>
      </c>
      <c r="NV55" s="34" t="s">
        <v>59</v>
      </c>
      <c r="NW55" s="34" t="s">
        <v>59</v>
      </c>
      <c r="NX55" s="34" t="s">
        <v>59</v>
      </c>
      <c r="NY55" s="34" t="s">
        <v>59</v>
      </c>
      <c r="OA55" s="32" t="s">
        <v>960</v>
      </c>
      <c r="OB55" s="32" t="s">
        <v>960</v>
      </c>
      <c r="OC55" s="32" t="s">
        <v>960</v>
      </c>
      <c r="OE55" s="32" t="s">
        <v>626</v>
      </c>
      <c r="OF55" s="32" t="s">
        <v>626</v>
      </c>
      <c r="OG55" s="32" t="s">
        <v>626</v>
      </c>
      <c r="OI55" s="32" t="s">
        <v>59</v>
      </c>
      <c r="OJ55" s="32" t="s">
        <v>59</v>
      </c>
      <c r="OK55" s="32" t="s">
        <v>59</v>
      </c>
      <c r="OL55" s="32" t="s">
        <v>59</v>
      </c>
      <c r="OM55" s="32" t="s">
        <v>59</v>
      </c>
    </row>
    <row r="56" spans="1:403" ht="22.5" customHeight="1" x14ac:dyDescent="0.25">
      <c r="A56" s="31" t="s">
        <v>1062</v>
      </c>
      <c r="B56" s="32" t="s">
        <v>59</v>
      </c>
      <c r="C56" s="32" t="s">
        <v>59</v>
      </c>
      <c r="E56" s="32" t="s">
        <v>59</v>
      </c>
      <c r="F56" s="32" t="s">
        <v>59</v>
      </c>
      <c r="H56" s="32" t="s">
        <v>1115</v>
      </c>
      <c r="I56" s="32" t="s">
        <v>1115</v>
      </c>
      <c r="J56" s="32" t="s">
        <v>1115</v>
      </c>
      <c r="L56" s="32" t="s">
        <v>1133</v>
      </c>
      <c r="M56" s="32" t="s">
        <v>1487</v>
      </c>
      <c r="O56" s="32" t="s">
        <v>59</v>
      </c>
      <c r="P56" s="32" t="s">
        <v>59</v>
      </c>
      <c r="Q56" s="32" t="s">
        <v>59</v>
      </c>
      <c r="S56" s="32" t="s">
        <v>1115</v>
      </c>
      <c r="T56" s="32" t="s">
        <v>1115</v>
      </c>
      <c r="U56" s="32" t="s">
        <v>1115</v>
      </c>
      <c r="V56" s="32" t="s">
        <v>1115</v>
      </c>
      <c r="X56" s="32" t="s">
        <v>59</v>
      </c>
      <c r="Y56" s="32" t="s">
        <v>59</v>
      </c>
      <c r="Z56" s="32" t="s">
        <v>59</v>
      </c>
      <c r="AA56" s="32" t="s">
        <v>59</v>
      </c>
      <c r="AB56" s="32" t="s">
        <v>59</v>
      </c>
      <c r="AC56" s="32" t="s">
        <v>59</v>
      </c>
      <c r="AE56" s="32" t="s">
        <v>1115</v>
      </c>
      <c r="AF56" s="32" t="s">
        <v>1115</v>
      </c>
      <c r="AG56" s="32" t="s">
        <v>1115</v>
      </c>
      <c r="AH56" s="32" t="s">
        <v>1115</v>
      </c>
      <c r="AI56" s="32" t="s">
        <v>1115</v>
      </c>
      <c r="AK56" s="32" t="s">
        <v>59</v>
      </c>
      <c r="AL56" s="32" t="s">
        <v>59</v>
      </c>
      <c r="AM56" s="32" t="s">
        <v>59</v>
      </c>
      <c r="AO56" s="32" t="s">
        <v>1115</v>
      </c>
      <c r="AP56" s="32" t="s">
        <v>1115</v>
      </c>
      <c r="AQ56" s="32" t="s">
        <v>1115</v>
      </c>
      <c r="AS56" s="32" t="s">
        <v>1115</v>
      </c>
      <c r="AT56" s="32" t="s">
        <v>1115</v>
      </c>
      <c r="AV56" s="32" t="s">
        <v>1115</v>
      </c>
      <c r="AW56" s="32" t="s">
        <v>1115</v>
      </c>
      <c r="AY56" s="32" t="s">
        <v>59</v>
      </c>
      <c r="AZ56" s="32" t="s">
        <v>59</v>
      </c>
      <c r="BA56" s="32" t="s">
        <v>59</v>
      </c>
      <c r="BC56" s="32" t="s">
        <v>1115</v>
      </c>
      <c r="BD56" s="32" t="s">
        <v>1115</v>
      </c>
      <c r="BF56" s="32" t="s">
        <v>1115</v>
      </c>
      <c r="BG56" s="32" t="s">
        <v>1115</v>
      </c>
      <c r="BH56" s="32" t="s">
        <v>1115</v>
      </c>
      <c r="BJ56" s="32" t="s">
        <v>59</v>
      </c>
      <c r="BL56" s="32" t="s">
        <v>1115</v>
      </c>
      <c r="BM56" s="32" t="s">
        <v>1115</v>
      </c>
      <c r="BN56" s="32" t="s">
        <v>1115</v>
      </c>
      <c r="BP56" s="32" t="s">
        <v>1115</v>
      </c>
      <c r="BQ56" s="32" t="s">
        <v>1115</v>
      </c>
      <c r="BR56" s="32" t="s">
        <v>1115</v>
      </c>
      <c r="BT56" s="32" t="s">
        <v>59</v>
      </c>
      <c r="BU56" s="32" t="s">
        <v>59</v>
      </c>
      <c r="BV56" s="32" t="s">
        <v>59</v>
      </c>
      <c r="BX56" s="32" t="s">
        <v>1115</v>
      </c>
      <c r="BY56" s="32" t="s">
        <v>1115</v>
      </c>
      <c r="BZ56" s="32" t="s">
        <v>1115</v>
      </c>
      <c r="CB56" s="32" t="s">
        <v>1233</v>
      </c>
      <c r="CC56" s="32" t="s">
        <v>1233</v>
      </c>
      <c r="CE56" s="32" t="s">
        <v>59</v>
      </c>
      <c r="CF56" s="32" t="s">
        <v>59</v>
      </c>
      <c r="CG56" s="32" t="s">
        <v>59</v>
      </c>
      <c r="CI56" s="32" t="s">
        <v>1233</v>
      </c>
      <c r="CJ56" s="32" t="s">
        <v>1233</v>
      </c>
      <c r="CK56" s="32" t="s">
        <v>1233</v>
      </c>
      <c r="CM56" s="32" t="s">
        <v>1233</v>
      </c>
      <c r="CO56" s="32" t="s">
        <v>59</v>
      </c>
      <c r="CP56" s="32" t="s">
        <v>59</v>
      </c>
      <c r="CQ56" s="32" t="s">
        <v>59</v>
      </c>
      <c r="CS56" s="32" t="s">
        <v>59</v>
      </c>
      <c r="CT56" s="32" t="s">
        <v>59</v>
      </c>
      <c r="CU56" s="32" t="s">
        <v>59</v>
      </c>
      <c r="CW56" s="32" t="s">
        <v>1115</v>
      </c>
      <c r="CX56" s="32" t="s">
        <v>1115</v>
      </c>
      <c r="CY56" s="32" t="s">
        <v>1115</v>
      </c>
      <c r="DA56" s="32" t="s">
        <v>1115</v>
      </c>
      <c r="DB56" s="32" t="s">
        <v>1115</v>
      </c>
      <c r="DC56" s="32" t="s">
        <v>1115</v>
      </c>
      <c r="DE56" s="32" t="s">
        <v>1115</v>
      </c>
      <c r="DF56" s="32" t="s">
        <v>1115</v>
      </c>
      <c r="DG56" s="32" t="s">
        <v>1115</v>
      </c>
      <c r="DI56" s="32" t="s">
        <v>1115</v>
      </c>
      <c r="DJ56" s="32" t="s">
        <v>1115</v>
      </c>
      <c r="DK56" s="32" t="s">
        <v>1115</v>
      </c>
      <c r="DM56" s="32" t="s">
        <v>1487</v>
      </c>
      <c r="DN56" s="32" t="s">
        <v>1487</v>
      </c>
      <c r="DP56" s="32" t="s">
        <v>59</v>
      </c>
      <c r="DQ56" s="32" t="s">
        <v>59</v>
      </c>
      <c r="DR56" s="32" t="s">
        <v>59</v>
      </c>
      <c r="DT56" s="32" t="s">
        <v>1115</v>
      </c>
      <c r="DU56" s="32" t="s">
        <v>1115</v>
      </c>
      <c r="DV56" s="32" t="s">
        <v>1115</v>
      </c>
      <c r="DX56" s="32" t="s">
        <v>1115</v>
      </c>
      <c r="DY56" s="32" t="s">
        <v>1115</v>
      </c>
      <c r="DZ56" s="32" t="s">
        <v>1115</v>
      </c>
      <c r="EB56" s="32" t="s">
        <v>1115</v>
      </c>
      <c r="EC56" s="32" t="s">
        <v>1115</v>
      </c>
      <c r="ED56" s="32" t="s">
        <v>1115</v>
      </c>
      <c r="EE56" s="32" t="s">
        <v>1115</v>
      </c>
      <c r="EG56" s="32" t="s">
        <v>1115</v>
      </c>
      <c r="EH56" s="32" t="s">
        <v>1115</v>
      </c>
      <c r="EI56" s="32" t="s">
        <v>1115</v>
      </c>
      <c r="EJ56" s="32" t="s">
        <v>1115</v>
      </c>
      <c r="EL56" s="32" t="s">
        <v>59</v>
      </c>
      <c r="EN56" s="32" t="s">
        <v>59</v>
      </c>
      <c r="EO56" s="32" t="s">
        <v>59</v>
      </c>
      <c r="EP56" s="32" t="s">
        <v>59</v>
      </c>
      <c r="EQ56" s="32" t="s">
        <v>59</v>
      </c>
      <c r="ER56" s="32" t="s">
        <v>59</v>
      </c>
      <c r="ET56" s="32" t="s">
        <v>1115</v>
      </c>
      <c r="EU56" s="32" t="s">
        <v>1115</v>
      </c>
      <c r="EW56" s="32" t="s">
        <v>59</v>
      </c>
      <c r="EX56" s="32" t="s">
        <v>59</v>
      </c>
      <c r="EY56" s="32" t="s">
        <v>59</v>
      </c>
      <c r="EZ56" s="32" t="s">
        <v>59</v>
      </c>
      <c r="FB56" s="32" t="s">
        <v>1115</v>
      </c>
      <c r="FC56" s="32" t="s">
        <v>1115</v>
      </c>
      <c r="FE56" s="32" t="s">
        <v>59</v>
      </c>
      <c r="FF56" s="32" t="s">
        <v>59</v>
      </c>
      <c r="FG56" s="32" t="s">
        <v>59</v>
      </c>
      <c r="FH56" s="32" t="s">
        <v>59</v>
      </c>
      <c r="FJ56" s="32" t="s">
        <v>59</v>
      </c>
      <c r="FK56" s="32" t="s">
        <v>59</v>
      </c>
      <c r="FL56" s="32" t="s">
        <v>59</v>
      </c>
      <c r="FM56" s="32" t="s">
        <v>59</v>
      </c>
      <c r="FO56" s="32" t="s">
        <v>1115</v>
      </c>
      <c r="FP56" s="32" t="s">
        <v>1115</v>
      </c>
      <c r="FR56" s="32" t="s">
        <v>1115</v>
      </c>
      <c r="FS56" s="32" t="s">
        <v>1115</v>
      </c>
      <c r="FT56" s="32" t="s">
        <v>1115</v>
      </c>
      <c r="FU56" s="32" t="s">
        <v>1115</v>
      </c>
      <c r="FW56" s="32" t="s">
        <v>59</v>
      </c>
      <c r="FX56" s="32" t="s">
        <v>59</v>
      </c>
      <c r="FY56" s="32" t="s">
        <v>59</v>
      </c>
      <c r="FZ56" s="32" t="s">
        <v>59</v>
      </c>
      <c r="GA56" s="32" t="s">
        <v>59</v>
      </c>
      <c r="GB56" s="32" t="s">
        <v>59</v>
      </c>
      <c r="GD56" s="32" t="s">
        <v>1115</v>
      </c>
      <c r="GE56" s="32" t="s">
        <v>1115</v>
      </c>
      <c r="GF56" s="32" t="s">
        <v>1115</v>
      </c>
      <c r="GG56" s="32" t="s">
        <v>1115</v>
      </c>
      <c r="GH56" s="32" t="s">
        <v>1115</v>
      </c>
      <c r="GI56" s="32" t="s">
        <v>1115</v>
      </c>
      <c r="GK56" s="32" t="s">
        <v>59</v>
      </c>
      <c r="GL56" s="32" t="s">
        <v>59</v>
      </c>
      <c r="GM56" s="32" t="s">
        <v>59</v>
      </c>
      <c r="GN56" s="32" t="s">
        <v>59</v>
      </c>
      <c r="GP56" s="32" t="s">
        <v>1115</v>
      </c>
      <c r="GQ56" s="32" t="s">
        <v>1115</v>
      </c>
      <c r="GR56" s="32" t="s">
        <v>1115</v>
      </c>
      <c r="GS56" s="32" t="s">
        <v>1115</v>
      </c>
      <c r="GU56" s="32" t="s">
        <v>1115</v>
      </c>
      <c r="GV56" s="32" t="s">
        <v>1115</v>
      </c>
      <c r="GW56" s="32" t="s">
        <v>1115</v>
      </c>
      <c r="GX56" s="32" t="s">
        <v>1115</v>
      </c>
      <c r="GZ56" s="32" t="s">
        <v>59</v>
      </c>
      <c r="HA56" s="32" t="s">
        <v>59</v>
      </c>
      <c r="HB56" s="32" t="s">
        <v>59</v>
      </c>
      <c r="HC56" s="32" t="s">
        <v>59</v>
      </c>
      <c r="HD56" s="32" t="s">
        <v>59</v>
      </c>
      <c r="HE56" s="32" t="s">
        <v>59</v>
      </c>
      <c r="HG56" s="32" t="s">
        <v>1115</v>
      </c>
      <c r="HH56" s="32" t="s">
        <v>1115</v>
      </c>
      <c r="HI56" s="32" t="s">
        <v>1115</v>
      </c>
      <c r="HJ56" s="32" t="s">
        <v>1115</v>
      </c>
      <c r="HK56" s="32" t="s">
        <v>1115</v>
      </c>
      <c r="HL56" s="32" t="s">
        <v>1115</v>
      </c>
      <c r="HN56" s="32" t="s">
        <v>59</v>
      </c>
      <c r="HO56" s="32" t="s">
        <v>59</v>
      </c>
      <c r="HQ56" s="32" t="s">
        <v>1115</v>
      </c>
      <c r="HR56" s="32" t="s">
        <v>1115</v>
      </c>
      <c r="HT56" s="32" t="s">
        <v>1115</v>
      </c>
      <c r="HU56" s="32" t="s">
        <v>1115</v>
      </c>
      <c r="HV56" s="32" t="s">
        <v>1115</v>
      </c>
      <c r="HW56" s="32" t="s">
        <v>1115</v>
      </c>
      <c r="HY56" s="32" t="s">
        <v>59</v>
      </c>
      <c r="HZ56" s="32" t="s">
        <v>59</v>
      </c>
      <c r="IA56" s="32" t="s">
        <v>59</v>
      </c>
      <c r="IB56" s="32" t="s">
        <v>59</v>
      </c>
      <c r="IC56" s="32" t="s">
        <v>59</v>
      </c>
      <c r="ID56" s="32" t="s">
        <v>59</v>
      </c>
      <c r="IF56" s="32" t="s">
        <v>1115</v>
      </c>
      <c r="IG56" s="32" t="s">
        <v>1115</v>
      </c>
      <c r="IH56" s="32" t="s">
        <v>1115</v>
      </c>
      <c r="II56" s="32" t="s">
        <v>1115</v>
      </c>
      <c r="IK56" s="32" t="s">
        <v>1115</v>
      </c>
      <c r="IL56" s="32" t="s">
        <v>1115</v>
      </c>
      <c r="IM56" s="32" t="s">
        <v>1115</v>
      </c>
      <c r="IN56" s="32" t="s">
        <v>1115</v>
      </c>
      <c r="IO56" s="32" t="s">
        <v>1115</v>
      </c>
      <c r="IP56" s="32" t="s">
        <v>1115</v>
      </c>
      <c r="IQ56" s="32" t="s">
        <v>1115</v>
      </c>
      <c r="IR56" s="32" t="s">
        <v>1115</v>
      </c>
      <c r="IS56" s="32" t="s">
        <v>1115</v>
      </c>
      <c r="IU56" s="32" t="s">
        <v>1115</v>
      </c>
      <c r="IV56" s="32" t="s">
        <v>1115</v>
      </c>
      <c r="IW56" s="32" t="s">
        <v>1115</v>
      </c>
      <c r="IY56" s="32" t="s">
        <v>1115</v>
      </c>
      <c r="IZ56" s="32" t="s">
        <v>1115</v>
      </c>
      <c r="JA56" s="32" t="s">
        <v>1115</v>
      </c>
      <c r="JC56" s="32" t="s">
        <v>59</v>
      </c>
      <c r="JD56" s="32" t="s">
        <v>59</v>
      </c>
      <c r="JE56" s="32" t="s">
        <v>59</v>
      </c>
      <c r="JF56" s="32" t="s">
        <v>59</v>
      </c>
      <c r="JG56" s="32" t="s">
        <v>59</v>
      </c>
      <c r="JI56" s="32" t="s">
        <v>1233</v>
      </c>
      <c r="JJ56" s="32" t="s">
        <v>1233</v>
      </c>
      <c r="JK56" s="32" t="s">
        <v>1233</v>
      </c>
      <c r="JL56" s="32" t="s">
        <v>1233</v>
      </c>
      <c r="JM56" s="32" t="s">
        <v>1233</v>
      </c>
      <c r="JN56" s="32" t="s">
        <v>1233</v>
      </c>
      <c r="JP56" s="32" t="s">
        <v>1233</v>
      </c>
      <c r="JQ56" s="32" t="s">
        <v>1233</v>
      </c>
      <c r="JR56" s="32" t="s">
        <v>1233</v>
      </c>
      <c r="JS56" s="32" t="s">
        <v>1233</v>
      </c>
      <c r="JT56" s="32" t="s">
        <v>1233</v>
      </c>
      <c r="JU56" s="32" t="s">
        <v>1233</v>
      </c>
      <c r="JV56" s="32" t="s">
        <v>1233</v>
      </c>
      <c r="JW56" s="32" t="s">
        <v>1233</v>
      </c>
      <c r="JX56" s="32" t="s">
        <v>1233</v>
      </c>
      <c r="JY56" s="32" t="s">
        <v>1233</v>
      </c>
      <c r="KA56" s="32" t="s">
        <v>59</v>
      </c>
      <c r="KB56" s="32" t="s">
        <v>59</v>
      </c>
      <c r="KC56" s="32" t="s">
        <v>59</v>
      </c>
      <c r="KD56" s="32" t="s">
        <v>59</v>
      </c>
      <c r="KE56" s="32" t="s">
        <v>59</v>
      </c>
      <c r="KF56" s="32" t="s">
        <v>59</v>
      </c>
      <c r="KG56" s="32" t="s">
        <v>59</v>
      </c>
      <c r="KH56" s="32"/>
      <c r="KI56" s="32" t="s">
        <v>1115</v>
      </c>
      <c r="KJ56" s="32" t="s">
        <v>1115</v>
      </c>
      <c r="KK56" s="32" t="s">
        <v>1115</v>
      </c>
      <c r="KL56" s="32" t="s">
        <v>1115</v>
      </c>
      <c r="KM56" s="32" t="s">
        <v>1115</v>
      </c>
      <c r="KN56" s="32" t="s">
        <v>1115</v>
      </c>
      <c r="KO56" s="32" t="s">
        <v>1115</v>
      </c>
      <c r="KP56" s="32"/>
      <c r="KQ56" s="32" t="s">
        <v>1115</v>
      </c>
      <c r="KR56" s="32" t="s">
        <v>1115</v>
      </c>
      <c r="KS56" s="32" t="s">
        <v>1115</v>
      </c>
      <c r="KT56" s="32" t="s">
        <v>1115</v>
      </c>
      <c r="KU56" s="32" t="s">
        <v>1115</v>
      </c>
      <c r="KV56" s="32" t="s">
        <v>1115</v>
      </c>
      <c r="KW56" s="32" t="s">
        <v>1115</v>
      </c>
      <c r="KX56" s="32" t="s">
        <v>1115</v>
      </c>
      <c r="KZ56" s="32" t="s">
        <v>59</v>
      </c>
      <c r="LA56" s="32" t="s">
        <v>59</v>
      </c>
      <c r="LC56" s="32" t="s">
        <v>1115</v>
      </c>
      <c r="LE56" s="32" t="s">
        <v>1115</v>
      </c>
      <c r="LG56" s="32" t="s">
        <v>1233</v>
      </c>
      <c r="LH56" s="32" t="s">
        <v>1233</v>
      </c>
      <c r="LJ56" s="32" t="s">
        <v>59</v>
      </c>
      <c r="LK56" s="32" t="s">
        <v>59</v>
      </c>
      <c r="LL56" s="32" t="s">
        <v>59</v>
      </c>
      <c r="LN56" s="32" t="s">
        <v>1233</v>
      </c>
      <c r="LO56" s="32" t="s">
        <v>1233</v>
      </c>
      <c r="LQ56" s="32" t="s">
        <v>1233</v>
      </c>
      <c r="LR56" s="32" t="s">
        <v>1233</v>
      </c>
      <c r="LS56" s="32" t="s">
        <v>1233</v>
      </c>
      <c r="LT56" s="32" t="s">
        <v>1233</v>
      </c>
      <c r="LV56" s="32" t="s">
        <v>1233</v>
      </c>
      <c r="LW56" s="32" t="s">
        <v>1233</v>
      </c>
      <c r="LY56" s="32" t="s">
        <v>1233</v>
      </c>
      <c r="LZ56" s="32" t="s">
        <v>1233</v>
      </c>
      <c r="MB56" s="32" t="s">
        <v>59</v>
      </c>
      <c r="MC56" s="32" t="s">
        <v>59</v>
      </c>
      <c r="MD56" s="32" t="s">
        <v>59</v>
      </c>
      <c r="ME56" s="32" t="s">
        <v>59</v>
      </c>
      <c r="MG56" s="32" t="s">
        <v>1233</v>
      </c>
      <c r="MH56" s="32" t="s">
        <v>1233</v>
      </c>
      <c r="MI56" s="32" t="s">
        <v>1233</v>
      </c>
      <c r="MJ56" s="32" t="s">
        <v>1233</v>
      </c>
      <c r="MK56" s="32" t="s">
        <v>1233</v>
      </c>
      <c r="ML56" s="32" t="s">
        <v>1233</v>
      </c>
      <c r="MN56" s="34" t="s">
        <v>1067</v>
      </c>
      <c r="MO56" s="34" t="s">
        <v>1067</v>
      </c>
      <c r="MP56" s="34" t="s">
        <v>1067</v>
      </c>
      <c r="MQ56" s="34" t="s">
        <v>1067</v>
      </c>
      <c r="MR56" s="34" t="s">
        <v>1073</v>
      </c>
      <c r="MT56" s="32" t="s">
        <v>59</v>
      </c>
      <c r="MU56" s="32" t="s">
        <v>59</v>
      </c>
      <c r="MW56" s="32" t="s">
        <v>1233</v>
      </c>
      <c r="MX56" s="32" t="s">
        <v>1233</v>
      </c>
      <c r="MY56" s="32" t="s">
        <v>1233</v>
      </c>
      <c r="MZ56" s="32" t="s">
        <v>1233</v>
      </c>
      <c r="NA56" s="32" t="s">
        <v>1233</v>
      </c>
      <c r="NB56" s="32" t="s">
        <v>1233</v>
      </c>
      <c r="NC56" s="32" t="s">
        <v>1233</v>
      </c>
      <c r="ND56" s="32" t="s">
        <v>1233</v>
      </c>
      <c r="NE56" s="32" t="s">
        <v>1233</v>
      </c>
      <c r="NF56" s="32" t="s">
        <v>1233</v>
      </c>
      <c r="NG56" s="32" t="s">
        <v>1233</v>
      </c>
      <c r="NH56" s="32" t="s">
        <v>1233</v>
      </c>
      <c r="NJ56" s="32" t="s">
        <v>59</v>
      </c>
      <c r="NK56" s="32" t="s">
        <v>59</v>
      </c>
      <c r="NL56" s="32" t="s">
        <v>59</v>
      </c>
      <c r="NM56" s="32" t="s">
        <v>59</v>
      </c>
      <c r="NN56" s="32" t="s">
        <v>59</v>
      </c>
      <c r="NO56" s="32" t="s">
        <v>59</v>
      </c>
      <c r="NQ56" s="16" t="s">
        <v>1233</v>
      </c>
      <c r="NR56" s="16" t="s">
        <v>1233</v>
      </c>
      <c r="NS56" s="16" t="s">
        <v>1233</v>
      </c>
      <c r="NT56" s="16" t="s">
        <v>1233</v>
      </c>
      <c r="NU56" s="16" t="s">
        <v>1233</v>
      </c>
      <c r="NV56" s="16" t="s">
        <v>1233</v>
      </c>
      <c r="NW56" s="16" t="s">
        <v>1233</v>
      </c>
      <c r="NX56" s="32" t="s">
        <v>1233</v>
      </c>
      <c r="NY56" s="32" t="s">
        <v>1233</v>
      </c>
      <c r="OA56" s="32" t="s">
        <v>59</v>
      </c>
      <c r="OB56" s="32" t="s">
        <v>59</v>
      </c>
      <c r="OC56" s="32" t="s">
        <v>59</v>
      </c>
      <c r="OE56" s="32" t="s">
        <v>59</v>
      </c>
      <c r="OF56" s="32" t="s">
        <v>59</v>
      </c>
      <c r="OG56" s="32" t="s">
        <v>59</v>
      </c>
      <c r="OI56" s="32" t="s">
        <v>1115</v>
      </c>
      <c r="OJ56" s="32" t="s">
        <v>1115</v>
      </c>
      <c r="OK56" s="32" t="s">
        <v>1115</v>
      </c>
      <c r="OL56" s="32" t="s">
        <v>1115</v>
      </c>
      <c r="OM56" s="32" t="s">
        <v>1115</v>
      </c>
    </row>
    <row r="57" spans="1:403" ht="52.5" customHeight="1" x14ac:dyDescent="0.25">
      <c r="A57" s="31" t="s">
        <v>1063</v>
      </c>
      <c r="B57" s="32" t="s">
        <v>59</v>
      </c>
      <c r="C57" s="32" t="s">
        <v>59</v>
      </c>
      <c r="E57" s="32" t="s">
        <v>59</v>
      </c>
      <c r="F57" s="32" t="s">
        <v>59</v>
      </c>
      <c r="H57" s="32" t="s">
        <v>1116</v>
      </c>
      <c r="I57" s="32" t="s">
        <v>1116</v>
      </c>
      <c r="J57" s="32" t="s">
        <v>1116</v>
      </c>
      <c r="L57" s="32" t="s">
        <v>1134</v>
      </c>
      <c r="M57" s="32" t="s">
        <v>1116</v>
      </c>
      <c r="O57" s="32" t="s">
        <v>59</v>
      </c>
      <c r="P57" s="32" t="s">
        <v>59</v>
      </c>
      <c r="Q57" s="32" t="s">
        <v>59</v>
      </c>
      <c r="S57" s="32" t="s">
        <v>1116</v>
      </c>
      <c r="T57" s="32" t="s">
        <v>1116</v>
      </c>
      <c r="U57" s="32" t="s">
        <v>1116</v>
      </c>
      <c r="V57" s="32" t="s">
        <v>1116</v>
      </c>
      <c r="X57" s="32" t="s">
        <v>59</v>
      </c>
      <c r="Y57" s="32" t="s">
        <v>59</v>
      </c>
      <c r="Z57" s="32" t="s">
        <v>59</v>
      </c>
      <c r="AA57" s="32" t="s">
        <v>59</v>
      </c>
      <c r="AB57" s="32" t="s">
        <v>59</v>
      </c>
      <c r="AC57" s="32" t="s">
        <v>59</v>
      </c>
      <c r="AE57" s="32" t="s">
        <v>1116</v>
      </c>
      <c r="AF57" s="32" t="s">
        <v>1116</v>
      </c>
      <c r="AG57" s="32" t="s">
        <v>1116</v>
      </c>
      <c r="AH57" s="32" t="s">
        <v>1116</v>
      </c>
      <c r="AI57" s="32" t="s">
        <v>1116</v>
      </c>
      <c r="AK57" s="32" t="s">
        <v>59</v>
      </c>
      <c r="AL57" s="32" t="s">
        <v>59</v>
      </c>
      <c r="AM57" s="32" t="s">
        <v>59</v>
      </c>
      <c r="AO57" s="32" t="s">
        <v>1116</v>
      </c>
      <c r="AP57" s="32" t="s">
        <v>1116</v>
      </c>
      <c r="AQ57" s="32" t="s">
        <v>1116</v>
      </c>
      <c r="AS57" s="32" t="s">
        <v>1116</v>
      </c>
      <c r="AT57" s="32" t="s">
        <v>1116</v>
      </c>
      <c r="AV57" s="32" t="s">
        <v>1116</v>
      </c>
      <c r="AW57" s="32" t="s">
        <v>1116</v>
      </c>
      <c r="AY57" s="32" t="s">
        <v>59</v>
      </c>
      <c r="AZ57" s="32" t="s">
        <v>59</v>
      </c>
      <c r="BA57" s="32" t="s">
        <v>59</v>
      </c>
      <c r="BC57" s="32" t="s">
        <v>1116</v>
      </c>
      <c r="BD57" s="32" t="s">
        <v>1116</v>
      </c>
      <c r="BF57" s="32" t="s">
        <v>1116</v>
      </c>
      <c r="BG57" s="32" t="s">
        <v>1116</v>
      </c>
      <c r="BH57" s="32" t="s">
        <v>1116</v>
      </c>
      <c r="BJ57" s="32" t="s">
        <v>59</v>
      </c>
      <c r="BL57" s="32" t="s">
        <v>1116</v>
      </c>
      <c r="BM57" s="32" t="s">
        <v>1116</v>
      </c>
      <c r="BN57" s="32" t="s">
        <v>1116</v>
      </c>
      <c r="BP57" s="32" t="s">
        <v>1116</v>
      </c>
      <c r="BQ57" s="32" t="s">
        <v>1116</v>
      </c>
      <c r="BR57" s="32" t="s">
        <v>1116</v>
      </c>
      <c r="BT57" s="32" t="s">
        <v>59</v>
      </c>
      <c r="BU57" s="32" t="s">
        <v>59</v>
      </c>
      <c r="BV57" s="32" t="s">
        <v>59</v>
      </c>
      <c r="BX57" s="32" t="s">
        <v>1116</v>
      </c>
      <c r="BY57" s="32" t="s">
        <v>1116</v>
      </c>
      <c r="BZ57" s="32" t="s">
        <v>1116</v>
      </c>
      <c r="CB57" s="32" t="s">
        <v>1068</v>
      </c>
      <c r="CC57" s="32" t="s">
        <v>1068</v>
      </c>
      <c r="CE57" s="32" t="s">
        <v>59</v>
      </c>
      <c r="CF57" s="32" t="s">
        <v>59</v>
      </c>
      <c r="CG57" s="32" t="s">
        <v>59</v>
      </c>
      <c r="CI57" s="32" t="s">
        <v>1068</v>
      </c>
      <c r="CJ57" s="32" t="s">
        <v>1068</v>
      </c>
      <c r="CK57" s="32" t="s">
        <v>1068</v>
      </c>
      <c r="CM57" s="32" t="s">
        <v>1068</v>
      </c>
      <c r="CO57" s="32" t="s">
        <v>59</v>
      </c>
      <c r="CP57" s="32" t="s">
        <v>59</v>
      </c>
      <c r="CQ57" s="32" t="s">
        <v>59</v>
      </c>
      <c r="CS57" s="32" t="s">
        <v>59</v>
      </c>
      <c r="CT57" s="32" t="s">
        <v>59</v>
      </c>
      <c r="CU57" s="32" t="s">
        <v>59</v>
      </c>
      <c r="CW57" s="32" t="s">
        <v>1116</v>
      </c>
      <c r="CX57" s="32" t="s">
        <v>1116</v>
      </c>
      <c r="CY57" s="32" t="s">
        <v>1116</v>
      </c>
      <c r="DA57" s="32" t="s">
        <v>1116</v>
      </c>
      <c r="DB57" s="32" t="s">
        <v>1116</v>
      </c>
      <c r="DC57" s="32" t="s">
        <v>1116</v>
      </c>
      <c r="DE57" s="32" t="s">
        <v>1116</v>
      </c>
      <c r="DF57" s="32" t="s">
        <v>1116</v>
      </c>
      <c r="DG57" s="32" t="s">
        <v>1116</v>
      </c>
      <c r="DI57" s="32" t="s">
        <v>1116</v>
      </c>
      <c r="DJ57" s="32" t="s">
        <v>1116</v>
      </c>
      <c r="DK57" s="32" t="s">
        <v>1116</v>
      </c>
      <c r="DM57" s="32" t="s">
        <v>1741</v>
      </c>
      <c r="DN57" s="32" t="s">
        <v>1741</v>
      </c>
      <c r="DP57" s="32" t="s">
        <v>59</v>
      </c>
      <c r="DQ57" s="32" t="s">
        <v>59</v>
      </c>
      <c r="DR57" s="32" t="s">
        <v>59</v>
      </c>
      <c r="DT57" s="32" t="s">
        <v>1789</v>
      </c>
      <c r="DU57" s="32" t="s">
        <v>1789</v>
      </c>
      <c r="DV57" s="32" t="s">
        <v>1789</v>
      </c>
      <c r="DX57" s="32" t="s">
        <v>1789</v>
      </c>
      <c r="DY57" s="32" t="s">
        <v>1789</v>
      </c>
      <c r="DZ57" s="32" t="s">
        <v>1789</v>
      </c>
      <c r="EB57" s="32" t="s">
        <v>1116</v>
      </c>
      <c r="EC57" s="32" t="s">
        <v>1116</v>
      </c>
      <c r="ED57" s="32" t="s">
        <v>1116</v>
      </c>
      <c r="EE57" s="32" t="s">
        <v>1116</v>
      </c>
      <c r="EG57" s="32" t="s">
        <v>1116</v>
      </c>
      <c r="EH57" s="32" t="s">
        <v>1116</v>
      </c>
      <c r="EI57" s="32" t="s">
        <v>1116</v>
      </c>
      <c r="EJ57" s="32" t="s">
        <v>1116</v>
      </c>
      <c r="EL57" s="32" t="s">
        <v>59</v>
      </c>
      <c r="EN57" s="32" t="s">
        <v>59</v>
      </c>
      <c r="EO57" s="32" t="s">
        <v>59</v>
      </c>
      <c r="EP57" s="32" t="s">
        <v>59</v>
      </c>
      <c r="EQ57" s="32" t="s">
        <v>59</v>
      </c>
      <c r="ER57" s="32" t="s">
        <v>59</v>
      </c>
      <c r="ET57" s="32" t="s">
        <v>1068</v>
      </c>
      <c r="EU57" s="32" t="s">
        <v>1068</v>
      </c>
      <c r="EW57" s="32" t="s">
        <v>59</v>
      </c>
      <c r="EX57" s="32" t="s">
        <v>59</v>
      </c>
      <c r="EY57" s="32" t="s">
        <v>59</v>
      </c>
      <c r="EZ57" s="32" t="s">
        <v>59</v>
      </c>
      <c r="FB57" s="32" t="s">
        <v>1068</v>
      </c>
      <c r="FC57" s="32" t="s">
        <v>1068</v>
      </c>
      <c r="FE57" s="32" t="s">
        <v>59</v>
      </c>
      <c r="FF57" s="32" t="s">
        <v>59</v>
      </c>
      <c r="FG57" s="32" t="s">
        <v>59</v>
      </c>
      <c r="FH57" s="32" t="s">
        <v>59</v>
      </c>
      <c r="FJ57" s="32" t="s">
        <v>59</v>
      </c>
      <c r="FK57" s="32" t="s">
        <v>59</v>
      </c>
      <c r="FL57" s="32" t="s">
        <v>59</v>
      </c>
      <c r="FM57" s="32" t="s">
        <v>59</v>
      </c>
      <c r="FO57" s="32" t="s">
        <v>1543</v>
      </c>
      <c r="FP57" s="32" t="s">
        <v>1543</v>
      </c>
      <c r="FR57" s="32" t="s">
        <v>1543</v>
      </c>
      <c r="FS57" s="32" t="s">
        <v>1543</v>
      </c>
      <c r="FT57" s="32" t="s">
        <v>1543</v>
      </c>
      <c r="FU57" s="32" t="s">
        <v>1543</v>
      </c>
      <c r="FW57" s="32" t="s">
        <v>59</v>
      </c>
      <c r="FX57" s="32" t="s">
        <v>59</v>
      </c>
      <c r="FY57" s="32" t="s">
        <v>59</v>
      </c>
      <c r="FZ57" s="32" t="s">
        <v>59</v>
      </c>
      <c r="GA57" s="32" t="s">
        <v>59</v>
      </c>
      <c r="GB57" s="32" t="s">
        <v>59</v>
      </c>
      <c r="GD57" s="32" t="s">
        <v>1543</v>
      </c>
      <c r="GE57" s="32" t="s">
        <v>1543</v>
      </c>
      <c r="GF57" s="32" t="s">
        <v>1543</v>
      </c>
      <c r="GG57" s="32" t="s">
        <v>1543</v>
      </c>
      <c r="GH57" s="32" t="s">
        <v>1543</v>
      </c>
      <c r="GI57" s="32" t="s">
        <v>1543</v>
      </c>
      <c r="GK57" s="32" t="s">
        <v>59</v>
      </c>
      <c r="GL57" s="32" t="s">
        <v>59</v>
      </c>
      <c r="GM57" s="32" t="s">
        <v>59</v>
      </c>
      <c r="GN57" s="32" t="s">
        <v>59</v>
      </c>
      <c r="GP57" s="32" t="s">
        <v>1543</v>
      </c>
      <c r="GQ57" s="32" t="s">
        <v>1543</v>
      </c>
      <c r="GR57" s="32" t="s">
        <v>1543</v>
      </c>
      <c r="GS57" s="32" t="s">
        <v>1543</v>
      </c>
      <c r="GU57" s="32" t="s">
        <v>1543</v>
      </c>
      <c r="GV57" s="32" t="s">
        <v>1543</v>
      </c>
      <c r="GW57" s="32" t="s">
        <v>1543</v>
      </c>
      <c r="GX57" s="32" t="s">
        <v>1543</v>
      </c>
      <c r="GZ57" s="32" t="s">
        <v>59</v>
      </c>
      <c r="HA57" s="32" t="s">
        <v>59</v>
      </c>
      <c r="HB57" s="32" t="s">
        <v>59</v>
      </c>
      <c r="HC57" s="32" t="s">
        <v>59</v>
      </c>
      <c r="HD57" s="32" t="s">
        <v>59</v>
      </c>
      <c r="HE57" s="32" t="s">
        <v>59</v>
      </c>
      <c r="HG57" s="32" t="s">
        <v>1543</v>
      </c>
      <c r="HH57" s="32" t="s">
        <v>1543</v>
      </c>
      <c r="HI57" s="32" t="s">
        <v>1543</v>
      </c>
      <c r="HJ57" s="32" t="s">
        <v>1543</v>
      </c>
      <c r="HK57" s="32" t="s">
        <v>1543</v>
      </c>
      <c r="HL57" s="32" t="s">
        <v>1543</v>
      </c>
      <c r="HN57" s="32" t="s">
        <v>59</v>
      </c>
      <c r="HO57" s="32" t="s">
        <v>59</v>
      </c>
      <c r="HQ57" s="32" t="s">
        <v>1116</v>
      </c>
      <c r="HR57" s="32" t="s">
        <v>1116</v>
      </c>
      <c r="HT57" s="32" t="s">
        <v>1789</v>
      </c>
      <c r="HU57" s="32" t="s">
        <v>1789</v>
      </c>
      <c r="HV57" s="32" t="s">
        <v>1789</v>
      </c>
      <c r="HW57" s="32" t="s">
        <v>1789</v>
      </c>
      <c r="HY57" s="32" t="s">
        <v>59</v>
      </c>
      <c r="HZ57" s="32" t="s">
        <v>59</v>
      </c>
      <c r="IA57" s="32" t="s">
        <v>59</v>
      </c>
      <c r="IB57" s="32" t="s">
        <v>59</v>
      </c>
      <c r="IC57" s="32" t="s">
        <v>59</v>
      </c>
      <c r="ID57" s="32" t="s">
        <v>59</v>
      </c>
      <c r="IF57" s="32" t="s">
        <v>1203</v>
      </c>
      <c r="IG57" s="32" t="s">
        <v>1203</v>
      </c>
      <c r="IH57" s="32" t="s">
        <v>1203</v>
      </c>
      <c r="II57" s="32" t="s">
        <v>1203</v>
      </c>
      <c r="IK57" s="32" t="s">
        <v>1203</v>
      </c>
      <c r="IL57" s="32" t="s">
        <v>1203</v>
      </c>
      <c r="IM57" s="32" t="s">
        <v>1203</v>
      </c>
      <c r="IN57" s="32" t="s">
        <v>1203</v>
      </c>
      <c r="IO57" s="32" t="s">
        <v>1203</v>
      </c>
      <c r="IP57" s="32" t="s">
        <v>1203</v>
      </c>
      <c r="IQ57" s="32" t="s">
        <v>1203</v>
      </c>
      <c r="IR57" s="32" t="s">
        <v>1203</v>
      </c>
      <c r="IS57" s="32" t="s">
        <v>1203</v>
      </c>
      <c r="IU57" s="32" t="s">
        <v>1068</v>
      </c>
      <c r="IV57" s="32" t="s">
        <v>1068</v>
      </c>
      <c r="IW57" s="32" t="s">
        <v>1068</v>
      </c>
      <c r="IY57" s="32" t="s">
        <v>1068</v>
      </c>
      <c r="IZ57" s="32" t="s">
        <v>1068</v>
      </c>
      <c r="JA57" s="32" t="s">
        <v>1068</v>
      </c>
      <c r="JC57" s="32" t="s">
        <v>59</v>
      </c>
      <c r="JD57" s="32" t="s">
        <v>59</v>
      </c>
      <c r="JE57" s="32" t="s">
        <v>59</v>
      </c>
      <c r="JF57" s="32" t="s">
        <v>59</v>
      </c>
      <c r="JG57" s="32" t="s">
        <v>59</v>
      </c>
      <c r="JI57" s="32" t="s">
        <v>1068</v>
      </c>
      <c r="JJ57" s="32" t="s">
        <v>1068</v>
      </c>
      <c r="JK57" s="32" t="s">
        <v>1068</v>
      </c>
      <c r="JL57" s="32" t="s">
        <v>1068</v>
      </c>
      <c r="JM57" s="32" t="s">
        <v>1068</v>
      </c>
      <c r="JN57" s="32" t="s">
        <v>1068</v>
      </c>
      <c r="JP57" s="32" t="s">
        <v>1068</v>
      </c>
      <c r="JQ57" s="32" t="s">
        <v>1068</v>
      </c>
      <c r="JR57" s="32" t="s">
        <v>1068</v>
      </c>
      <c r="JS57" s="32" t="s">
        <v>1068</v>
      </c>
      <c r="JT57" s="32" t="s">
        <v>1068</v>
      </c>
      <c r="JU57" s="32" t="s">
        <v>1068</v>
      </c>
      <c r="JV57" s="32" t="s">
        <v>1068</v>
      </c>
      <c r="JW57" s="32" t="s">
        <v>1068</v>
      </c>
      <c r="JX57" s="32" t="s">
        <v>1068</v>
      </c>
      <c r="JY57" s="32" t="s">
        <v>1068</v>
      </c>
      <c r="KA57" s="32" t="s">
        <v>59</v>
      </c>
      <c r="KB57" s="32" t="s">
        <v>59</v>
      </c>
      <c r="KC57" s="32" t="s">
        <v>59</v>
      </c>
      <c r="KD57" s="32" t="s">
        <v>59</v>
      </c>
      <c r="KE57" s="32" t="s">
        <v>59</v>
      </c>
      <c r="KF57" s="32" t="s">
        <v>59</v>
      </c>
      <c r="KG57" s="32" t="s">
        <v>59</v>
      </c>
      <c r="KI57" s="32" t="s">
        <v>1258</v>
      </c>
      <c r="KJ57" s="32" t="s">
        <v>1258</v>
      </c>
      <c r="KK57" s="32" t="s">
        <v>1258</v>
      </c>
      <c r="KL57" s="32" t="s">
        <v>1258</v>
      </c>
      <c r="KM57" s="32" t="s">
        <v>1258</v>
      </c>
      <c r="KN57" s="32" t="s">
        <v>1258</v>
      </c>
      <c r="KO57" s="32" t="s">
        <v>1258</v>
      </c>
      <c r="KQ57" s="32" t="s">
        <v>1258</v>
      </c>
      <c r="KR57" s="32" t="s">
        <v>1258</v>
      </c>
      <c r="KS57" s="32" t="s">
        <v>1258</v>
      </c>
      <c r="KT57" s="32" t="s">
        <v>1258</v>
      </c>
      <c r="KU57" s="32" t="s">
        <v>1258</v>
      </c>
      <c r="KV57" s="32" t="s">
        <v>1258</v>
      </c>
      <c r="KW57" s="32" t="s">
        <v>1258</v>
      </c>
      <c r="KX57" s="32" t="s">
        <v>1258</v>
      </c>
      <c r="KZ57" s="32" t="s">
        <v>59</v>
      </c>
      <c r="LA57" s="32" t="s">
        <v>59</v>
      </c>
      <c r="LC57" s="32" t="s">
        <v>1068</v>
      </c>
      <c r="LE57" s="32" t="s">
        <v>1068</v>
      </c>
      <c r="LG57" s="32" t="s">
        <v>1464</v>
      </c>
      <c r="LH57" s="32" t="s">
        <v>1464</v>
      </c>
      <c r="LJ57" s="32" t="s">
        <v>59</v>
      </c>
      <c r="LK57" s="32" t="s">
        <v>59</v>
      </c>
      <c r="LL57" s="32" t="s">
        <v>59</v>
      </c>
      <c r="LN57" s="34" t="s">
        <v>1280</v>
      </c>
      <c r="LO57" s="34" t="s">
        <v>1280</v>
      </c>
      <c r="LQ57" s="34" t="s">
        <v>1280</v>
      </c>
      <c r="LR57" s="34" t="s">
        <v>1280</v>
      </c>
      <c r="LS57" s="34" t="s">
        <v>1280</v>
      </c>
      <c r="LT57" s="34" t="s">
        <v>1280</v>
      </c>
      <c r="LV57" s="34" t="s">
        <v>1280</v>
      </c>
      <c r="LW57" s="34" t="s">
        <v>1280</v>
      </c>
      <c r="LY57" s="34" t="s">
        <v>1280</v>
      </c>
      <c r="LZ57" s="34" t="s">
        <v>1280</v>
      </c>
      <c r="MB57" s="32" t="s">
        <v>59</v>
      </c>
      <c r="MC57" s="32" t="s">
        <v>59</v>
      </c>
      <c r="MD57" s="32" t="s">
        <v>59</v>
      </c>
      <c r="ME57" s="32" t="s">
        <v>59</v>
      </c>
      <c r="MG57" s="32" t="s">
        <v>1068</v>
      </c>
      <c r="MH57" s="32" t="s">
        <v>1068</v>
      </c>
      <c r="MI57" s="32" t="s">
        <v>1068</v>
      </c>
      <c r="MJ57" s="32" t="s">
        <v>1068</v>
      </c>
      <c r="MK57" s="32" t="s">
        <v>1068</v>
      </c>
      <c r="ML57" s="32" t="s">
        <v>1068</v>
      </c>
      <c r="MN57" s="32" t="s">
        <v>1068</v>
      </c>
      <c r="MO57" s="32" t="s">
        <v>1068</v>
      </c>
      <c r="MP57" s="32" t="s">
        <v>1068</v>
      </c>
      <c r="MQ57" s="32" t="s">
        <v>1068</v>
      </c>
      <c r="MR57" s="32" t="s">
        <v>1068</v>
      </c>
      <c r="MT57" s="32" t="s">
        <v>59</v>
      </c>
      <c r="MU57" s="32" t="s">
        <v>59</v>
      </c>
      <c r="MW57" s="32" t="s">
        <v>1307</v>
      </c>
      <c r="MX57" s="32" t="s">
        <v>1307</v>
      </c>
      <c r="MY57" s="32" t="s">
        <v>1307</v>
      </c>
      <c r="MZ57" s="32" t="s">
        <v>1307</v>
      </c>
      <c r="NA57" s="32" t="s">
        <v>1307</v>
      </c>
      <c r="NB57" s="32" t="s">
        <v>1307</v>
      </c>
      <c r="NC57" s="32" t="s">
        <v>1307</v>
      </c>
      <c r="ND57" s="32" t="s">
        <v>1307</v>
      </c>
      <c r="NE57" s="32" t="s">
        <v>1307</v>
      </c>
      <c r="NF57" s="32" t="s">
        <v>1307</v>
      </c>
      <c r="NG57" s="32" t="s">
        <v>1307</v>
      </c>
      <c r="NH57" s="32" t="s">
        <v>1307</v>
      </c>
      <c r="NJ57" s="32" t="s">
        <v>59</v>
      </c>
      <c r="NK57" s="32" t="s">
        <v>59</v>
      </c>
      <c r="NL57" s="32" t="s">
        <v>59</v>
      </c>
      <c r="NM57" s="32" t="s">
        <v>59</v>
      </c>
      <c r="NN57" s="32" t="s">
        <v>59</v>
      </c>
      <c r="NO57" s="32" t="s">
        <v>59</v>
      </c>
      <c r="NQ57" s="32" t="s">
        <v>1307</v>
      </c>
      <c r="NR57" s="32" t="s">
        <v>1307</v>
      </c>
      <c r="NS57" s="32" t="s">
        <v>1307</v>
      </c>
      <c r="NT57" s="32" t="s">
        <v>1307</v>
      </c>
      <c r="NU57" s="32" t="s">
        <v>1307</v>
      </c>
      <c r="NV57" s="32" t="s">
        <v>1307</v>
      </c>
      <c r="NW57" s="32" t="s">
        <v>1307</v>
      </c>
      <c r="NX57" s="32" t="s">
        <v>1307</v>
      </c>
      <c r="NY57" s="32" t="s">
        <v>1307</v>
      </c>
      <c r="OA57" s="32" t="s">
        <v>59</v>
      </c>
      <c r="OB57" s="32" t="s">
        <v>59</v>
      </c>
      <c r="OC57" s="32" t="s">
        <v>59</v>
      </c>
      <c r="OE57" s="32" t="s">
        <v>59</v>
      </c>
      <c r="OF57" s="32" t="s">
        <v>59</v>
      </c>
      <c r="OG57" s="32" t="s">
        <v>59</v>
      </c>
      <c r="OI57" s="32" t="s">
        <v>1543</v>
      </c>
      <c r="OJ57" s="32" t="s">
        <v>1543</v>
      </c>
      <c r="OK57" s="32" t="s">
        <v>1543</v>
      </c>
      <c r="OL57" s="32" t="s">
        <v>1543</v>
      </c>
      <c r="OM57" s="32" t="s">
        <v>1543</v>
      </c>
    </row>
    <row r="58" spans="1:403" ht="52.5" customHeight="1" x14ac:dyDescent="0.25">
      <c r="A58" s="31" t="s">
        <v>1064</v>
      </c>
      <c r="B58" s="32" t="s">
        <v>59</v>
      </c>
      <c r="C58" s="32" t="s">
        <v>59</v>
      </c>
      <c r="E58" s="32" t="s">
        <v>59</v>
      </c>
      <c r="F58" s="32" t="s">
        <v>59</v>
      </c>
      <c r="H58" s="32" t="s">
        <v>1117</v>
      </c>
      <c r="I58" s="32" t="s">
        <v>1118</v>
      </c>
      <c r="J58" s="32" t="s">
        <v>1118</v>
      </c>
      <c r="L58" s="32" t="s">
        <v>1135</v>
      </c>
      <c r="M58" s="32" t="s">
        <v>1488</v>
      </c>
      <c r="O58" s="32" t="s">
        <v>59</v>
      </c>
      <c r="P58" s="32" t="s">
        <v>59</v>
      </c>
      <c r="Q58" s="32" t="s">
        <v>59</v>
      </c>
      <c r="S58" s="32" t="s">
        <v>1117</v>
      </c>
      <c r="T58" s="32" t="s">
        <v>1117</v>
      </c>
      <c r="U58" s="32" t="s">
        <v>1118</v>
      </c>
      <c r="V58" s="32" t="s">
        <v>1118</v>
      </c>
      <c r="X58" s="32" t="s">
        <v>59</v>
      </c>
      <c r="Y58" s="32" t="s">
        <v>59</v>
      </c>
      <c r="Z58" s="32" t="s">
        <v>59</v>
      </c>
      <c r="AA58" s="32" t="s">
        <v>59</v>
      </c>
      <c r="AB58" s="32" t="s">
        <v>59</v>
      </c>
      <c r="AC58" s="32" t="s">
        <v>59</v>
      </c>
      <c r="AE58" s="32" t="s">
        <v>1446</v>
      </c>
      <c r="AF58" s="32" t="s">
        <v>1446</v>
      </c>
      <c r="AG58" s="32" t="s">
        <v>1446</v>
      </c>
      <c r="AH58" s="32" t="s">
        <v>1446</v>
      </c>
      <c r="AI58" s="32" t="s">
        <v>1446</v>
      </c>
      <c r="AK58" s="32" t="s">
        <v>59</v>
      </c>
      <c r="AL58" s="32" t="s">
        <v>59</v>
      </c>
      <c r="AM58" s="32" t="s">
        <v>59</v>
      </c>
      <c r="AO58" s="32" t="s">
        <v>1163</v>
      </c>
      <c r="AP58" s="32" t="s">
        <v>1164</v>
      </c>
      <c r="AQ58" s="32" t="s">
        <v>1164</v>
      </c>
      <c r="AS58" s="32" t="s">
        <v>1164</v>
      </c>
      <c r="AT58" s="32" t="s">
        <v>1164</v>
      </c>
      <c r="AV58" s="32" t="s">
        <v>1164</v>
      </c>
      <c r="AW58" s="32" t="s">
        <v>1164</v>
      </c>
      <c r="AY58" s="32" t="s">
        <v>59</v>
      </c>
      <c r="AZ58" s="32" t="s">
        <v>59</v>
      </c>
      <c r="BA58" s="32" t="s">
        <v>59</v>
      </c>
      <c r="BC58" s="32" t="s">
        <v>1163</v>
      </c>
      <c r="BD58" s="32" t="s">
        <v>1164</v>
      </c>
      <c r="BF58" s="32" t="s">
        <v>1163</v>
      </c>
      <c r="BG58" s="32" t="s">
        <v>1164</v>
      </c>
      <c r="BH58" s="32" t="s">
        <v>1164</v>
      </c>
      <c r="BJ58" s="32" t="s">
        <v>59</v>
      </c>
      <c r="BL58" s="32" t="s">
        <v>1164</v>
      </c>
      <c r="BM58" s="32" t="s">
        <v>1164</v>
      </c>
      <c r="BN58" s="32" t="s">
        <v>1164</v>
      </c>
      <c r="BP58" s="32" t="s">
        <v>1164</v>
      </c>
      <c r="BQ58" s="32" t="s">
        <v>1164</v>
      </c>
      <c r="BR58" s="32" t="s">
        <v>1164</v>
      </c>
      <c r="BT58" s="32" t="s">
        <v>59</v>
      </c>
      <c r="BU58" s="32" t="s">
        <v>59</v>
      </c>
      <c r="BV58" s="32" t="s">
        <v>59</v>
      </c>
      <c r="BX58" s="32" t="s">
        <v>1672</v>
      </c>
      <c r="BY58" s="32" t="s">
        <v>1673</v>
      </c>
      <c r="BZ58" s="32" t="s">
        <v>1673</v>
      </c>
      <c r="CB58" s="32" t="s">
        <v>1464</v>
      </c>
      <c r="CC58" s="32" t="s">
        <v>1464</v>
      </c>
      <c r="CE58" s="32" t="s">
        <v>59</v>
      </c>
      <c r="CF58" s="32" t="s">
        <v>59</v>
      </c>
      <c r="CG58" s="32" t="s">
        <v>59</v>
      </c>
      <c r="CI58" s="32" t="s">
        <v>1234</v>
      </c>
      <c r="CJ58" s="32" t="s">
        <v>1234</v>
      </c>
      <c r="CK58" s="32" t="s">
        <v>1234</v>
      </c>
      <c r="CM58" s="32" t="s">
        <v>1234</v>
      </c>
      <c r="CO58" s="32" t="s">
        <v>59</v>
      </c>
      <c r="CP58" s="32" t="s">
        <v>59</v>
      </c>
      <c r="CQ58" s="32" t="s">
        <v>59</v>
      </c>
      <c r="CS58" s="32" t="s">
        <v>59</v>
      </c>
      <c r="CT58" s="32" t="s">
        <v>59</v>
      </c>
      <c r="CU58" s="32" t="s">
        <v>59</v>
      </c>
      <c r="CW58" s="32" t="s">
        <v>1788</v>
      </c>
      <c r="CX58" s="32" t="s">
        <v>1788</v>
      </c>
      <c r="CY58" s="32" t="s">
        <v>1788</v>
      </c>
      <c r="DA58" s="32" t="s">
        <v>1788</v>
      </c>
      <c r="DB58" s="32" t="s">
        <v>1788</v>
      </c>
      <c r="DC58" s="32" t="s">
        <v>1788</v>
      </c>
      <c r="DE58" s="32" t="s">
        <v>1787</v>
      </c>
      <c r="DF58" s="32" t="s">
        <v>1787</v>
      </c>
      <c r="DG58" s="32" t="s">
        <v>1787</v>
      </c>
      <c r="DI58" s="32" t="s">
        <v>1787</v>
      </c>
      <c r="DJ58" s="32" t="s">
        <v>1787</v>
      </c>
      <c r="DK58" s="32" t="s">
        <v>1787</v>
      </c>
      <c r="DM58" s="32" t="s">
        <v>1742</v>
      </c>
      <c r="DN58" s="32" t="s">
        <v>1742</v>
      </c>
      <c r="DP58" s="32" t="s">
        <v>59</v>
      </c>
      <c r="DQ58" s="32" t="s">
        <v>59</v>
      </c>
      <c r="DR58" s="32" t="s">
        <v>59</v>
      </c>
      <c r="DT58" s="32" t="s">
        <v>1790</v>
      </c>
      <c r="DU58" s="32" t="s">
        <v>1790</v>
      </c>
      <c r="DV58" s="32" t="s">
        <v>1790</v>
      </c>
      <c r="DX58" s="32" t="s">
        <v>1790</v>
      </c>
      <c r="DY58" s="32" t="s">
        <v>1790</v>
      </c>
      <c r="DZ58" s="32" t="s">
        <v>1790</v>
      </c>
      <c r="EB58" s="32" t="s">
        <v>1694</v>
      </c>
      <c r="EC58" s="32" t="s">
        <v>1694</v>
      </c>
      <c r="ED58" s="32" t="s">
        <v>1694</v>
      </c>
      <c r="EE58" s="32" t="s">
        <v>1694</v>
      </c>
      <c r="EG58" s="32" t="s">
        <v>1694</v>
      </c>
      <c r="EH58" s="32" t="s">
        <v>1694</v>
      </c>
      <c r="EI58" s="32" t="s">
        <v>1694</v>
      </c>
      <c r="EJ58" s="32" t="s">
        <v>1694</v>
      </c>
      <c r="EL58" s="32" t="s">
        <v>59</v>
      </c>
      <c r="EN58" s="32" t="s">
        <v>59</v>
      </c>
      <c r="EO58" s="32" t="s">
        <v>59</v>
      </c>
      <c r="EP58" s="32" t="s">
        <v>59</v>
      </c>
      <c r="EQ58" s="32" t="s">
        <v>59</v>
      </c>
      <c r="ER58" s="32" t="s">
        <v>59</v>
      </c>
      <c r="ET58" s="32" t="s">
        <v>1840</v>
      </c>
      <c r="EU58" s="32" t="s">
        <v>1840</v>
      </c>
      <c r="EW58" s="32" t="s">
        <v>59</v>
      </c>
      <c r="EX58" s="32" t="s">
        <v>59</v>
      </c>
      <c r="EY58" s="32" t="s">
        <v>59</v>
      </c>
      <c r="EZ58" s="32" t="s">
        <v>59</v>
      </c>
      <c r="FB58" s="32" t="s">
        <v>1840</v>
      </c>
      <c r="FC58" s="32" t="s">
        <v>1840</v>
      </c>
      <c r="FE58" s="32" t="s">
        <v>59</v>
      </c>
      <c r="FF58" s="32" t="s">
        <v>59</v>
      </c>
      <c r="FG58" s="32" t="s">
        <v>59</v>
      </c>
      <c r="FH58" s="32" t="s">
        <v>59</v>
      </c>
      <c r="FJ58" s="32" t="s">
        <v>59</v>
      </c>
      <c r="FK58" s="32" t="s">
        <v>59</v>
      </c>
      <c r="FL58" s="32" t="s">
        <v>59</v>
      </c>
      <c r="FM58" s="32" t="s">
        <v>59</v>
      </c>
      <c r="FO58" s="32" t="s">
        <v>1544</v>
      </c>
      <c r="FP58" s="32" t="s">
        <v>1544</v>
      </c>
      <c r="FR58" s="32" t="s">
        <v>1544</v>
      </c>
      <c r="FS58" s="32" t="s">
        <v>1544</v>
      </c>
      <c r="FT58" s="32" t="s">
        <v>1544</v>
      </c>
      <c r="FU58" s="32" t="s">
        <v>1544</v>
      </c>
      <c r="FW58" s="32" t="s">
        <v>59</v>
      </c>
      <c r="FX58" s="32" t="s">
        <v>59</v>
      </c>
      <c r="FY58" s="32" t="s">
        <v>59</v>
      </c>
      <c r="FZ58" s="32" t="s">
        <v>59</v>
      </c>
      <c r="GA58" s="32" t="s">
        <v>59</v>
      </c>
      <c r="GB58" s="32" t="s">
        <v>59</v>
      </c>
      <c r="GD58" s="32" t="s">
        <v>1556</v>
      </c>
      <c r="GE58" s="32" t="s">
        <v>1556</v>
      </c>
      <c r="GF58" s="32" t="s">
        <v>1556</v>
      </c>
      <c r="GG58" s="32" t="s">
        <v>1557</v>
      </c>
      <c r="GH58" s="32" t="s">
        <v>1557</v>
      </c>
      <c r="GI58" s="32" t="s">
        <v>1557</v>
      </c>
      <c r="GK58" s="32" t="s">
        <v>59</v>
      </c>
      <c r="GL58" s="32" t="s">
        <v>59</v>
      </c>
      <c r="GM58" s="32" t="s">
        <v>59</v>
      </c>
      <c r="GN58" s="32" t="s">
        <v>59</v>
      </c>
      <c r="GP58" s="32" t="s">
        <v>1582</v>
      </c>
      <c r="GQ58" s="32" t="s">
        <v>1582</v>
      </c>
      <c r="GR58" s="32" t="s">
        <v>1583</v>
      </c>
      <c r="GS58" s="32" t="s">
        <v>1583</v>
      </c>
      <c r="GU58" s="32" t="s">
        <v>1582</v>
      </c>
      <c r="GV58" s="32" t="s">
        <v>1582</v>
      </c>
      <c r="GW58" s="32" t="s">
        <v>1583</v>
      </c>
      <c r="GX58" s="32" t="s">
        <v>1583</v>
      </c>
      <c r="GZ58" s="32" t="s">
        <v>59</v>
      </c>
      <c r="HA58" s="32" t="s">
        <v>59</v>
      </c>
      <c r="HB58" s="32" t="s">
        <v>59</v>
      </c>
      <c r="HC58" s="32" t="s">
        <v>59</v>
      </c>
      <c r="HD58" s="32" t="s">
        <v>59</v>
      </c>
      <c r="HE58" s="32" t="s">
        <v>59</v>
      </c>
      <c r="HG58" s="32" t="s">
        <v>1582</v>
      </c>
      <c r="HH58" s="32" t="s">
        <v>1582</v>
      </c>
      <c r="HI58" s="32" t="s">
        <v>1583</v>
      </c>
      <c r="HJ58" s="32" t="s">
        <v>1583</v>
      </c>
      <c r="HK58" s="32" t="s">
        <v>1583</v>
      </c>
      <c r="HL58" s="32" t="s">
        <v>1583</v>
      </c>
      <c r="HN58" s="32" t="s">
        <v>59</v>
      </c>
      <c r="HO58" s="32" t="s">
        <v>59</v>
      </c>
      <c r="HQ58" s="32" t="s">
        <v>1599</v>
      </c>
      <c r="HR58" s="32" t="s">
        <v>1599</v>
      </c>
      <c r="HT58" s="32" t="s">
        <v>1204</v>
      </c>
      <c r="HU58" s="32" t="s">
        <v>1204</v>
      </c>
      <c r="HV58" s="32" t="s">
        <v>1204</v>
      </c>
      <c r="HW58" s="32" t="s">
        <v>1204</v>
      </c>
      <c r="HY58" s="32" t="s">
        <v>59</v>
      </c>
      <c r="HZ58" s="32" t="s">
        <v>59</v>
      </c>
      <c r="IA58" s="32" t="s">
        <v>59</v>
      </c>
      <c r="IB58" s="32" t="s">
        <v>59</v>
      </c>
      <c r="IC58" s="32" t="s">
        <v>59</v>
      </c>
      <c r="ID58" s="32" t="s">
        <v>59</v>
      </c>
      <c r="IF58" s="32" t="s">
        <v>1204</v>
      </c>
      <c r="IG58" s="32" t="s">
        <v>1204</v>
      </c>
      <c r="IH58" s="32" t="s">
        <v>1205</v>
      </c>
      <c r="II58" s="32" t="s">
        <v>1205</v>
      </c>
      <c r="IK58" s="32" t="s">
        <v>1204</v>
      </c>
      <c r="IL58" s="32" t="s">
        <v>1204</v>
      </c>
      <c r="IM58" s="32" t="s">
        <v>1205</v>
      </c>
      <c r="IN58" s="32" t="s">
        <v>1205</v>
      </c>
      <c r="IO58" s="32" t="s">
        <v>1205</v>
      </c>
      <c r="IP58" s="32" t="s">
        <v>1205</v>
      </c>
      <c r="IQ58" s="32" t="s">
        <v>1205</v>
      </c>
      <c r="IR58" s="32" t="s">
        <v>1205</v>
      </c>
      <c r="IS58" s="32" t="s">
        <v>1205</v>
      </c>
      <c r="IU58" s="32" t="s">
        <v>1464</v>
      </c>
      <c r="IV58" s="32" t="s">
        <v>1464</v>
      </c>
      <c r="IW58" s="32" t="s">
        <v>1622</v>
      </c>
      <c r="IY58" s="32" t="s">
        <v>1464</v>
      </c>
      <c r="IZ58" s="32" t="s">
        <v>1464</v>
      </c>
      <c r="JA58" s="32" t="s">
        <v>1622</v>
      </c>
      <c r="JC58" s="32" t="s">
        <v>59</v>
      </c>
      <c r="JD58" s="32" t="s">
        <v>59</v>
      </c>
      <c r="JE58" s="32" t="s">
        <v>59</v>
      </c>
      <c r="JF58" s="32" t="s">
        <v>59</v>
      </c>
      <c r="JG58" s="32" t="s">
        <v>59</v>
      </c>
      <c r="JI58" s="32" t="s">
        <v>1135</v>
      </c>
      <c r="JJ58" s="32" t="s">
        <v>1135</v>
      </c>
      <c r="JK58" s="32" t="s">
        <v>1234</v>
      </c>
      <c r="JL58" s="32" t="s">
        <v>1234</v>
      </c>
      <c r="JM58" s="32" t="s">
        <v>1234</v>
      </c>
      <c r="JN58" s="32" t="s">
        <v>1234</v>
      </c>
      <c r="JP58" s="32" t="s">
        <v>1135</v>
      </c>
      <c r="JQ58" s="32" t="s">
        <v>1135</v>
      </c>
      <c r="JR58" s="32" t="s">
        <v>1234</v>
      </c>
      <c r="JS58" s="32" t="s">
        <v>1234</v>
      </c>
      <c r="JT58" s="32" t="s">
        <v>1234</v>
      </c>
      <c r="JU58" s="32" t="s">
        <v>1234</v>
      </c>
      <c r="JV58" s="32" t="s">
        <v>1234</v>
      </c>
      <c r="JW58" s="32" t="s">
        <v>1234</v>
      </c>
      <c r="JX58" s="32" t="s">
        <v>1234</v>
      </c>
      <c r="JY58" s="32" t="s">
        <v>1235</v>
      </c>
      <c r="KA58" s="32" t="s">
        <v>59</v>
      </c>
      <c r="KB58" s="32" t="s">
        <v>59</v>
      </c>
      <c r="KC58" s="32" t="s">
        <v>59</v>
      </c>
      <c r="KD58" s="32" t="s">
        <v>59</v>
      </c>
      <c r="KE58" s="32" t="s">
        <v>59</v>
      </c>
      <c r="KF58" s="32" t="s">
        <v>59</v>
      </c>
      <c r="KG58" s="32" t="s">
        <v>59</v>
      </c>
      <c r="KI58" s="32" t="s">
        <v>1204</v>
      </c>
      <c r="KJ58" s="32" t="s">
        <v>1204</v>
      </c>
      <c r="KK58" s="32" t="s">
        <v>1259</v>
      </c>
      <c r="KL58" s="32" t="s">
        <v>1259</v>
      </c>
      <c r="KM58" s="32" t="s">
        <v>1259</v>
      </c>
      <c r="KN58" s="32" t="s">
        <v>1259</v>
      </c>
      <c r="KO58" s="32" t="s">
        <v>1259</v>
      </c>
      <c r="KQ58" s="32" t="s">
        <v>1204</v>
      </c>
      <c r="KR58" s="32" t="s">
        <v>1204</v>
      </c>
      <c r="KS58" s="32" t="s">
        <v>1259</v>
      </c>
      <c r="KT58" s="32" t="s">
        <v>1259</v>
      </c>
      <c r="KU58" s="32" t="s">
        <v>1259</v>
      </c>
      <c r="KV58" s="32" t="s">
        <v>1259</v>
      </c>
      <c r="KW58" s="32" t="s">
        <v>1259</v>
      </c>
      <c r="KX58" s="32" t="s">
        <v>1259</v>
      </c>
      <c r="KZ58" s="32" t="s">
        <v>59</v>
      </c>
      <c r="LA58" s="32" t="s">
        <v>59</v>
      </c>
      <c r="LC58" s="32" t="s">
        <v>1464</v>
      </c>
      <c r="LE58" s="32" t="s">
        <v>1464</v>
      </c>
      <c r="LG58" s="32" t="s">
        <v>1068</v>
      </c>
      <c r="LH58" s="32" t="s">
        <v>1068</v>
      </c>
      <c r="LJ58" s="32" t="s">
        <v>59</v>
      </c>
      <c r="LK58" s="32" t="s">
        <v>59</v>
      </c>
      <c r="LL58" s="32" t="s">
        <v>59</v>
      </c>
      <c r="LN58" s="34" t="s">
        <v>1281</v>
      </c>
      <c r="LO58" s="34" t="s">
        <v>1282</v>
      </c>
      <c r="LQ58" s="34" t="s">
        <v>1281</v>
      </c>
      <c r="LR58" s="34" t="s">
        <v>1282</v>
      </c>
      <c r="LS58" s="34" t="s">
        <v>1282</v>
      </c>
      <c r="LT58" s="34" t="s">
        <v>1282</v>
      </c>
      <c r="LV58" s="34" t="s">
        <v>1282</v>
      </c>
      <c r="LW58" s="34" t="s">
        <v>1282</v>
      </c>
      <c r="LY58" s="34" t="s">
        <v>1282</v>
      </c>
      <c r="LZ58" s="34" t="s">
        <v>1282</v>
      </c>
      <c r="MB58" s="32" t="s">
        <v>59</v>
      </c>
      <c r="MC58" s="32" t="s">
        <v>59</v>
      </c>
      <c r="MD58" s="32" t="s">
        <v>59</v>
      </c>
      <c r="ME58" s="32" t="s">
        <v>59</v>
      </c>
      <c r="MG58" s="34" t="s">
        <v>1384</v>
      </c>
      <c r="MH58" s="34" t="s">
        <v>1384</v>
      </c>
      <c r="MI58" s="34" t="s">
        <v>1282</v>
      </c>
      <c r="MJ58" s="34" t="s">
        <v>1282</v>
      </c>
      <c r="MK58" s="34" t="s">
        <v>1282</v>
      </c>
      <c r="ML58" s="34" t="s">
        <v>1282</v>
      </c>
      <c r="MN58" s="34" t="s">
        <v>1069</v>
      </c>
      <c r="MO58" s="34" t="s">
        <v>1069</v>
      </c>
      <c r="MP58" s="34" t="s">
        <v>1069</v>
      </c>
      <c r="MQ58" s="34" t="s">
        <v>1069</v>
      </c>
      <c r="MR58" s="34" t="s">
        <v>1069</v>
      </c>
      <c r="MT58" s="32" t="s">
        <v>59</v>
      </c>
      <c r="MU58" s="32" t="s">
        <v>59</v>
      </c>
      <c r="MW58" s="34" t="s">
        <v>1308</v>
      </c>
      <c r="MX58" s="34" t="s">
        <v>1308</v>
      </c>
      <c r="MY58" s="34" t="s">
        <v>1309</v>
      </c>
      <c r="MZ58" s="34" t="s">
        <v>1309</v>
      </c>
      <c r="NA58" s="34" t="s">
        <v>1309</v>
      </c>
      <c r="NB58" s="34" t="s">
        <v>1309</v>
      </c>
      <c r="NC58" s="34" t="s">
        <v>1309</v>
      </c>
      <c r="ND58" s="34" t="s">
        <v>1309</v>
      </c>
      <c r="NE58" s="34" t="s">
        <v>1309</v>
      </c>
      <c r="NF58" s="34" t="s">
        <v>1309</v>
      </c>
      <c r="NG58" s="34" t="s">
        <v>1309</v>
      </c>
      <c r="NH58" s="34" t="s">
        <v>1310</v>
      </c>
      <c r="NJ58" s="32" t="s">
        <v>59</v>
      </c>
      <c r="NK58" s="32" t="s">
        <v>59</v>
      </c>
      <c r="NL58" s="32" t="s">
        <v>59</v>
      </c>
      <c r="NM58" s="32" t="s">
        <v>59</v>
      </c>
      <c r="NN58" s="32" t="s">
        <v>59</v>
      </c>
      <c r="NO58" s="32" t="s">
        <v>59</v>
      </c>
      <c r="NQ58" s="34" t="s">
        <v>1309</v>
      </c>
      <c r="NR58" s="34" t="s">
        <v>1309</v>
      </c>
      <c r="NS58" s="34" t="s">
        <v>1309</v>
      </c>
      <c r="NT58" s="34" t="s">
        <v>1309</v>
      </c>
      <c r="NU58" s="34" t="s">
        <v>1309</v>
      </c>
      <c r="NV58" s="34" t="s">
        <v>1309</v>
      </c>
      <c r="NW58" s="34" t="s">
        <v>1309</v>
      </c>
      <c r="NX58" s="34" t="s">
        <v>1310</v>
      </c>
      <c r="NY58" s="34" t="s">
        <v>1310</v>
      </c>
      <c r="OA58" s="32" t="s">
        <v>59</v>
      </c>
      <c r="OB58" s="32" t="s">
        <v>59</v>
      </c>
      <c r="OC58" s="32" t="s">
        <v>59</v>
      </c>
      <c r="OE58" s="32" t="s">
        <v>59</v>
      </c>
      <c r="OF58" s="32" t="s">
        <v>59</v>
      </c>
      <c r="OG58" s="32" t="s">
        <v>59</v>
      </c>
      <c r="OI58" s="32" t="s">
        <v>1582</v>
      </c>
      <c r="OJ58" s="32" t="s">
        <v>1582</v>
      </c>
      <c r="OK58" s="32" t="s">
        <v>1582</v>
      </c>
      <c r="OL58" s="32" t="s">
        <v>1582</v>
      </c>
      <c r="OM58" s="32" t="s">
        <v>1582</v>
      </c>
    </row>
    <row r="59" spans="1:403" ht="45" customHeight="1" x14ac:dyDescent="0.25">
      <c r="A59" s="15" t="s">
        <v>159</v>
      </c>
      <c r="B59" s="2" t="s">
        <v>211</v>
      </c>
      <c r="C59" s="2" t="s">
        <v>211</v>
      </c>
      <c r="E59" s="2" t="s">
        <v>211</v>
      </c>
      <c r="F59" s="2" t="s">
        <v>211</v>
      </c>
      <c r="H59" s="2" t="s">
        <v>1119</v>
      </c>
      <c r="I59" s="2" t="s">
        <v>1119</v>
      </c>
      <c r="J59" s="2" t="s">
        <v>1119</v>
      </c>
      <c r="L59" s="2" t="s">
        <v>211</v>
      </c>
      <c r="M59" s="2" t="s">
        <v>1489</v>
      </c>
      <c r="O59" s="2" t="s">
        <v>211</v>
      </c>
      <c r="P59" s="2" t="s">
        <v>211</v>
      </c>
      <c r="Q59" s="2" t="s">
        <v>211</v>
      </c>
      <c r="S59" s="2" t="s">
        <v>1119</v>
      </c>
      <c r="T59" s="2" t="s">
        <v>1119</v>
      </c>
      <c r="U59" s="2" t="s">
        <v>1119</v>
      </c>
      <c r="V59" s="2" t="s">
        <v>1119</v>
      </c>
      <c r="X59" s="2" t="s">
        <v>160</v>
      </c>
      <c r="Y59" s="2" t="s">
        <v>160</v>
      </c>
      <c r="Z59" s="2" t="s">
        <v>160</v>
      </c>
      <c r="AA59" s="2" t="s">
        <v>160</v>
      </c>
      <c r="AB59" s="2" t="s">
        <v>160</v>
      </c>
      <c r="AC59" s="2" t="s">
        <v>160</v>
      </c>
      <c r="AE59" s="2" t="s">
        <v>1447</v>
      </c>
      <c r="AF59" s="2" t="s">
        <v>1447</v>
      </c>
      <c r="AG59" s="2" t="s">
        <v>1447</v>
      </c>
      <c r="AH59" s="2" t="s">
        <v>1447</v>
      </c>
      <c r="AI59" s="2" t="s">
        <v>1447</v>
      </c>
      <c r="AK59" s="2" t="s">
        <v>719</v>
      </c>
      <c r="AL59" s="2" t="s">
        <v>719</v>
      </c>
      <c r="AM59" s="2" t="s">
        <v>719</v>
      </c>
      <c r="AO59" s="2" t="s">
        <v>1165</v>
      </c>
      <c r="AP59" s="2" t="s">
        <v>1165</v>
      </c>
      <c r="AQ59" s="2" t="s">
        <v>1165</v>
      </c>
      <c r="AS59" s="2" t="s">
        <v>1165</v>
      </c>
      <c r="AT59" s="2" t="s">
        <v>1165</v>
      </c>
      <c r="AV59" s="2" t="s">
        <v>1165</v>
      </c>
      <c r="AW59" s="2" t="s">
        <v>1165</v>
      </c>
      <c r="AY59" s="2" t="s">
        <v>729</v>
      </c>
      <c r="AZ59" s="2" t="s">
        <v>729</v>
      </c>
      <c r="BA59" s="2" t="s">
        <v>729</v>
      </c>
      <c r="BC59" s="2" t="s">
        <v>1176</v>
      </c>
      <c r="BD59" s="2" t="s">
        <v>1176</v>
      </c>
      <c r="BF59" s="2" t="s">
        <v>1176</v>
      </c>
      <c r="BG59" s="2" t="s">
        <v>1176</v>
      </c>
      <c r="BH59" s="2" t="s">
        <v>1176</v>
      </c>
      <c r="BJ59" s="2" t="s">
        <v>1055</v>
      </c>
      <c r="BL59" s="2" t="s">
        <v>1176</v>
      </c>
      <c r="BM59" s="2" t="s">
        <v>1176</v>
      </c>
      <c r="BN59" s="2" t="s">
        <v>1176</v>
      </c>
      <c r="BP59" s="2" t="s">
        <v>1176</v>
      </c>
      <c r="BQ59" s="2" t="s">
        <v>1176</v>
      </c>
      <c r="BR59" s="2" t="s">
        <v>1176</v>
      </c>
      <c r="BT59" s="2" t="s">
        <v>746</v>
      </c>
      <c r="BU59" s="2" t="s">
        <v>746</v>
      </c>
      <c r="BV59" s="2" t="s">
        <v>746</v>
      </c>
      <c r="BX59" s="2" t="s">
        <v>1674</v>
      </c>
      <c r="BY59" s="2" t="s">
        <v>1674</v>
      </c>
      <c r="BZ59" s="2" t="s">
        <v>1674</v>
      </c>
      <c r="CB59" s="2" t="s">
        <v>1465</v>
      </c>
      <c r="CC59" s="2" t="s">
        <v>1465</v>
      </c>
      <c r="CE59" s="2" t="s">
        <v>764</v>
      </c>
      <c r="CF59" s="2" t="s">
        <v>764</v>
      </c>
      <c r="CG59" s="2" t="s">
        <v>764</v>
      </c>
      <c r="CI59" s="2" t="s">
        <v>1777</v>
      </c>
      <c r="CJ59" s="2" t="s">
        <v>1777</v>
      </c>
      <c r="CK59" s="2" t="s">
        <v>1777</v>
      </c>
      <c r="CM59" s="2" t="s">
        <v>1517</v>
      </c>
      <c r="CO59" s="2" t="s">
        <v>834</v>
      </c>
      <c r="CP59" s="2" t="s">
        <v>834</v>
      </c>
      <c r="CQ59" s="2" t="s">
        <v>834</v>
      </c>
      <c r="CS59" s="2" t="s">
        <v>834</v>
      </c>
      <c r="CT59" s="2" t="s">
        <v>834</v>
      </c>
      <c r="CU59" s="2" t="s">
        <v>834</v>
      </c>
      <c r="CW59" s="2" t="s">
        <v>270</v>
      </c>
      <c r="CX59" s="2" t="s">
        <v>270</v>
      </c>
      <c r="CY59" s="2" t="s">
        <v>270</v>
      </c>
      <c r="DA59" s="2" t="s">
        <v>270</v>
      </c>
      <c r="DB59" s="2" t="s">
        <v>270</v>
      </c>
      <c r="DC59" s="2" t="s">
        <v>270</v>
      </c>
      <c r="DE59" s="2" t="s">
        <v>1685</v>
      </c>
      <c r="DF59" s="2" t="s">
        <v>1685</v>
      </c>
      <c r="DG59" s="2" t="s">
        <v>1685</v>
      </c>
      <c r="DI59" s="2" t="s">
        <v>1685</v>
      </c>
      <c r="DJ59" s="2" t="s">
        <v>1685</v>
      </c>
      <c r="DK59" s="2" t="s">
        <v>1685</v>
      </c>
      <c r="DM59" s="2" t="s">
        <v>1743</v>
      </c>
      <c r="DN59" s="2" t="s">
        <v>1743</v>
      </c>
      <c r="DP59" s="2" t="s">
        <v>871</v>
      </c>
      <c r="DQ59" s="2" t="s">
        <v>871</v>
      </c>
      <c r="DR59" s="2" t="s">
        <v>871</v>
      </c>
      <c r="DT59" s="2" t="s">
        <v>295</v>
      </c>
      <c r="DU59" s="2" t="s">
        <v>295</v>
      </c>
      <c r="DV59" s="2" t="s">
        <v>295</v>
      </c>
      <c r="DX59" s="2" t="s">
        <v>295</v>
      </c>
      <c r="DY59" s="2" t="s">
        <v>295</v>
      </c>
      <c r="DZ59" s="2" t="s">
        <v>295</v>
      </c>
      <c r="EB59" s="2" t="s">
        <v>1695</v>
      </c>
      <c r="EC59" s="2" t="s">
        <v>1695</v>
      </c>
      <c r="ED59" s="2" t="s">
        <v>1695</v>
      </c>
      <c r="EE59" s="2" t="s">
        <v>1695</v>
      </c>
      <c r="EG59" s="2" t="s">
        <v>1695</v>
      </c>
      <c r="EH59" s="2" t="s">
        <v>1695</v>
      </c>
      <c r="EI59" s="2" t="s">
        <v>1695</v>
      </c>
      <c r="EJ59" s="2" t="s">
        <v>1695</v>
      </c>
      <c r="EL59" s="2" t="s">
        <v>303</v>
      </c>
      <c r="EN59" s="2" t="s">
        <v>295</v>
      </c>
      <c r="EO59" s="2" t="s">
        <v>295</v>
      </c>
      <c r="EP59" s="2" t="s">
        <v>295</v>
      </c>
      <c r="EQ59" s="2" t="s">
        <v>295</v>
      </c>
      <c r="ER59" s="2" t="s">
        <v>295</v>
      </c>
      <c r="ET59" s="2" t="s">
        <v>1841</v>
      </c>
      <c r="EU59" s="2" t="s">
        <v>1841</v>
      </c>
      <c r="EW59" s="2" t="s">
        <v>321</v>
      </c>
      <c r="EX59" s="2" t="s">
        <v>321</v>
      </c>
      <c r="EY59" s="2" t="s">
        <v>321</v>
      </c>
      <c r="EZ59" s="2" t="s">
        <v>321</v>
      </c>
      <c r="FB59" s="2" t="s">
        <v>1841</v>
      </c>
      <c r="FC59" s="2" t="s">
        <v>1841</v>
      </c>
      <c r="FE59" s="2" t="s">
        <v>321</v>
      </c>
      <c r="FF59" s="2" t="s">
        <v>321</v>
      </c>
      <c r="FG59" s="2" t="s">
        <v>321</v>
      </c>
      <c r="FH59" s="2" t="s">
        <v>321</v>
      </c>
      <c r="FJ59" s="2" t="s">
        <v>347</v>
      </c>
      <c r="FK59" s="2" t="s">
        <v>347</v>
      </c>
      <c r="FL59" s="2" t="s">
        <v>347</v>
      </c>
      <c r="FM59" s="2" t="s">
        <v>347</v>
      </c>
      <c r="FO59" s="2" t="s">
        <v>1545</v>
      </c>
      <c r="FP59" s="2" t="s">
        <v>1545</v>
      </c>
      <c r="FR59" s="2" t="s">
        <v>1545</v>
      </c>
      <c r="FS59" s="2" t="s">
        <v>1545</v>
      </c>
      <c r="FT59" s="2" t="s">
        <v>1545</v>
      </c>
      <c r="FU59" s="2" t="s">
        <v>1545</v>
      </c>
      <c r="FW59" s="2" t="s">
        <v>347</v>
      </c>
      <c r="FX59" s="2" t="s">
        <v>347</v>
      </c>
      <c r="FY59" s="2" t="s">
        <v>347</v>
      </c>
      <c r="FZ59" s="2" t="s">
        <v>347</v>
      </c>
      <c r="GA59" s="2" t="s">
        <v>347</v>
      </c>
      <c r="GB59" s="2" t="s">
        <v>347</v>
      </c>
      <c r="GD59" s="2" t="s">
        <v>1545</v>
      </c>
      <c r="GE59" s="2" t="s">
        <v>1545</v>
      </c>
      <c r="GF59" s="2" t="s">
        <v>1545</v>
      </c>
      <c r="GG59" s="2" t="s">
        <v>1545</v>
      </c>
      <c r="GH59" s="2" t="s">
        <v>1545</v>
      </c>
      <c r="GI59" s="2" t="s">
        <v>1545</v>
      </c>
      <c r="GK59" s="2" t="s">
        <v>438</v>
      </c>
      <c r="GL59" s="2" t="s">
        <v>438</v>
      </c>
      <c r="GM59" s="2" t="s">
        <v>438</v>
      </c>
      <c r="GN59" s="2" t="s">
        <v>438</v>
      </c>
      <c r="GP59" s="2" t="s">
        <v>1584</v>
      </c>
      <c r="GQ59" s="2" t="s">
        <v>1584</v>
      </c>
      <c r="GR59" s="2" t="s">
        <v>1584</v>
      </c>
      <c r="GS59" s="2" t="s">
        <v>1584</v>
      </c>
      <c r="GU59" s="2" t="s">
        <v>1584</v>
      </c>
      <c r="GV59" s="2" t="s">
        <v>1584</v>
      </c>
      <c r="GW59" s="2" t="s">
        <v>1584</v>
      </c>
      <c r="GX59" s="2" t="s">
        <v>1584</v>
      </c>
      <c r="GZ59" s="2" t="s">
        <v>438</v>
      </c>
      <c r="HA59" s="2" t="s">
        <v>438</v>
      </c>
      <c r="HB59" s="2" t="s">
        <v>438</v>
      </c>
      <c r="HC59" s="2" t="s">
        <v>438</v>
      </c>
      <c r="HD59" s="2" t="s">
        <v>438</v>
      </c>
      <c r="HE59" s="2" t="s">
        <v>438</v>
      </c>
      <c r="HG59" s="2" t="s">
        <v>1584</v>
      </c>
      <c r="HH59" s="2" t="s">
        <v>1584</v>
      </c>
      <c r="HI59" s="2" t="s">
        <v>1584</v>
      </c>
      <c r="HJ59" s="2" t="s">
        <v>1584</v>
      </c>
      <c r="HK59" s="2" t="s">
        <v>1584</v>
      </c>
      <c r="HL59" s="2" t="s">
        <v>1584</v>
      </c>
      <c r="HN59" s="2" t="s">
        <v>471</v>
      </c>
      <c r="HO59" s="2" t="s">
        <v>471</v>
      </c>
      <c r="HQ59" s="2" t="s">
        <v>1206</v>
      </c>
      <c r="HR59" s="2" t="s">
        <v>1206</v>
      </c>
      <c r="HT59" s="2" t="s">
        <v>1206</v>
      </c>
      <c r="HU59" s="2" t="s">
        <v>1206</v>
      </c>
      <c r="HV59" s="2" t="s">
        <v>1206</v>
      </c>
      <c r="HW59" s="2" t="s">
        <v>1206</v>
      </c>
      <c r="HY59" s="2" t="s">
        <v>471</v>
      </c>
      <c r="HZ59" s="2" t="s">
        <v>471</v>
      </c>
      <c r="IA59" s="2" t="s">
        <v>471</v>
      </c>
      <c r="IB59" s="2" t="s">
        <v>471</v>
      </c>
      <c r="IC59" s="2" t="s">
        <v>471</v>
      </c>
      <c r="ID59" s="2" t="s">
        <v>471</v>
      </c>
      <c r="IF59" s="2" t="s">
        <v>1206</v>
      </c>
      <c r="IG59" s="2" t="s">
        <v>1206</v>
      </c>
      <c r="IH59" s="2" t="s">
        <v>1206</v>
      </c>
      <c r="II59" s="2" t="s">
        <v>1206</v>
      </c>
      <c r="IK59" s="2" t="s">
        <v>1206</v>
      </c>
      <c r="IL59" s="2" t="s">
        <v>1206</v>
      </c>
      <c r="IM59" s="2" t="s">
        <v>1206</v>
      </c>
      <c r="IN59" s="2" t="s">
        <v>1206</v>
      </c>
      <c r="IO59" s="2" t="s">
        <v>1206</v>
      </c>
      <c r="IP59" s="2" t="s">
        <v>1206</v>
      </c>
      <c r="IQ59" s="2" t="s">
        <v>1206</v>
      </c>
      <c r="IR59" s="2" t="s">
        <v>1206</v>
      </c>
      <c r="IS59" s="2" t="s">
        <v>1206</v>
      </c>
      <c r="IU59" s="2" t="s">
        <v>175</v>
      </c>
      <c r="IV59" s="2" t="s">
        <v>175</v>
      </c>
      <c r="IW59" s="2" t="s">
        <v>175</v>
      </c>
      <c r="IY59" s="2" t="s">
        <v>175</v>
      </c>
      <c r="IZ59" s="2" t="s">
        <v>175</v>
      </c>
      <c r="JA59" s="2" t="s">
        <v>175</v>
      </c>
      <c r="JC59" s="2" t="s">
        <v>175</v>
      </c>
      <c r="JD59" s="2" t="s">
        <v>175</v>
      </c>
      <c r="JE59" s="2" t="s">
        <v>493</v>
      </c>
      <c r="JF59" s="2" t="s">
        <v>493</v>
      </c>
      <c r="JG59" s="2" t="s">
        <v>175</v>
      </c>
      <c r="JI59" s="2" t="s">
        <v>1236</v>
      </c>
      <c r="JJ59" s="2" t="s">
        <v>1236</v>
      </c>
      <c r="JK59" s="2" t="s">
        <v>1236</v>
      </c>
      <c r="JL59" s="2" t="s">
        <v>1236</v>
      </c>
      <c r="JM59" s="2" t="s">
        <v>1236</v>
      </c>
      <c r="JN59" s="2" t="s">
        <v>1236</v>
      </c>
      <c r="JP59" s="2" t="s">
        <v>1236</v>
      </c>
      <c r="JQ59" s="2" t="s">
        <v>1236</v>
      </c>
      <c r="JR59" s="2" t="s">
        <v>1236</v>
      </c>
      <c r="JS59" s="2" t="s">
        <v>1236</v>
      </c>
      <c r="JT59" s="2" t="s">
        <v>1236</v>
      </c>
      <c r="JU59" s="2" t="s">
        <v>1237</v>
      </c>
      <c r="JV59" s="2" t="s">
        <v>1236</v>
      </c>
      <c r="JW59" s="2" t="s">
        <v>1236</v>
      </c>
      <c r="JX59" s="2" t="s">
        <v>1236</v>
      </c>
      <c r="JY59" s="2" t="s">
        <v>1236</v>
      </c>
      <c r="KA59" s="2" t="s">
        <v>502</v>
      </c>
      <c r="KB59" s="2" t="s">
        <v>502</v>
      </c>
      <c r="KC59" s="2" t="s">
        <v>502</v>
      </c>
      <c r="KD59" s="2" t="s">
        <v>502</v>
      </c>
      <c r="KE59" s="2" t="s">
        <v>502</v>
      </c>
      <c r="KF59" s="2" t="s">
        <v>502</v>
      </c>
      <c r="KG59" s="2" t="s">
        <v>502</v>
      </c>
      <c r="KI59" s="2" t="s">
        <v>1260</v>
      </c>
      <c r="KJ59" s="2" t="s">
        <v>1260</v>
      </c>
      <c r="KK59" s="2" t="s">
        <v>1260</v>
      </c>
      <c r="KL59" s="2" t="s">
        <v>1260</v>
      </c>
      <c r="KM59" s="2" t="s">
        <v>1260</v>
      </c>
      <c r="KN59" s="2" t="s">
        <v>1260</v>
      </c>
      <c r="KO59" s="2" t="s">
        <v>1260</v>
      </c>
      <c r="KQ59" s="2" t="s">
        <v>1260</v>
      </c>
      <c r="KR59" s="2" t="s">
        <v>1260</v>
      </c>
      <c r="KS59" s="2" t="s">
        <v>1260</v>
      </c>
      <c r="KT59" s="2" t="s">
        <v>1260</v>
      </c>
      <c r="KU59" s="2" t="s">
        <v>1260</v>
      </c>
      <c r="KV59" s="2" t="s">
        <v>1260</v>
      </c>
      <c r="KW59" s="2" t="s">
        <v>1260</v>
      </c>
      <c r="KX59" s="2" t="s">
        <v>1260</v>
      </c>
      <c r="KZ59" s="2" t="s">
        <v>184</v>
      </c>
      <c r="LA59" s="2" t="s">
        <v>184</v>
      </c>
      <c r="LC59" s="2" t="s">
        <v>1644</v>
      </c>
      <c r="LE59" s="2" t="s">
        <v>1644</v>
      </c>
      <c r="LG59" s="2" t="s">
        <v>1283</v>
      </c>
      <c r="LH59" s="2" t="s">
        <v>1283</v>
      </c>
      <c r="LJ59" s="2" t="s">
        <v>580</v>
      </c>
      <c r="LK59" s="2" t="s">
        <v>580</v>
      </c>
      <c r="LL59" s="2" t="s">
        <v>580</v>
      </c>
      <c r="LN59" s="2" t="s">
        <v>1283</v>
      </c>
      <c r="LO59" s="2" t="s">
        <v>1283</v>
      </c>
      <c r="LQ59" s="2" t="s">
        <v>1283</v>
      </c>
      <c r="LR59" s="2" t="s">
        <v>1283</v>
      </c>
      <c r="LS59" s="2" t="s">
        <v>1283</v>
      </c>
      <c r="LT59" s="2" t="s">
        <v>1283</v>
      </c>
      <c r="LV59" s="2" t="s">
        <v>1284</v>
      </c>
      <c r="LW59" s="2" t="s">
        <v>1284</v>
      </c>
      <c r="LY59" s="2" t="s">
        <v>1284</v>
      </c>
      <c r="LZ59" s="2" t="s">
        <v>1284</v>
      </c>
      <c r="MB59" s="2" t="s">
        <v>587</v>
      </c>
      <c r="MC59" s="2" t="s">
        <v>587</v>
      </c>
      <c r="MD59" s="2" t="s">
        <v>587</v>
      </c>
      <c r="ME59" s="2" t="s">
        <v>587</v>
      </c>
      <c r="MG59" s="2" t="s">
        <v>1385</v>
      </c>
      <c r="MH59" s="2" t="s">
        <v>1385</v>
      </c>
      <c r="MI59" s="2" t="s">
        <v>1385</v>
      </c>
      <c r="MJ59" s="2" t="s">
        <v>1385</v>
      </c>
      <c r="MK59" s="2" t="s">
        <v>1385</v>
      </c>
      <c r="ML59" s="2" t="s">
        <v>1385</v>
      </c>
      <c r="MN59" s="2" t="s">
        <v>908</v>
      </c>
      <c r="MO59" s="2" t="s">
        <v>908</v>
      </c>
      <c r="MP59" s="2" t="s">
        <v>908</v>
      </c>
      <c r="MQ59" s="2" t="s">
        <v>908</v>
      </c>
      <c r="MR59" s="2" t="s">
        <v>908</v>
      </c>
      <c r="MT59" s="2" t="s">
        <v>190</v>
      </c>
      <c r="MU59" s="2" t="s">
        <v>598</v>
      </c>
      <c r="MW59" s="2" t="s">
        <v>1311</v>
      </c>
      <c r="MX59" s="2" t="s">
        <v>1311</v>
      </c>
      <c r="MY59" s="2" t="s">
        <v>1311</v>
      </c>
      <c r="MZ59" s="2" t="s">
        <v>1311</v>
      </c>
      <c r="NA59" s="2" t="s">
        <v>1311</v>
      </c>
      <c r="NB59" s="2" t="s">
        <v>1311</v>
      </c>
      <c r="NC59" s="2" t="s">
        <v>1311</v>
      </c>
      <c r="ND59" s="2" t="s">
        <v>1311</v>
      </c>
      <c r="NE59" s="2" t="s">
        <v>1311</v>
      </c>
      <c r="NF59" s="2" t="s">
        <v>1311</v>
      </c>
      <c r="NG59" s="2" t="s">
        <v>1311</v>
      </c>
      <c r="NH59" s="2" t="s">
        <v>1311</v>
      </c>
      <c r="NJ59" s="2" t="s">
        <v>604</v>
      </c>
      <c r="NK59" s="2" t="s">
        <v>604</v>
      </c>
      <c r="NL59" s="2" t="s">
        <v>195</v>
      </c>
      <c r="NM59" s="2" t="s">
        <v>604</v>
      </c>
      <c r="NN59" s="2" t="s">
        <v>604</v>
      </c>
      <c r="NO59" s="2" t="s">
        <v>604</v>
      </c>
      <c r="NQ59" s="2" t="s">
        <v>1340</v>
      </c>
      <c r="NR59" s="2" t="s">
        <v>1340</v>
      </c>
      <c r="NS59" s="2" t="s">
        <v>1340</v>
      </c>
      <c r="NT59" s="2" t="s">
        <v>1340</v>
      </c>
      <c r="NU59" s="2" t="s">
        <v>1340</v>
      </c>
      <c r="NV59" s="2" t="s">
        <v>1340</v>
      </c>
      <c r="NW59" s="2" t="s">
        <v>1340</v>
      </c>
      <c r="NX59" s="2" t="s">
        <v>1340</v>
      </c>
      <c r="NY59" s="2" t="s">
        <v>1340</v>
      </c>
      <c r="OA59" s="2" t="s">
        <v>961</v>
      </c>
      <c r="OB59" s="2" t="s">
        <v>961</v>
      </c>
      <c r="OC59" s="2" t="s">
        <v>961</v>
      </c>
      <c r="OE59" s="2" t="s">
        <v>610</v>
      </c>
      <c r="OF59" s="2" t="s">
        <v>611</v>
      </c>
      <c r="OG59" s="2" t="s">
        <v>611</v>
      </c>
      <c r="OI59" s="2" t="s">
        <v>1878</v>
      </c>
      <c r="OJ59" s="2" t="s">
        <v>1878</v>
      </c>
      <c r="OK59" s="2" t="s">
        <v>1879</v>
      </c>
      <c r="OL59" s="2" t="s">
        <v>1879</v>
      </c>
      <c r="OM59" s="2" t="s">
        <v>1879</v>
      </c>
    </row>
    <row r="60" spans="1:403" ht="22.5" customHeight="1" x14ac:dyDescent="0.25">
      <c r="A60" s="15" t="s">
        <v>162</v>
      </c>
      <c r="B60" s="2" t="s">
        <v>212</v>
      </c>
      <c r="C60" s="2" t="s">
        <v>212</v>
      </c>
      <c r="E60" s="2" t="s">
        <v>212</v>
      </c>
      <c r="F60" s="2" t="s">
        <v>212</v>
      </c>
      <c r="H60" s="2" t="s">
        <v>296</v>
      </c>
      <c r="I60" s="2" t="s">
        <v>296</v>
      </c>
      <c r="J60" s="2" t="s">
        <v>296</v>
      </c>
      <c r="L60" s="2" t="s">
        <v>212</v>
      </c>
      <c r="M60" s="2" t="s">
        <v>212</v>
      </c>
      <c r="O60" s="2" t="s">
        <v>212</v>
      </c>
      <c r="P60" s="2" t="s">
        <v>212</v>
      </c>
      <c r="Q60" s="2" t="s">
        <v>212</v>
      </c>
      <c r="S60" s="2" t="s">
        <v>296</v>
      </c>
      <c r="T60" s="2" t="s">
        <v>296</v>
      </c>
      <c r="U60" s="2" t="s">
        <v>296</v>
      </c>
      <c r="V60" s="2" t="s">
        <v>296</v>
      </c>
      <c r="X60" s="2" t="s">
        <v>161</v>
      </c>
      <c r="Y60" s="2" t="s">
        <v>161</v>
      </c>
      <c r="Z60" s="2" t="s">
        <v>161</v>
      </c>
      <c r="AA60" s="2" t="s">
        <v>161</v>
      </c>
      <c r="AB60" s="2" t="s">
        <v>161</v>
      </c>
      <c r="AC60" s="2" t="s">
        <v>161</v>
      </c>
      <c r="AE60" s="2" t="s">
        <v>1448</v>
      </c>
      <c r="AF60" s="2" t="s">
        <v>1448</v>
      </c>
      <c r="AG60" s="2" t="s">
        <v>1448</v>
      </c>
      <c r="AH60" s="2" t="s">
        <v>1448</v>
      </c>
      <c r="AI60" s="2" t="s">
        <v>1448</v>
      </c>
      <c r="AK60" s="2" t="s">
        <v>720</v>
      </c>
      <c r="AL60" s="2" t="s">
        <v>720</v>
      </c>
      <c r="AM60" s="2" t="s">
        <v>720</v>
      </c>
      <c r="AO60" s="2" t="s">
        <v>720</v>
      </c>
      <c r="AP60" s="2" t="s">
        <v>720</v>
      </c>
      <c r="AQ60" s="2" t="s">
        <v>720</v>
      </c>
      <c r="AS60" s="2" t="s">
        <v>720</v>
      </c>
      <c r="AT60" s="2" t="s">
        <v>720</v>
      </c>
      <c r="AV60" s="2" t="s">
        <v>720</v>
      </c>
      <c r="AW60" s="2" t="s">
        <v>720</v>
      </c>
      <c r="AY60" s="2" t="s">
        <v>296</v>
      </c>
      <c r="AZ60" s="2" t="s">
        <v>296</v>
      </c>
      <c r="BA60" s="2" t="s">
        <v>296</v>
      </c>
      <c r="BC60" s="2" t="s">
        <v>296</v>
      </c>
      <c r="BD60" s="2" t="s">
        <v>296</v>
      </c>
      <c r="BF60" s="2" t="s">
        <v>296</v>
      </c>
      <c r="BG60" s="2" t="s">
        <v>296</v>
      </c>
      <c r="BH60" s="2" t="s">
        <v>296</v>
      </c>
      <c r="BJ60" s="2" t="s">
        <v>1056</v>
      </c>
      <c r="BL60" s="2" t="s">
        <v>296</v>
      </c>
      <c r="BM60" s="2" t="s">
        <v>296</v>
      </c>
      <c r="BN60" s="2" t="s">
        <v>296</v>
      </c>
      <c r="BP60" s="2" t="s">
        <v>296</v>
      </c>
      <c r="BQ60" s="2" t="s">
        <v>296</v>
      </c>
      <c r="BR60" s="2" t="s">
        <v>296</v>
      </c>
      <c r="BT60" s="2" t="s">
        <v>304</v>
      </c>
      <c r="BU60" s="2" t="s">
        <v>304</v>
      </c>
      <c r="BV60" s="2" t="s">
        <v>304</v>
      </c>
      <c r="BX60" s="2" t="s">
        <v>1585</v>
      </c>
      <c r="BY60" s="2" t="s">
        <v>1585</v>
      </c>
      <c r="BZ60" s="2" t="s">
        <v>1585</v>
      </c>
      <c r="CB60" s="2" t="s">
        <v>765</v>
      </c>
      <c r="CC60" s="2" t="s">
        <v>765</v>
      </c>
      <c r="CE60" s="2" t="s">
        <v>765</v>
      </c>
      <c r="CF60" s="2" t="s">
        <v>765</v>
      </c>
      <c r="CG60" s="2" t="s">
        <v>765</v>
      </c>
      <c r="CI60" s="2" t="s">
        <v>1778</v>
      </c>
      <c r="CJ60" s="2" t="s">
        <v>1778</v>
      </c>
      <c r="CK60" s="2" t="s">
        <v>1778</v>
      </c>
      <c r="CM60" s="2" t="s">
        <v>1518</v>
      </c>
      <c r="CO60" s="2" t="s">
        <v>250</v>
      </c>
      <c r="CP60" s="2" t="s">
        <v>250</v>
      </c>
      <c r="CQ60" s="2" t="s">
        <v>250</v>
      </c>
      <c r="CS60" s="2" t="s">
        <v>250</v>
      </c>
      <c r="CT60" s="2" t="s">
        <v>250</v>
      </c>
      <c r="CU60" s="2" t="s">
        <v>250</v>
      </c>
      <c r="CW60" s="2" t="s">
        <v>271</v>
      </c>
      <c r="CX60" s="2" t="s">
        <v>271</v>
      </c>
      <c r="CY60" s="2" t="s">
        <v>271</v>
      </c>
      <c r="DA60" s="2" t="s">
        <v>271</v>
      </c>
      <c r="DB60" s="2" t="s">
        <v>271</v>
      </c>
      <c r="DC60" s="2" t="s">
        <v>271</v>
      </c>
      <c r="DE60" s="2" t="s">
        <v>271</v>
      </c>
      <c r="DF60" s="2" t="s">
        <v>271</v>
      </c>
      <c r="DG60" s="2" t="s">
        <v>271</v>
      </c>
      <c r="DI60" s="2" t="s">
        <v>271</v>
      </c>
      <c r="DJ60" s="2" t="s">
        <v>271</v>
      </c>
      <c r="DK60" s="2" t="s">
        <v>271</v>
      </c>
      <c r="DM60" s="2" t="s">
        <v>1744</v>
      </c>
      <c r="DN60" s="2" t="s">
        <v>1744</v>
      </c>
      <c r="DP60" s="2" t="s">
        <v>271</v>
      </c>
      <c r="DQ60" s="2" t="s">
        <v>271</v>
      </c>
      <c r="DR60" s="2" t="s">
        <v>271</v>
      </c>
      <c r="DT60" s="2" t="s">
        <v>296</v>
      </c>
      <c r="DU60" s="2" t="s">
        <v>296</v>
      </c>
      <c r="DV60" s="2" t="s">
        <v>296</v>
      </c>
      <c r="DX60" s="2" t="s">
        <v>296</v>
      </c>
      <c r="DY60" s="2" t="s">
        <v>296</v>
      </c>
      <c r="DZ60" s="2" t="s">
        <v>296</v>
      </c>
      <c r="EB60" s="2" t="s">
        <v>296</v>
      </c>
      <c r="EC60" s="2" t="s">
        <v>296</v>
      </c>
      <c r="ED60" s="2" t="s">
        <v>296</v>
      </c>
      <c r="EE60" s="2" t="s">
        <v>296</v>
      </c>
      <c r="EG60" s="2" t="s">
        <v>296</v>
      </c>
      <c r="EH60" s="2" t="s">
        <v>296</v>
      </c>
      <c r="EI60" s="2" t="s">
        <v>296</v>
      </c>
      <c r="EJ60" s="2" t="s">
        <v>296</v>
      </c>
      <c r="EL60" s="2" t="s">
        <v>304</v>
      </c>
      <c r="EN60" s="2" t="s">
        <v>296</v>
      </c>
      <c r="EO60" s="2" t="s">
        <v>296</v>
      </c>
      <c r="EP60" s="2" t="s">
        <v>296</v>
      </c>
      <c r="EQ60" s="2" t="s">
        <v>296</v>
      </c>
      <c r="ER60" s="2" t="s">
        <v>296</v>
      </c>
      <c r="ET60" s="2" t="s">
        <v>849</v>
      </c>
      <c r="EU60" s="2" t="s">
        <v>849</v>
      </c>
      <c r="EW60" s="2" t="s">
        <v>849</v>
      </c>
      <c r="EX60" s="2" t="s">
        <v>849</v>
      </c>
      <c r="EY60" s="2" t="s">
        <v>849</v>
      </c>
      <c r="EZ60" s="2" t="s">
        <v>849</v>
      </c>
      <c r="FB60" s="2" t="s">
        <v>859</v>
      </c>
      <c r="FC60" s="2" t="s">
        <v>859</v>
      </c>
      <c r="FE60" s="2" t="s">
        <v>859</v>
      </c>
      <c r="FF60" s="2" t="s">
        <v>859</v>
      </c>
      <c r="FG60" s="2" t="s">
        <v>859</v>
      </c>
      <c r="FH60" s="2" t="s">
        <v>859</v>
      </c>
      <c r="FJ60" s="2" t="s">
        <v>348</v>
      </c>
      <c r="FK60" s="2" t="s">
        <v>348</v>
      </c>
      <c r="FL60" s="2" t="s">
        <v>348</v>
      </c>
      <c r="FM60" s="2" t="s">
        <v>348</v>
      </c>
      <c r="FO60" s="2" t="s">
        <v>1546</v>
      </c>
      <c r="FP60" s="2" t="s">
        <v>1546</v>
      </c>
      <c r="FR60" s="2" t="s">
        <v>1546</v>
      </c>
      <c r="FS60" s="2" t="s">
        <v>1546</v>
      </c>
      <c r="FT60" s="2" t="s">
        <v>1546</v>
      </c>
      <c r="FU60" s="2" t="s">
        <v>1546</v>
      </c>
      <c r="FW60" s="2" t="s">
        <v>348</v>
      </c>
      <c r="FX60" s="2" t="s">
        <v>348</v>
      </c>
      <c r="FY60" s="2" t="s">
        <v>348</v>
      </c>
      <c r="FZ60" s="2" t="s">
        <v>348</v>
      </c>
      <c r="GA60" s="2" t="s">
        <v>348</v>
      </c>
      <c r="GB60" s="2" t="s">
        <v>348</v>
      </c>
      <c r="GD60" s="2" t="s">
        <v>1546</v>
      </c>
      <c r="GE60" s="2" t="s">
        <v>1546</v>
      </c>
      <c r="GF60" s="2" t="s">
        <v>1546</v>
      </c>
      <c r="GG60" s="2" t="s">
        <v>1546</v>
      </c>
      <c r="GH60" s="2" t="s">
        <v>1546</v>
      </c>
      <c r="GI60" s="2" t="s">
        <v>1546</v>
      </c>
      <c r="GK60" s="2" t="s">
        <v>439</v>
      </c>
      <c r="GL60" s="2" t="s">
        <v>439</v>
      </c>
      <c r="GM60" s="2" t="s">
        <v>439</v>
      </c>
      <c r="GN60" s="2" t="s">
        <v>439</v>
      </c>
      <c r="GP60" s="2" t="s">
        <v>1585</v>
      </c>
      <c r="GQ60" s="2" t="s">
        <v>1585</v>
      </c>
      <c r="GR60" s="2" t="s">
        <v>1585</v>
      </c>
      <c r="GS60" s="2" t="s">
        <v>1585</v>
      </c>
      <c r="GU60" s="2" t="s">
        <v>1585</v>
      </c>
      <c r="GV60" s="2" t="s">
        <v>1585</v>
      </c>
      <c r="GW60" s="2" t="s">
        <v>1585</v>
      </c>
      <c r="GX60" s="2" t="s">
        <v>1585</v>
      </c>
      <c r="GZ60" s="2" t="s">
        <v>439</v>
      </c>
      <c r="HA60" s="2" t="s">
        <v>439</v>
      </c>
      <c r="HB60" s="2" t="s">
        <v>439</v>
      </c>
      <c r="HC60" s="2" t="s">
        <v>439</v>
      </c>
      <c r="HD60" s="2" t="s">
        <v>439</v>
      </c>
      <c r="HE60" s="2" t="s">
        <v>439</v>
      </c>
      <c r="HG60" s="2" t="s">
        <v>439</v>
      </c>
      <c r="HH60" s="2" t="s">
        <v>439</v>
      </c>
      <c r="HI60" s="2" t="s">
        <v>439</v>
      </c>
      <c r="HJ60" s="2" t="s">
        <v>439</v>
      </c>
      <c r="HK60" s="2" t="s">
        <v>439</v>
      </c>
      <c r="HL60" s="2" t="s">
        <v>439</v>
      </c>
      <c r="HN60" s="2" t="s">
        <v>472</v>
      </c>
      <c r="HO60" s="2" t="s">
        <v>472</v>
      </c>
      <c r="HQ60" s="2" t="s">
        <v>1600</v>
      </c>
      <c r="HR60" s="2" t="s">
        <v>1600</v>
      </c>
      <c r="HT60" s="2" t="s">
        <v>1600</v>
      </c>
      <c r="HU60" s="2" t="s">
        <v>1600</v>
      </c>
      <c r="HV60" s="2" t="s">
        <v>1600</v>
      </c>
      <c r="HW60" s="2" t="s">
        <v>1600</v>
      </c>
      <c r="HY60" s="2" t="s">
        <v>480</v>
      </c>
      <c r="HZ60" s="2" t="s">
        <v>480</v>
      </c>
      <c r="IA60" s="2" t="s">
        <v>480</v>
      </c>
      <c r="IB60" s="2" t="s">
        <v>480</v>
      </c>
      <c r="IC60" s="2" t="s">
        <v>480</v>
      </c>
      <c r="ID60" s="2" t="s">
        <v>480</v>
      </c>
      <c r="IF60" s="2" t="s">
        <v>196</v>
      </c>
      <c r="IG60" s="2" t="s">
        <v>196</v>
      </c>
      <c r="IH60" s="2" t="s">
        <v>196</v>
      </c>
      <c r="II60" s="2" t="s">
        <v>196</v>
      </c>
      <c r="IK60" s="2" t="s">
        <v>196</v>
      </c>
      <c r="IL60" s="2" t="s">
        <v>196</v>
      </c>
      <c r="IM60" s="2" t="s">
        <v>196</v>
      </c>
      <c r="IN60" s="2" t="s">
        <v>196</v>
      </c>
      <c r="IO60" s="2" t="s">
        <v>1207</v>
      </c>
      <c r="IP60" s="2" t="s">
        <v>196</v>
      </c>
      <c r="IQ60" s="2" t="s">
        <v>196</v>
      </c>
      <c r="IR60" s="2" t="s">
        <v>196</v>
      </c>
      <c r="IS60" s="2" t="s">
        <v>196</v>
      </c>
      <c r="IU60" s="2" t="s">
        <v>176</v>
      </c>
      <c r="IV60" s="2" t="s">
        <v>176</v>
      </c>
      <c r="IW60" s="2" t="s">
        <v>176</v>
      </c>
      <c r="IY60" s="2" t="s">
        <v>176</v>
      </c>
      <c r="IZ60" s="2" t="s">
        <v>176</v>
      </c>
      <c r="JA60" s="2" t="s">
        <v>176</v>
      </c>
      <c r="JC60" s="2" t="s">
        <v>176</v>
      </c>
      <c r="JD60" s="2" t="s">
        <v>176</v>
      </c>
      <c r="JE60" s="2" t="s">
        <v>494</v>
      </c>
      <c r="JF60" s="2" t="s">
        <v>494</v>
      </c>
      <c r="JG60" s="2" t="s">
        <v>176</v>
      </c>
      <c r="JI60" s="2" t="s">
        <v>1238</v>
      </c>
      <c r="JJ60" s="2" t="s">
        <v>1238</v>
      </c>
      <c r="JK60" s="2" t="s">
        <v>1238</v>
      </c>
      <c r="JL60" s="2" t="s">
        <v>1238</v>
      </c>
      <c r="JM60" s="2" t="s">
        <v>1238</v>
      </c>
      <c r="JN60" s="2" t="s">
        <v>1238</v>
      </c>
      <c r="JP60" s="2" t="s">
        <v>1238</v>
      </c>
      <c r="JQ60" s="2" t="s">
        <v>1238</v>
      </c>
      <c r="JR60" s="2" t="s">
        <v>1238</v>
      </c>
      <c r="JS60" s="2" t="s">
        <v>1238</v>
      </c>
      <c r="JT60" s="2" t="s">
        <v>1238</v>
      </c>
      <c r="JU60" s="2" t="s">
        <v>605</v>
      </c>
      <c r="JV60" s="2" t="s">
        <v>1238</v>
      </c>
      <c r="JW60" s="2" t="s">
        <v>1238</v>
      </c>
      <c r="JX60" s="2" t="s">
        <v>1238</v>
      </c>
      <c r="JY60" s="2" t="s">
        <v>1238</v>
      </c>
      <c r="KA60" s="2" t="s">
        <v>510</v>
      </c>
      <c r="KB60" s="2" t="s">
        <v>510</v>
      </c>
      <c r="KC60" s="2" t="s">
        <v>510</v>
      </c>
      <c r="KD60" s="2" t="s">
        <v>510</v>
      </c>
      <c r="KE60" s="2" t="s">
        <v>510</v>
      </c>
      <c r="KF60" s="2" t="s">
        <v>510</v>
      </c>
      <c r="KG60" s="2" t="s">
        <v>509</v>
      </c>
      <c r="KI60" s="2" t="s">
        <v>1261</v>
      </c>
      <c r="KJ60" s="2" t="s">
        <v>1261</v>
      </c>
      <c r="KK60" s="2" t="s">
        <v>1261</v>
      </c>
      <c r="KL60" s="2" t="s">
        <v>1261</v>
      </c>
      <c r="KM60" s="2" t="s">
        <v>1261</v>
      </c>
      <c r="KN60" s="2" t="s">
        <v>1262</v>
      </c>
      <c r="KO60" s="2" t="s">
        <v>1262</v>
      </c>
      <c r="KQ60" s="2" t="s">
        <v>1261</v>
      </c>
      <c r="KR60" s="2" t="s">
        <v>1261</v>
      </c>
      <c r="KS60" s="2" t="s">
        <v>1261</v>
      </c>
      <c r="KT60" s="2" t="s">
        <v>1261</v>
      </c>
      <c r="KU60" s="2" t="s">
        <v>1261</v>
      </c>
      <c r="KV60" s="2" t="s">
        <v>1261</v>
      </c>
      <c r="KW60" s="2" t="s">
        <v>1262</v>
      </c>
      <c r="KX60" s="2" t="s">
        <v>1262</v>
      </c>
      <c r="KZ60" s="2" t="s">
        <v>185</v>
      </c>
      <c r="LA60" s="2" t="s">
        <v>185</v>
      </c>
      <c r="LC60" s="2" t="s">
        <v>581</v>
      </c>
      <c r="LE60" s="2" t="s">
        <v>581</v>
      </c>
      <c r="LG60" s="2" t="s">
        <v>1285</v>
      </c>
      <c r="LH60" s="2" t="s">
        <v>1285</v>
      </c>
      <c r="LJ60" s="2" t="s">
        <v>581</v>
      </c>
      <c r="LK60" s="2" t="s">
        <v>581</v>
      </c>
      <c r="LL60" s="2" t="s">
        <v>581</v>
      </c>
      <c r="LN60" s="2" t="s">
        <v>1285</v>
      </c>
      <c r="LO60" s="2" t="s">
        <v>1285</v>
      </c>
      <c r="LQ60" s="2" t="s">
        <v>1285</v>
      </c>
      <c r="LR60" s="2" t="s">
        <v>1285</v>
      </c>
      <c r="LS60" s="2" t="s">
        <v>1285</v>
      </c>
      <c r="LT60" s="2" t="s">
        <v>1285</v>
      </c>
      <c r="LV60" s="2" t="s">
        <v>322</v>
      </c>
      <c r="LW60" s="2" t="s">
        <v>322</v>
      </c>
      <c r="LY60" s="2" t="s">
        <v>322</v>
      </c>
      <c r="LZ60" s="2" t="s">
        <v>322</v>
      </c>
      <c r="MB60" s="2" t="s">
        <v>483</v>
      </c>
      <c r="MC60" s="2" t="s">
        <v>483</v>
      </c>
      <c r="MD60" s="2" t="s">
        <v>483</v>
      </c>
      <c r="ME60" s="2" t="s">
        <v>483</v>
      </c>
      <c r="MG60" s="2" t="s">
        <v>1386</v>
      </c>
      <c r="MH60" s="2" t="s">
        <v>1386</v>
      </c>
      <c r="MI60" s="2" t="s">
        <v>1386</v>
      </c>
      <c r="MJ60" s="2" t="s">
        <v>1386</v>
      </c>
      <c r="MK60" s="2" t="s">
        <v>1386</v>
      </c>
      <c r="ML60" s="2" t="s">
        <v>1386</v>
      </c>
      <c r="MN60" s="2" t="s">
        <v>909</v>
      </c>
      <c r="MO60" s="2" t="s">
        <v>910</v>
      </c>
      <c r="MP60" s="2" t="s">
        <v>910</v>
      </c>
      <c r="MQ60" s="2" t="s">
        <v>910</v>
      </c>
      <c r="MR60" s="2" t="s">
        <v>910</v>
      </c>
      <c r="MT60" s="2" t="s">
        <v>191</v>
      </c>
      <c r="MU60" s="2" t="s">
        <v>596</v>
      </c>
      <c r="MW60" s="2" t="s">
        <v>1312</v>
      </c>
      <c r="MX60" s="2" t="s">
        <v>1312</v>
      </c>
      <c r="MY60" s="2" t="s">
        <v>1312</v>
      </c>
      <c r="MZ60" s="2" t="s">
        <v>1312</v>
      </c>
      <c r="NA60" s="2" t="s">
        <v>1312</v>
      </c>
      <c r="NB60" s="2" t="s">
        <v>1312</v>
      </c>
      <c r="NC60" s="2" t="s">
        <v>1312</v>
      </c>
      <c r="ND60" s="2" t="s">
        <v>1312</v>
      </c>
      <c r="NE60" s="2" t="s">
        <v>1312</v>
      </c>
      <c r="NF60" s="2" t="s">
        <v>1312</v>
      </c>
      <c r="NG60" s="2" t="s">
        <v>1312</v>
      </c>
      <c r="NH60" s="2" t="s">
        <v>1312</v>
      </c>
      <c r="NJ60" s="2" t="s">
        <v>605</v>
      </c>
      <c r="NK60" s="2" t="s">
        <v>605</v>
      </c>
      <c r="NL60" s="2" t="s">
        <v>196</v>
      </c>
      <c r="NM60" s="2" t="s">
        <v>605</v>
      </c>
      <c r="NN60" s="2" t="s">
        <v>605</v>
      </c>
      <c r="NO60" s="2" t="s">
        <v>605</v>
      </c>
      <c r="NQ60" s="2" t="s">
        <v>1341</v>
      </c>
      <c r="NR60" s="2" t="s">
        <v>1341</v>
      </c>
      <c r="NS60" s="2" t="s">
        <v>1341</v>
      </c>
      <c r="NT60" s="2" t="s">
        <v>1341</v>
      </c>
      <c r="NU60" s="2" t="s">
        <v>1341</v>
      </c>
      <c r="NV60" s="2" t="s">
        <v>1341</v>
      </c>
      <c r="NW60" s="2" t="s">
        <v>1341</v>
      </c>
      <c r="NX60" s="2" t="s">
        <v>1341</v>
      </c>
      <c r="NY60" s="2" t="s">
        <v>1341</v>
      </c>
      <c r="OA60" s="2" t="s">
        <v>962</v>
      </c>
      <c r="OB60" s="2" t="s">
        <v>962</v>
      </c>
      <c r="OC60" s="2" t="s">
        <v>962</v>
      </c>
      <c r="OE60" s="2" t="s">
        <v>296</v>
      </c>
      <c r="OF60" s="2" t="s">
        <v>627</v>
      </c>
      <c r="OG60" s="2" t="s">
        <v>627</v>
      </c>
      <c r="OI60" s="2" t="s">
        <v>510</v>
      </c>
      <c r="OJ60" s="2" t="s">
        <v>510</v>
      </c>
      <c r="OK60" s="2" t="s">
        <v>1880</v>
      </c>
      <c r="OL60" s="2" t="s">
        <v>1880</v>
      </c>
      <c r="OM60" s="2" t="s">
        <v>1880</v>
      </c>
    </row>
    <row r="61" spans="1:403" ht="90" customHeight="1" x14ac:dyDescent="0.25">
      <c r="A61" s="15" t="s">
        <v>163</v>
      </c>
      <c r="B61" s="16" t="s">
        <v>213</v>
      </c>
      <c r="C61" s="16" t="s">
        <v>213</v>
      </c>
      <c r="E61" s="16" t="s">
        <v>213</v>
      </c>
      <c r="F61" s="16" t="s">
        <v>213</v>
      </c>
      <c r="H61" s="16" t="s">
        <v>1120</v>
      </c>
      <c r="I61" s="16" t="s">
        <v>1120</v>
      </c>
      <c r="J61" s="16" t="s">
        <v>1120</v>
      </c>
      <c r="L61" s="16" t="s">
        <v>1136</v>
      </c>
      <c r="M61" s="16" t="s">
        <v>1136</v>
      </c>
      <c r="O61" s="16" t="s">
        <v>213</v>
      </c>
      <c r="P61" s="16" t="s">
        <v>213</v>
      </c>
      <c r="Q61" s="16" t="s">
        <v>213</v>
      </c>
      <c r="S61" s="16" t="s">
        <v>1120</v>
      </c>
      <c r="T61" s="16" t="s">
        <v>1120</v>
      </c>
      <c r="U61" s="16" t="s">
        <v>1120</v>
      </c>
      <c r="V61" s="16" t="s">
        <v>1120</v>
      </c>
      <c r="X61" s="16" t="s">
        <v>164</v>
      </c>
      <c r="Y61" s="16" t="s">
        <v>164</v>
      </c>
      <c r="Z61" s="16" t="s">
        <v>164</v>
      </c>
      <c r="AA61" s="16" t="s">
        <v>164</v>
      </c>
      <c r="AB61" s="16" t="s">
        <v>164</v>
      </c>
      <c r="AC61" s="16" t="s">
        <v>164</v>
      </c>
      <c r="AE61" s="16" t="s">
        <v>1449</v>
      </c>
      <c r="AF61" s="16" t="s">
        <v>1449</v>
      </c>
      <c r="AG61" s="16" t="s">
        <v>1449</v>
      </c>
      <c r="AH61" s="16" t="s">
        <v>1449</v>
      </c>
      <c r="AI61" s="16" t="s">
        <v>1449</v>
      </c>
      <c r="AK61" s="16" t="s">
        <v>721</v>
      </c>
      <c r="AL61" s="16" t="s">
        <v>721</v>
      </c>
      <c r="AM61" s="16" t="s">
        <v>721</v>
      </c>
      <c r="AO61" s="16" t="s">
        <v>1166</v>
      </c>
      <c r="AP61" s="16" t="s">
        <v>1166</v>
      </c>
      <c r="AQ61" s="16" t="s">
        <v>1166</v>
      </c>
      <c r="AS61" s="16" t="s">
        <v>1499</v>
      </c>
      <c r="AT61" s="16" t="s">
        <v>1499</v>
      </c>
      <c r="AV61" s="16" t="s">
        <v>1499</v>
      </c>
      <c r="AW61" s="16" t="s">
        <v>1499</v>
      </c>
      <c r="AY61" s="16" t="s">
        <v>721</v>
      </c>
      <c r="AZ61" s="16" t="s">
        <v>721</v>
      </c>
      <c r="BA61" s="16" t="s">
        <v>721</v>
      </c>
      <c r="BC61" s="16" t="s">
        <v>1166</v>
      </c>
      <c r="BD61" s="16" t="s">
        <v>1166</v>
      </c>
      <c r="BF61" s="16" t="s">
        <v>1166</v>
      </c>
      <c r="BG61" s="16" t="s">
        <v>1166</v>
      </c>
      <c r="BH61" s="16" t="s">
        <v>1166</v>
      </c>
      <c r="BJ61" s="16" t="s">
        <v>1057</v>
      </c>
      <c r="BL61" s="16" t="s">
        <v>1499</v>
      </c>
      <c r="BM61" s="16" t="s">
        <v>1499</v>
      </c>
      <c r="BN61" s="16" t="s">
        <v>1499</v>
      </c>
      <c r="BP61" s="16" t="s">
        <v>1499</v>
      </c>
      <c r="BQ61" s="16" t="s">
        <v>1499</v>
      </c>
      <c r="BR61" s="16" t="s">
        <v>1499</v>
      </c>
      <c r="BT61" s="16" t="s">
        <v>747</v>
      </c>
      <c r="BU61" s="16" t="s">
        <v>747</v>
      </c>
      <c r="BV61" s="16" t="s">
        <v>747</v>
      </c>
      <c r="BX61" s="16" t="s">
        <v>1675</v>
      </c>
      <c r="BY61" s="16" t="s">
        <v>1675</v>
      </c>
      <c r="BZ61" s="16" t="s">
        <v>1675</v>
      </c>
      <c r="CB61" s="16" t="s">
        <v>1466</v>
      </c>
      <c r="CC61" s="16" t="s">
        <v>1466</v>
      </c>
      <c r="CE61" s="16" t="s">
        <v>766</v>
      </c>
      <c r="CF61" s="16" t="s">
        <v>766</v>
      </c>
      <c r="CG61" s="16" t="s">
        <v>766</v>
      </c>
      <c r="CI61" s="16" t="s">
        <v>1779</v>
      </c>
      <c r="CJ61" s="16" t="s">
        <v>1779</v>
      </c>
      <c r="CK61" s="16" t="s">
        <v>1779</v>
      </c>
      <c r="CM61" s="16" t="s">
        <v>1519</v>
      </c>
      <c r="CO61" s="16" t="s">
        <v>835</v>
      </c>
      <c r="CP61" s="16" t="s">
        <v>835</v>
      </c>
      <c r="CQ61" s="16" t="s">
        <v>835</v>
      </c>
      <c r="CS61" s="16" t="s">
        <v>835</v>
      </c>
      <c r="CT61" s="16" t="s">
        <v>835</v>
      </c>
      <c r="CU61" s="16" t="s">
        <v>835</v>
      </c>
      <c r="CW61" s="16" t="s">
        <v>269</v>
      </c>
      <c r="CX61" s="16" t="s">
        <v>269</v>
      </c>
      <c r="CY61" s="16" t="s">
        <v>269</v>
      </c>
      <c r="DA61" s="16" t="s">
        <v>269</v>
      </c>
      <c r="DB61" s="16" t="s">
        <v>269</v>
      </c>
      <c r="DC61" s="16" t="s">
        <v>269</v>
      </c>
      <c r="DE61" s="16" t="s">
        <v>1686</v>
      </c>
      <c r="DF61" s="16" t="s">
        <v>1686</v>
      </c>
      <c r="DG61" s="16" t="s">
        <v>1686</v>
      </c>
      <c r="DI61" s="16" t="s">
        <v>1686</v>
      </c>
      <c r="DJ61" s="16" t="s">
        <v>1686</v>
      </c>
      <c r="DK61" s="16" t="s">
        <v>1686</v>
      </c>
      <c r="DM61" s="16" t="s">
        <v>1745</v>
      </c>
      <c r="DN61" s="16" t="s">
        <v>1745</v>
      </c>
      <c r="DP61" s="16" t="s">
        <v>872</v>
      </c>
      <c r="DQ61" s="16" t="s">
        <v>872</v>
      </c>
      <c r="DR61" s="16" t="s">
        <v>872</v>
      </c>
      <c r="DT61" s="16" t="s">
        <v>269</v>
      </c>
      <c r="DU61" s="16" t="s">
        <v>269</v>
      </c>
      <c r="DV61" s="16" t="s">
        <v>269</v>
      </c>
      <c r="DX61" s="16" t="s">
        <v>269</v>
      </c>
      <c r="DY61" s="16" t="s">
        <v>269</v>
      </c>
      <c r="DZ61" s="16" t="s">
        <v>269</v>
      </c>
      <c r="EB61" s="16" t="s">
        <v>1696</v>
      </c>
      <c r="EC61" s="16" t="s">
        <v>1696</v>
      </c>
      <c r="ED61" s="16" t="s">
        <v>1696</v>
      </c>
      <c r="EE61" s="16" t="s">
        <v>1696</v>
      </c>
      <c r="EG61" s="16" t="s">
        <v>1696</v>
      </c>
      <c r="EH61" s="16" t="s">
        <v>1696</v>
      </c>
      <c r="EI61" s="16" t="s">
        <v>1696</v>
      </c>
      <c r="EJ61" s="16" t="s">
        <v>1696</v>
      </c>
      <c r="EL61" s="16" t="s">
        <v>282</v>
      </c>
      <c r="EN61" s="16" t="s">
        <v>872</v>
      </c>
      <c r="EO61" s="16" t="s">
        <v>872</v>
      </c>
      <c r="EP61" s="16" t="s">
        <v>872</v>
      </c>
      <c r="EQ61" s="16" t="s">
        <v>872</v>
      </c>
      <c r="ER61" s="16" t="s">
        <v>872</v>
      </c>
      <c r="ET61" s="16" t="s">
        <v>1842</v>
      </c>
      <c r="EU61" s="16" t="s">
        <v>1842</v>
      </c>
      <c r="EW61" s="16" t="s">
        <v>850</v>
      </c>
      <c r="EX61" s="16" t="s">
        <v>850</v>
      </c>
      <c r="EY61" s="16" t="s">
        <v>850</v>
      </c>
      <c r="EZ61" s="16" t="s">
        <v>850</v>
      </c>
      <c r="FB61" s="16" t="s">
        <v>1842</v>
      </c>
      <c r="FC61" s="16" t="s">
        <v>1842</v>
      </c>
      <c r="FE61" s="16" t="s">
        <v>860</v>
      </c>
      <c r="FF61" s="16" t="s">
        <v>860</v>
      </c>
      <c r="FG61" s="16" t="s">
        <v>860</v>
      </c>
      <c r="FH61" s="16" t="s">
        <v>860</v>
      </c>
      <c r="FJ61" s="16" t="s">
        <v>349</v>
      </c>
      <c r="FK61" s="16" t="s">
        <v>349</v>
      </c>
      <c r="FL61" s="16" t="s">
        <v>349</v>
      </c>
      <c r="FM61" s="16" t="s">
        <v>349</v>
      </c>
      <c r="FO61" s="16" t="s">
        <v>1547</v>
      </c>
      <c r="FP61" s="16" t="s">
        <v>1547</v>
      </c>
      <c r="FR61" s="16" t="s">
        <v>1547</v>
      </c>
      <c r="FS61" s="16" t="s">
        <v>1547</v>
      </c>
      <c r="FT61" s="16" t="s">
        <v>1547</v>
      </c>
      <c r="FU61" s="16" t="s">
        <v>1547</v>
      </c>
      <c r="FW61" s="16" t="s">
        <v>368</v>
      </c>
      <c r="FX61" s="16" t="s">
        <v>368</v>
      </c>
      <c r="FY61" s="16" t="s">
        <v>368</v>
      </c>
      <c r="FZ61" s="16" t="s">
        <v>368</v>
      </c>
      <c r="GA61" s="16" t="s">
        <v>368</v>
      </c>
      <c r="GB61" s="16" t="s">
        <v>368</v>
      </c>
      <c r="GD61" s="16" t="s">
        <v>1558</v>
      </c>
      <c r="GE61" s="16" t="s">
        <v>1558</v>
      </c>
      <c r="GF61" s="16" t="s">
        <v>1558</v>
      </c>
      <c r="GG61" s="16" t="s">
        <v>1558</v>
      </c>
      <c r="GH61" s="16" t="s">
        <v>1558</v>
      </c>
      <c r="GI61" s="16" t="s">
        <v>1558</v>
      </c>
      <c r="GK61" s="16" t="s">
        <v>440</v>
      </c>
      <c r="GL61" s="16" t="s">
        <v>440</v>
      </c>
      <c r="GM61" s="16" t="s">
        <v>440</v>
      </c>
      <c r="GN61" s="16" t="s">
        <v>440</v>
      </c>
      <c r="GP61" s="16" t="s">
        <v>1547</v>
      </c>
      <c r="GQ61" s="16" t="s">
        <v>1547</v>
      </c>
      <c r="GR61" s="16" t="s">
        <v>1547</v>
      </c>
      <c r="GS61" s="16" t="s">
        <v>1547</v>
      </c>
      <c r="GU61" s="16" t="s">
        <v>1547</v>
      </c>
      <c r="GV61" s="16" t="s">
        <v>1547</v>
      </c>
      <c r="GW61" s="16" t="s">
        <v>1547</v>
      </c>
      <c r="GX61" s="16" t="s">
        <v>1547</v>
      </c>
      <c r="GZ61" s="16" t="s">
        <v>443</v>
      </c>
      <c r="HA61" s="16" t="s">
        <v>443</v>
      </c>
      <c r="HB61" s="16" t="s">
        <v>443</v>
      </c>
      <c r="HC61" s="16" t="s">
        <v>443</v>
      </c>
      <c r="HD61" s="16" t="s">
        <v>443</v>
      </c>
      <c r="HE61" s="16" t="s">
        <v>443</v>
      </c>
      <c r="HG61" s="16" t="s">
        <v>1558</v>
      </c>
      <c r="HH61" s="16" t="s">
        <v>1558</v>
      </c>
      <c r="HI61" s="16" t="s">
        <v>1558</v>
      </c>
      <c r="HJ61" s="16" t="s">
        <v>1558</v>
      </c>
      <c r="HK61" s="16" t="s">
        <v>1558</v>
      </c>
      <c r="HL61" s="16" t="s">
        <v>1558</v>
      </c>
      <c r="HN61" s="16" t="s">
        <v>177</v>
      </c>
      <c r="HO61" s="16" t="s">
        <v>177</v>
      </c>
      <c r="HQ61" s="16" t="s">
        <v>1601</v>
      </c>
      <c r="HR61" s="16" t="s">
        <v>1601</v>
      </c>
      <c r="HT61" s="16" t="s">
        <v>1808</v>
      </c>
      <c r="HU61" s="16" t="s">
        <v>1808</v>
      </c>
      <c r="HV61" s="16" t="s">
        <v>1808</v>
      </c>
      <c r="HW61" s="16" t="s">
        <v>1808</v>
      </c>
      <c r="HY61" s="16" t="s">
        <v>481</v>
      </c>
      <c r="HZ61" s="16" t="s">
        <v>481</v>
      </c>
      <c r="IA61" s="16" t="s">
        <v>481</v>
      </c>
      <c r="IB61" s="16" t="s">
        <v>481</v>
      </c>
      <c r="IC61" s="16" t="s">
        <v>481</v>
      </c>
      <c r="ID61" s="16" t="s">
        <v>481</v>
      </c>
      <c r="IF61" s="16" t="s">
        <v>1208</v>
      </c>
      <c r="IG61" s="16" t="s">
        <v>1208</v>
      </c>
      <c r="IH61" s="16" t="s">
        <v>1208</v>
      </c>
      <c r="II61" s="16" t="s">
        <v>1208</v>
      </c>
      <c r="IK61" s="16" t="s">
        <v>1208</v>
      </c>
      <c r="IL61" s="16" t="s">
        <v>1208</v>
      </c>
      <c r="IM61" s="16" t="s">
        <v>1208</v>
      </c>
      <c r="IN61" s="16" t="s">
        <v>1208</v>
      </c>
      <c r="IO61" s="16" t="s">
        <v>1208</v>
      </c>
      <c r="IP61" s="16" t="s">
        <v>1208</v>
      </c>
      <c r="IQ61" s="16" t="s">
        <v>1208</v>
      </c>
      <c r="IR61" s="16" t="s">
        <v>1208</v>
      </c>
      <c r="IS61" s="16" t="s">
        <v>1208</v>
      </c>
      <c r="IU61" s="16" t="s">
        <v>1623</v>
      </c>
      <c r="IV61" s="16" t="s">
        <v>1623</v>
      </c>
      <c r="IW61" s="16" t="s">
        <v>1623</v>
      </c>
      <c r="IY61" s="16" t="s">
        <v>1623</v>
      </c>
      <c r="IZ61" s="16" t="s">
        <v>1623</v>
      </c>
      <c r="JA61" s="16" t="s">
        <v>1623</v>
      </c>
      <c r="JC61" s="16" t="s">
        <v>499</v>
      </c>
      <c r="JD61" s="16" t="s">
        <v>499</v>
      </c>
      <c r="JE61" s="16" t="s">
        <v>499</v>
      </c>
      <c r="JF61" s="16" t="s">
        <v>499</v>
      </c>
      <c r="JG61" s="16" t="s">
        <v>499</v>
      </c>
      <c r="JI61" s="16" t="s">
        <v>1239</v>
      </c>
      <c r="JJ61" s="16" t="s">
        <v>1239</v>
      </c>
      <c r="JK61" s="16" t="s">
        <v>1239</v>
      </c>
      <c r="JL61" s="16" t="s">
        <v>1239</v>
      </c>
      <c r="JM61" s="16" t="s">
        <v>1239</v>
      </c>
      <c r="JN61" s="16" t="s">
        <v>1239</v>
      </c>
      <c r="JP61" s="16" t="s">
        <v>1239</v>
      </c>
      <c r="JQ61" s="16" t="s">
        <v>1239</v>
      </c>
      <c r="JR61" s="16" t="s">
        <v>1239</v>
      </c>
      <c r="JS61" s="16" t="s">
        <v>1239</v>
      </c>
      <c r="JT61" s="16" t="s">
        <v>1239</v>
      </c>
      <c r="JU61" s="16" t="s">
        <v>1239</v>
      </c>
      <c r="JV61" s="16" t="s">
        <v>1239</v>
      </c>
      <c r="JW61" s="16" t="s">
        <v>1239</v>
      </c>
      <c r="JX61" s="16" t="s">
        <v>1239</v>
      </c>
      <c r="JY61" s="16" t="s">
        <v>1239</v>
      </c>
      <c r="KA61" s="16" t="s">
        <v>481</v>
      </c>
      <c r="KB61" s="16" t="s">
        <v>481</v>
      </c>
      <c r="KC61" s="16" t="s">
        <v>481</v>
      </c>
      <c r="KD61" s="16" t="s">
        <v>481</v>
      </c>
      <c r="KE61" s="16" t="s">
        <v>481</v>
      </c>
      <c r="KF61" s="16" t="s">
        <v>481</v>
      </c>
      <c r="KG61" s="16" t="s">
        <v>481</v>
      </c>
      <c r="KI61" s="16" t="s">
        <v>1263</v>
      </c>
      <c r="KJ61" s="16" t="s">
        <v>1263</v>
      </c>
      <c r="KK61" s="16" t="s">
        <v>1263</v>
      </c>
      <c r="KL61" s="16" t="s">
        <v>1263</v>
      </c>
      <c r="KM61" s="16" t="s">
        <v>1263</v>
      </c>
      <c r="KN61" s="16" t="s">
        <v>1263</v>
      </c>
      <c r="KO61" s="16" t="s">
        <v>1263</v>
      </c>
      <c r="KQ61" s="16" t="s">
        <v>1263</v>
      </c>
      <c r="KR61" s="16" t="s">
        <v>1263</v>
      </c>
      <c r="KS61" s="16" t="s">
        <v>1263</v>
      </c>
      <c r="KT61" s="16" t="s">
        <v>1263</v>
      </c>
      <c r="KU61" s="16" t="s">
        <v>1263</v>
      </c>
      <c r="KV61" s="16" t="s">
        <v>1263</v>
      </c>
      <c r="KW61" s="16" t="s">
        <v>1263</v>
      </c>
      <c r="KX61" s="16" t="s">
        <v>1263</v>
      </c>
      <c r="KZ61" s="16" t="s">
        <v>186</v>
      </c>
      <c r="LA61" s="16" t="s">
        <v>186</v>
      </c>
      <c r="LC61" s="16" t="s">
        <v>1601</v>
      </c>
      <c r="LE61" s="16" t="s">
        <v>1601</v>
      </c>
      <c r="LG61" s="16" t="s">
        <v>1914</v>
      </c>
      <c r="LH61" s="16" t="s">
        <v>1914</v>
      </c>
      <c r="LJ61" s="16" t="s">
        <v>585</v>
      </c>
      <c r="LK61" s="16" t="s">
        <v>585</v>
      </c>
      <c r="LL61" s="16" t="s">
        <v>585</v>
      </c>
      <c r="LN61" s="16" t="s">
        <v>1208</v>
      </c>
      <c r="LO61" s="16" t="s">
        <v>1208</v>
      </c>
      <c r="LQ61" s="16" t="s">
        <v>1208</v>
      </c>
      <c r="LR61" s="16" t="s">
        <v>1208</v>
      </c>
      <c r="LS61" s="16" t="s">
        <v>1208</v>
      </c>
      <c r="LT61" s="16" t="s">
        <v>1208</v>
      </c>
      <c r="LV61" s="16" t="s">
        <v>1208</v>
      </c>
      <c r="LW61" s="16" t="s">
        <v>1208</v>
      </c>
      <c r="LY61" s="16" t="s">
        <v>1208</v>
      </c>
      <c r="LZ61" s="16" t="s">
        <v>1208</v>
      </c>
      <c r="MB61" s="16" t="s">
        <v>481</v>
      </c>
      <c r="MC61" s="16" t="s">
        <v>481</v>
      </c>
      <c r="MD61" s="16" t="s">
        <v>481</v>
      </c>
      <c r="ME61" s="16" t="s">
        <v>481</v>
      </c>
      <c r="MG61" s="16" t="s">
        <v>1387</v>
      </c>
      <c r="MH61" s="16" t="s">
        <v>1387</v>
      </c>
      <c r="MI61" s="16" t="s">
        <v>1387</v>
      </c>
      <c r="MJ61" s="16" t="s">
        <v>1387</v>
      </c>
      <c r="MK61" s="16" t="s">
        <v>1387</v>
      </c>
      <c r="ML61" s="16" t="s">
        <v>1387</v>
      </c>
      <c r="MN61" s="16" t="s">
        <v>1070</v>
      </c>
      <c r="MO61" s="16" t="s">
        <v>1070</v>
      </c>
      <c r="MP61" s="16" t="s">
        <v>1070</v>
      </c>
      <c r="MQ61" s="16" t="s">
        <v>1070</v>
      </c>
      <c r="MR61" s="16" t="s">
        <v>1070</v>
      </c>
      <c r="MT61" s="16" t="s">
        <v>192</v>
      </c>
      <c r="MU61" s="16" t="s">
        <v>192</v>
      </c>
      <c r="MW61" s="16" t="s">
        <v>1313</v>
      </c>
      <c r="MX61" s="16" t="s">
        <v>1313</v>
      </c>
      <c r="MY61" s="16" t="s">
        <v>1313</v>
      </c>
      <c r="MZ61" s="16" t="s">
        <v>1313</v>
      </c>
      <c r="NA61" s="16" t="s">
        <v>1313</v>
      </c>
      <c r="NB61" s="16" t="s">
        <v>1313</v>
      </c>
      <c r="NC61" s="16" t="s">
        <v>1313</v>
      </c>
      <c r="ND61" s="16" t="s">
        <v>1313</v>
      </c>
      <c r="NE61" s="16" t="s">
        <v>1313</v>
      </c>
      <c r="NF61" s="16" t="s">
        <v>1313</v>
      </c>
      <c r="NG61" s="16" t="s">
        <v>1313</v>
      </c>
      <c r="NH61" s="16" t="s">
        <v>1313</v>
      </c>
      <c r="NJ61" s="16" t="s">
        <v>192</v>
      </c>
      <c r="NK61" s="16" t="s">
        <v>192</v>
      </c>
      <c r="NL61" s="16" t="s">
        <v>192</v>
      </c>
      <c r="NM61" s="16" t="s">
        <v>192</v>
      </c>
      <c r="NN61" s="16" t="s">
        <v>192</v>
      </c>
      <c r="NO61" s="16" t="s">
        <v>192</v>
      </c>
      <c r="NQ61" s="16" t="s">
        <v>1313</v>
      </c>
      <c r="NR61" s="16" t="s">
        <v>1313</v>
      </c>
      <c r="NS61" s="16" t="s">
        <v>1313</v>
      </c>
      <c r="NT61" s="16" t="s">
        <v>1313</v>
      </c>
      <c r="NU61" s="16" t="s">
        <v>1313</v>
      </c>
      <c r="NV61" s="16" t="s">
        <v>1313</v>
      </c>
      <c r="NW61" s="16" t="s">
        <v>1313</v>
      </c>
      <c r="NX61" s="16" t="s">
        <v>1313</v>
      </c>
      <c r="NY61" s="16" t="s">
        <v>1313</v>
      </c>
      <c r="OA61" s="16" t="s">
        <v>963</v>
      </c>
      <c r="OB61" s="16" t="s">
        <v>963</v>
      </c>
      <c r="OC61" s="16" t="s">
        <v>963</v>
      </c>
      <c r="OE61" s="16" t="s">
        <v>628</v>
      </c>
      <c r="OF61" s="16" t="s">
        <v>628</v>
      </c>
      <c r="OG61" s="16" t="s">
        <v>628</v>
      </c>
      <c r="OI61" s="16" t="s">
        <v>1881</v>
      </c>
      <c r="OJ61" s="16" t="s">
        <v>1881</v>
      </c>
      <c r="OK61" s="16" t="s">
        <v>1881</v>
      </c>
      <c r="OL61" s="16" t="s">
        <v>1881</v>
      </c>
      <c r="OM61" s="16" t="s">
        <v>1881</v>
      </c>
    </row>
    <row r="62" spans="1:403" ht="22.5" customHeight="1" x14ac:dyDescent="0.25">
      <c r="A62" s="15" t="s">
        <v>165</v>
      </c>
      <c r="B62" s="2" t="s">
        <v>166</v>
      </c>
      <c r="C62" s="2" t="s">
        <v>166</v>
      </c>
      <c r="E62" s="2" t="s">
        <v>166</v>
      </c>
      <c r="F62" s="2" t="s">
        <v>166</v>
      </c>
      <c r="H62" s="2" t="s">
        <v>1121</v>
      </c>
      <c r="I62" s="2" t="s">
        <v>1121</v>
      </c>
      <c r="J62" s="2" t="s">
        <v>1121</v>
      </c>
      <c r="L62" s="2" t="s">
        <v>166</v>
      </c>
      <c r="M62" s="2" t="s">
        <v>166</v>
      </c>
      <c r="O62" s="2" t="s">
        <v>166</v>
      </c>
      <c r="P62" s="2" t="s">
        <v>166</v>
      </c>
      <c r="Q62" s="2" t="s">
        <v>166</v>
      </c>
      <c r="S62" s="2" t="s">
        <v>1121</v>
      </c>
      <c r="T62" s="2" t="s">
        <v>1121</v>
      </c>
      <c r="U62" s="2" t="s">
        <v>1121</v>
      </c>
      <c r="V62" s="2" t="s">
        <v>1121</v>
      </c>
      <c r="X62" s="2" t="s">
        <v>166</v>
      </c>
      <c r="Y62" s="2" t="s">
        <v>166</v>
      </c>
      <c r="Z62" s="2" t="s">
        <v>166</v>
      </c>
      <c r="AA62" s="2" t="s">
        <v>166</v>
      </c>
      <c r="AB62" s="2" t="s">
        <v>166</v>
      </c>
      <c r="AC62" s="2" t="s">
        <v>166</v>
      </c>
      <c r="AE62" s="2" t="s">
        <v>1121</v>
      </c>
      <c r="AF62" s="2" t="s">
        <v>1121</v>
      </c>
      <c r="AG62" s="2" t="s">
        <v>1121</v>
      </c>
      <c r="AH62" s="2" t="s">
        <v>1121</v>
      </c>
      <c r="AI62" s="2" t="s">
        <v>1121</v>
      </c>
      <c r="AK62" s="2" t="s">
        <v>166</v>
      </c>
      <c r="AL62" s="2" t="s">
        <v>166</v>
      </c>
      <c r="AM62" s="2" t="s">
        <v>166</v>
      </c>
      <c r="AO62" s="2" t="s">
        <v>1121</v>
      </c>
      <c r="AP62" s="2" t="s">
        <v>1121</v>
      </c>
      <c r="AQ62" s="2" t="s">
        <v>1121</v>
      </c>
      <c r="AS62" s="2" t="s">
        <v>166</v>
      </c>
      <c r="AT62" s="2" t="s">
        <v>166</v>
      </c>
      <c r="AV62" s="2" t="s">
        <v>166</v>
      </c>
      <c r="AW62" s="2" t="s">
        <v>166</v>
      </c>
      <c r="AY62" s="2" t="s">
        <v>166</v>
      </c>
      <c r="AZ62" s="2" t="s">
        <v>166</v>
      </c>
      <c r="BA62" s="2" t="s">
        <v>166</v>
      </c>
      <c r="BC62" s="2" t="s">
        <v>1121</v>
      </c>
      <c r="BD62" s="2" t="s">
        <v>1121</v>
      </c>
      <c r="BF62" s="2" t="s">
        <v>1121</v>
      </c>
      <c r="BG62" s="2" t="s">
        <v>1121</v>
      </c>
      <c r="BH62" s="2" t="s">
        <v>1121</v>
      </c>
      <c r="BJ62" s="2" t="s">
        <v>166</v>
      </c>
      <c r="BL62" s="2" t="s">
        <v>1121</v>
      </c>
      <c r="BM62" s="2" t="s">
        <v>1121</v>
      </c>
      <c r="BN62" s="2" t="s">
        <v>1121</v>
      </c>
      <c r="BP62" s="2" t="s">
        <v>1121</v>
      </c>
      <c r="BQ62" s="2" t="s">
        <v>1121</v>
      </c>
      <c r="BR62" s="2" t="s">
        <v>1121</v>
      </c>
      <c r="BT62" s="2" t="s">
        <v>178</v>
      </c>
      <c r="BU62" s="2" t="s">
        <v>178</v>
      </c>
      <c r="BV62" s="2" t="s">
        <v>178</v>
      </c>
      <c r="BX62" s="2" t="s">
        <v>59</v>
      </c>
      <c r="BY62" s="2" t="s">
        <v>59</v>
      </c>
      <c r="BZ62" s="2" t="s">
        <v>59</v>
      </c>
      <c r="CB62" s="2" t="s">
        <v>1467</v>
      </c>
      <c r="CC62" s="2" t="s">
        <v>1467</v>
      </c>
      <c r="CE62" s="2" t="s">
        <v>767</v>
      </c>
      <c r="CF62" s="2" t="s">
        <v>767</v>
      </c>
      <c r="CG62" s="2" t="s">
        <v>767</v>
      </c>
      <c r="CI62" s="2" t="s">
        <v>59</v>
      </c>
      <c r="CJ62" s="2" t="s">
        <v>59</v>
      </c>
      <c r="CK62" s="2" t="s">
        <v>59</v>
      </c>
      <c r="CM62" s="2" t="s">
        <v>59</v>
      </c>
      <c r="CO62" s="2" t="s">
        <v>836</v>
      </c>
      <c r="CP62" s="2" t="s">
        <v>836</v>
      </c>
      <c r="CQ62" s="2" t="s">
        <v>836</v>
      </c>
      <c r="CS62" s="2" t="s">
        <v>836</v>
      </c>
      <c r="CT62" s="2" t="s">
        <v>836</v>
      </c>
      <c r="CU62" s="2" t="s">
        <v>836</v>
      </c>
      <c r="CW62" s="2" t="s">
        <v>166</v>
      </c>
      <c r="CX62" s="2" t="s">
        <v>166</v>
      </c>
      <c r="CY62" s="2" t="s">
        <v>166</v>
      </c>
      <c r="DA62" s="2" t="s">
        <v>166</v>
      </c>
      <c r="DB62" s="2" t="s">
        <v>166</v>
      </c>
      <c r="DC62" s="2" t="s">
        <v>166</v>
      </c>
      <c r="DE62" s="2" t="s">
        <v>1121</v>
      </c>
      <c r="DF62" s="2" t="s">
        <v>1121</v>
      </c>
      <c r="DG62" s="2" t="s">
        <v>1121</v>
      </c>
      <c r="DI62" s="2" t="s">
        <v>1121</v>
      </c>
      <c r="DJ62" s="2" t="s">
        <v>1121</v>
      </c>
      <c r="DK62" s="2" t="s">
        <v>1121</v>
      </c>
      <c r="DM62" s="2" t="s">
        <v>1121</v>
      </c>
      <c r="DN62" s="2" t="s">
        <v>1121</v>
      </c>
      <c r="DP62" s="2" t="s">
        <v>166</v>
      </c>
      <c r="DQ62" s="2" t="s">
        <v>166</v>
      </c>
      <c r="DR62" s="2" t="s">
        <v>166</v>
      </c>
      <c r="DT62" s="2" t="s">
        <v>166</v>
      </c>
      <c r="DU62" s="2" t="s">
        <v>166</v>
      </c>
      <c r="DV62" s="2" t="s">
        <v>166</v>
      </c>
      <c r="DX62" s="2" t="s">
        <v>166</v>
      </c>
      <c r="DY62" s="2" t="s">
        <v>166</v>
      </c>
      <c r="DZ62" s="2" t="s">
        <v>166</v>
      </c>
      <c r="EB62" s="2" t="s">
        <v>1121</v>
      </c>
      <c r="EC62" s="2" t="s">
        <v>1121</v>
      </c>
      <c r="ED62" s="2" t="s">
        <v>1121</v>
      </c>
      <c r="EE62" s="2" t="s">
        <v>1121</v>
      </c>
      <c r="EG62" s="2" t="s">
        <v>1121</v>
      </c>
      <c r="EH62" s="2" t="s">
        <v>1121</v>
      </c>
      <c r="EI62" s="2" t="s">
        <v>1121</v>
      </c>
      <c r="EJ62" s="2" t="s">
        <v>1121</v>
      </c>
      <c r="EL62" s="2" t="s">
        <v>166</v>
      </c>
      <c r="EN62" s="2" t="s">
        <v>166</v>
      </c>
      <c r="EO62" s="2" t="s">
        <v>166</v>
      </c>
      <c r="EP62" s="2" t="s">
        <v>166</v>
      </c>
      <c r="EQ62" s="2" t="s">
        <v>166</v>
      </c>
      <c r="ER62" s="2" t="s">
        <v>166</v>
      </c>
      <c r="ET62" s="2" t="s">
        <v>1209</v>
      </c>
      <c r="EU62" s="2" t="s">
        <v>1209</v>
      </c>
      <c r="EW62" s="2" t="s">
        <v>178</v>
      </c>
      <c r="EX62" s="2" t="s">
        <v>178</v>
      </c>
      <c r="EY62" s="2" t="s">
        <v>178</v>
      </c>
      <c r="EZ62" s="2" t="s">
        <v>178</v>
      </c>
      <c r="FB62" s="2" t="s">
        <v>1209</v>
      </c>
      <c r="FC62" s="2" t="s">
        <v>1209</v>
      </c>
      <c r="FE62" s="2" t="s">
        <v>178</v>
      </c>
      <c r="FF62" s="2" t="s">
        <v>178</v>
      </c>
      <c r="FG62" s="2" t="s">
        <v>178</v>
      </c>
      <c r="FH62" s="2" t="s">
        <v>178</v>
      </c>
      <c r="FJ62" s="2" t="s">
        <v>166</v>
      </c>
      <c r="FK62" s="2" t="s">
        <v>166</v>
      </c>
      <c r="FL62" s="2" t="s">
        <v>166</v>
      </c>
      <c r="FM62" s="2" t="s">
        <v>166</v>
      </c>
      <c r="FO62" s="2" t="s">
        <v>1209</v>
      </c>
      <c r="FP62" s="2" t="s">
        <v>1209</v>
      </c>
      <c r="FR62" s="2" t="s">
        <v>1209</v>
      </c>
      <c r="FS62" s="2" t="s">
        <v>1209</v>
      </c>
      <c r="FT62" s="2" t="s">
        <v>1209</v>
      </c>
      <c r="FU62" s="2" t="s">
        <v>1209</v>
      </c>
      <c r="FW62" s="2" t="s">
        <v>166</v>
      </c>
      <c r="FX62" s="2" t="s">
        <v>166</v>
      </c>
      <c r="FY62" s="2" t="s">
        <v>166</v>
      </c>
      <c r="FZ62" s="2" t="s">
        <v>166</v>
      </c>
      <c r="GA62" s="2" t="s">
        <v>166</v>
      </c>
      <c r="GB62" s="2" t="s">
        <v>166</v>
      </c>
      <c r="GD62" s="2" t="s">
        <v>1209</v>
      </c>
      <c r="GE62" s="2" t="s">
        <v>1209</v>
      </c>
      <c r="GF62" s="2" t="s">
        <v>1209</v>
      </c>
      <c r="GG62" s="2" t="s">
        <v>1209</v>
      </c>
      <c r="GH62" s="2" t="s">
        <v>1209</v>
      </c>
      <c r="GI62" s="2" t="s">
        <v>1209</v>
      </c>
      <c r="GK62" s="2" t="s">
        <v>166</v>
      </c>
      <c r="GL62" s="2" t="s">
        <v>166</v>
      </c>
      <c r="GM62" s="2" t="s">
        <v>166</v>
      </c>
      <c r="GN62" s="2" t="s">
        <v>166</v>
      </c>
      <c r="GP62" s="2" t="s">
        <v>1209</v>
      </c>
      <c r="GQ62" s="2" t="s">
        <v>1209</v>
      </c>
      <c r="GR62" s="2" t="s">
        <v>1209</v>
      </c>
      <c r="GS62" s="2" t="s">
        <v>1209</v>
      </c>
      <c r="GU62" s="2" t="s">
        <v>1209</v>
      </c>
      <c r="GV62" s="2" t="s">
        <v>1209</v>
      </c>
      <c r="GW62" s="2" t="s">
        <v>1209</v>
      </c>
      <c r="GX62" s="2" t="s">
        <v>1209</v>
      </c>
      <c r="GZ62" s="2" t="s">
        <v>166</v>
      </c>
      <c r="HA62" s="2" t="s">
        <v>166</v>
      </c>
      <c r="HB62" s="2" t="s">
        <v>166</v>
      </c>
      <c r="HC62" s="2" t="s">
        <v>166</v>
      </c>
      <c r="HD62" s="2" t="s">
        <v>166</v>
      </c>
      <c r="HE62" s="2" t="s">
        <v>166</v>
      </c>
      <c r="HG62" s="2" t="s">
        <v>1209</v>
      </c>
      <c r="HH62" s="2" t="s">
        <v>1209</v>
      </c>
      <c r="HI62" s="2" t="s">
        <v>1209</v>
      </c>
      <c r="HJ62" s="2" t="s">
        <v>1209</v>
      </c>
      <c r="HK62" s="2" t="s">
        <v>1209</v>
      </c>
      <c r="HL62" s="2" t="s">
        <v>1209</v>
      </c>
      <c r="HN62" s="2" t="s">
        <v>178</v>
      </c>
      <c r="HO62" s="2" t="s">
        <v>178</v>
      </c>
      <c r="HQ62" s="2" t="s">
        <v>1209</v>
      </c>
      <c r="HR62" s="2" t="s">
        <v>1209</v>
      </c>
      <c r="HT62" s="2" t="s">
        <v>1209</v>
      </c>
      <c r="HU62" s="2" t="s">
        <v>1209</v>
      </c>
      <c r="HV62" s="2" t="s">
        <v>1209</v>
      </c>
      <c r="HW62" s="2" t="s">
        <v>1209</v>
      </c>
      <c r="HY62" s="2" t="s">
        <v>166</v>
      </c>
      <c r="HZ62" s="2" t="s">
        <v>166</v>
      </c>
      <c r="IA62" s="2" t="s">
        <v>166</v>
      </c>
      <c r="IB62" s="2" t="s">
        <v>166</v>
      </c>
      <c r="IC62" s="2" t="s">
        <v>166</v>
      </c>
      <c r="ID62" s="2" t="s">
        <v>166</v>
      </c>
      <c r="IF62" s="2" t="s">
        <v>1209</v>
      </c>
      <c r="IG62" s="2" t="s">
        <v>1209</v>
      </c>
      <c r="IH62" s="2" t="s">
        <v>1209</v>
      </c>
      <c r="II62" s="2" t="s">
        <v>1209</v>
      </c>
      <c r="IK62" s="2" t="s">
        <v>1209</v>
      </c>
      <c r="IL62" s="2" t="s">
        <v>1209</v>
      </c>
      <c r="IM62" s="2" t="s">
        <v>1209</v>
      </c>
      <c r="IN62" s="2" t="s">
        <v>1209</v>
      </c>
      <c r="IO62" s="2" t="s">
        <v>1209</v>
      </c>
      <c r="IP62" s="2" t="s">
        <v>1209</v>
      </c>
      <c r="IQ62" s="2" t="s">
        <v>1209</v>
      </c>
      <c r="IR62" s="2" t="s">
        <v>1209</v>
      </c>
      <c r="IS62" s="2" t="s">
        <v>1209</v>
      </c>
      <c r="IU62" s="2" t="s">
        <v>1209</v>
      </c>
      <c r="IV62" s="2" t="s">
        <v>1209</v>
      </c>
      <c r="IW62" s="2" t="s">
        <v>1209</v>
      </c>
      <c r="IY62" s="2" t="s">
        <v>1209</v>
      </c>
      <c r="IZ62" s="2" t="s">
        <v>1209</v>
      </c>
      <c r="JA62" s="2" t="s">
        <v>1209</v>
      </c>
      <c r="JC62" s="2" t="s">
        <v>166</v>
      </c>
      <c r="JD62" s="2" t="s">
        <v>166</v>
      </c>
      <c r="JE62" s="2" t="s">
        <v>166</v>
      </c>
      <c r="JF62" s="2" t="s">
        <v>166</v>
      </c>
      <c r="JG62" s="2" t="s">
        <v>166</v>
      </c>
      <c r="JI62" s="2" t="s">
        <v>1209</v>
      </c>
      <c r="JJ62" s="2" t="s">
        <v>1209</v>
      </c>
      <c r="JK62" s="2" t="s">
        <v>1209</v>
      </c>
      <c r="JL62" s="2" t="s">
        <v>1209</v>
      </c>
      <c r="JM62" s="2" t="s">
        <v>1209</v>
      </c>
      <c r="JN62" s="2" t="s">
        <v>1209</v>
      </c>
      <c r="JP62" s="2" t="s">
        <v>1209</v>
      </c>
      <c r="JQ62" s="2" t="s">
        <v>1209</v>
      </c>
      <c r="JR62" s="2" t="s">
        <v>1209</v>
      </c>
      <c r="JS62" s="2" t="s">
        <v>1209</v>
      </c>
      <c r="JT62" s="2" t="s">
        <v>1209</v>
      </c>
      <c r="JU62" s="2" t="s">
        <v>1209</v>
      </c>
      <c r="JV62" s="2" t="s">
        <v>1209</v>
      </c>
      <c r="JW62" s="2" t="s">
        <v>1209</v>
      </c>
      <c r="JX62" s="2" t="s">
        <v>1209</v>
      </c>
      <c r="JY62" s="2" t="s">
        <v>1209</v>
      </c>
      <c r="KA62" s="2" t="s">
        <v>166</v>
      </c>
      <c r="KB62" s="2" t="s">
        <v>166</v>
      </c>
      <c r="KC62" s="2" t="s">
        <v>166</v>
      </c>
      <c r="KD62" s="2" t="s">
        <v>166</v>
      </c>
      <c r="KE62" s="2" t="s">
        <v>166</v>
      </c>
      <c r="KF62" s="2" t="s">
        <v>166</v>
      </c>
      <c r="KG62" s="2" t="s">
        <v>166</v>
      </c>
      <c r="KI62" s="2" t="s">
        <v>1209</v>
      </c>
      <c r="KJ62" s="2" t="s">
        <v>1209</v>
      </c>
      <c r="KK62" s="2" t="s">
        <v>1209</v>
      </c>
      <c r="KL62" s="2" t="s">
        <v>1209</v>
      </c>
      <c r="KM62" s="2" t="s">
        <v>1209</v>
      </c>
      <c r="KN62" s="2" t="s">
        <v>1209</v>
      </c>
      <c r="KO62" s="2" t="s">
        <v>1209</v>
      </c>
      <c r="KQ62" s="2" t="s">
        <v>1209</v>
      </c>
      <c r="KR62" s="2" t="s">
        <v>1209</v>
      </c>
      <c r="KS62" s="2" t="s">
        <v>1209</v>
      </c>
      <c r="KT62" s="2" t="s">
        <v>1209</v>
      </c>
      <c r="KU62" s="2" t="s">
        <v>1209</v>
      </c>
      <c r="KV62" s="2" t="s">
        <v>1209</v>
      </c>
      <c r="KW62" s="2" t="s">
        <v>1209</v>
      </c>
      <c r="KX62" s="2" t="s">
        <v>1209</v>
      </c>
      <c r="KZ62" s="2" t="s">
        <v>178</v>
      </c>
      <c r="LA62" s="2" t="s">
        <v>178</v>
      </c>
      <c r="LC62" s="2" t="s">
        <v>1209</v>
      </c>
      <c r="LE62" s="2" t="s">
        <v>1209</v>
      </c>
      <c r="LG62" s="2" t="s">
        <v>1209</v>
      </c>
      <c r="LH62" s="2" t="s">
        <v>1209</v>
      </c>
      <c r="LJ62" s="2" t="s">
        <v>166</v>
      </c>
      <c r="LK62" s="2" t="s">
        <v>166</v>
      </c>
      <c r="LL62" s="2" t="s">
        <v>166</v>
      </c>
      <c r="LN62" s="2" t="s">
        <v>1209</v>
      </c>
      <c r="LO62" s="2" t="s">
        <v>1209</v>
      </c>
      <c r="LQ62" s="2" t="s">
        <v>1209</v>
      </c>
      <c r="LR62" s="2" t="s">
        <v>1209</v>
      </c>
      <c r="LS62" s="2" t="s">
        <v>1209</v>
      </c>
      <c r="LT62" s="2" t="s">
        <v>1209</v>
      </c>
      <c r="LV62" s="2" t="s">
        <v>1209</v>
      </c>
      <c r="LW62" s="2" t="s">
        <v>1209</v>
      </c>
      <c r="LY62" s="2" t="s">
        <v>1209</v>
      </c>
      <c r="LZ62" s="2" t="s">
        <v>1209</v>
      </c>
      <c r="MB62" s="2" t="s">
        <v>166</v>
      </c>
      <c r="MC62" s="2" t="s">
        <v>166</v>
      </c>
      <c r="MD62" s="2" t="s">
        <v>166</v>
      </c>
      <c r="ME62" s="2" t="s">
        <v>166</v>
      </c>
      <c r="MG62" s="2" t="s">
        <v>1209</v>
      </c>
      <c r="MH62" s="2" t="s">
        <v>1209</v>
      </c>
      <c r="MI62" s="2" t="s">
        <v>1209</v>
      </c>
      <c r="MJ62" s="2" t="s">
        <v>1209</v>
      </c>
      <c r="MK62" s="2" t="s">
        <v>1209</v>
      </c>
      <c r="ML62" s="2" t="s">
        <v>1209</v>
      </c>
      <c r="MN62" s="2" t="s">
        <v>59</v>
      </c>
      <c r="MO62" s="2" t="s">
        <v>59</v>
      </c>
      <c r="MP62" s="2" t="s">
        <v>59</v>
      </c>
      <c r="MQ62" s="2" t="s">
        <v>59</v>
      </c>
      <c r="MR62" s="2" t="s">
        <v>59</v>
      </c>
      <c r="MT62" s="2" t="s">
        <v>166</v>
      </c>
      <c r="MU62" s="2" t="s">
        <v>166</v>
      </c>
      <c r="MW62" s="2" t="s">
        <v>1209</v>
      </c>
      <c r="MX62" s="2" t="s">
        <v>1209</v>
      </c>
      <c r="MY62" s="2" t="s">
        <v>1209</v>
      </c>
      <c r="MZ62" s="2" t="s">
        <v>1209</v>
      </c>
      <c r="NA62" s="2" t="s">
        <v>1209</v>
      </c>
      <c r="NB62" s="2" t="s">
        <v>1209</v>
      </c>
      <c r="NC62" s="2" t="s">
        <v>1209</v>
      </c>
      <c r="ND62" s="2" t="s">
        <v>1209</v>
      </c>
      <c r="NE62" s="2" t="s">
        <v>1209</v>
      </c>
      <c r="NF62" s="2" t="s">
        <v>1209</v>
      </c>
      <c r="NG62" s="2" t="s">
        <v>1209</v>
      </c>
      <c r="NH62" s="2" t="s">
        <v>1209</v>
      </c>
      <c r="NJ62" s="16" t="s">
        <v>166</v>
      </c>
      <c r="NK62" s="16" t="s">
        <v>166</v>
      </c>
      <c r="NL62" s="16" t="s">
        <v>166</v>
      </c>
      <c r="NM62" s="16" t="s">
        <v>166</v>
      </c>
      <c r="NN62" s="16" t="s">
        <v>166</v>
      </c>
      <c r="NO62" s="16" t="s">
        <v>166</v>
      </c>
      <c r="NQ62" s="2" t="s">
        <v>1209</v>
      </c>
      <c r="NR62" s="2" t="s">
        <v>1209</v>
      </c>
      <c r="NS62" s="2" t="s">
        <v>1209</v>
      </c>
      <c r="NT62" s="2" t="s">
        <v>1209</v>
      </c>
      <c r="NU62" s="2" t="s">
        <v>1209</v>
      </c>
      <c r="NV62" s="2" t="s">
        <v>1209</v>
      </c>
      <c r="NW62" s="2" t="s">
        <v>1209</v>
      </c>
      <c r="NX62" s="2" t="s">
        <v>1209</v>
      </c>
      <c r="NY62" s="2" t="s">
        <v>1209</v>
      </c>
      <c r="OA62" s="83" t="s">
        <v>59</v>
      </c>
      <c r="OB62" s="83" t="s">
        <v>59</v>
      </c>
      <c r="OC62" s="83" t="s">
        <v>59</v>
      </c>
      <c r="OE62" s="16" t="s">
        <v>178</v>
      </c>
      <c r="OF62" s="16" t="s">
        <v>178</v>
      </c>
      <c r="OG62" s="16" t="s">
        <v>178</v>
      </c>
      <c r="OI62" s="16" t="s">
        <v>1882</v>
      </c>
      <c r="OJ62" s="16" t="s">
        <v>1882</v>
      </c>
      <c r="OK62" s="16" t="s">
        <v>1882</v>
      </c>
      <c r="OL62" s="16" t="s">
        <v>1882</v>
      </c>
      <c r="OM62" s="16" t="s">
        <v>1882</v>
      </c>
    </row>
    <row r="63" spans="1:403" ht="90" customHeight="1" x14ac:dyDescent="0.25">
      <c r="A63" s="15" t="s">
        <v>174</v>
      </c>
      <c r="B63" s="2" t="s">
        <v>214</v>
      </c>
      <c r="C63" s="2" t="s">
        <v>214</v>
      </c>
      <c r="E63" s="2" t="s">
        <v>214</v>
      </c>
      <c r="F63" s="2" t="s">
        <v>214</v>
      </c>
      <c r="H63" s="2" t="s">
        <v>1122</v>
      </c>
      <c r="I63" s="2" t="s">
        <v>1122</v>
      </c>
      <c r="J63" s="2" t="s">
        <v>1122</v>
      </c>
      <c r="L63" s="2" t="s">
        <v>1137</v>
      </c>
      <c r="M63" s="2" t="s">
        <v>1450</v>
      </c>
      <c r="O63" s="2" t="s">
        <v>214</v>
      </c>
      <c r="P63" s="2" t="s">
        <v>214</v>
      </c>
      <c r="Q63" s="2" t="s">
        <v>214</v>
      </c>
      <c r="S63" s="2" t="s">
        <v>1122</v>
      </c>
      <c r="T63" s="2" t="s">
        <v>1122</v>
      </c>
      <c r="U63" s="2" t="s">
        <v>1122</v>
      </c>
      <c r="V63" s="2" t="s">
        <v>1122</v>
      </c>
      <c r="X63" s="2" t="s">
        <v>167</v>
      </c>
      <c r="Y63" s="2" t="s">
        <v>167</v>
      </c>
      <c r="Z63" s="2" t="s">
        <v>167</v>
      </c>
      <c r="AA63" s="2" t="s">
        <v>167</v>
      </c>
      <c r="AB63" s="2" t="s">
        <v>167</v>
      </c>
      <c r="AC63" s="2" t="s">
        <v>167</v>
      </c>
      <c r="AE63" s="2" t="s">
        <v>1450</v>
      </c>
      <c r="AF63" s="2" t="s">
        <v>1450</v>
      </c>
      <c r="AG63" s="2" t="s">
        <v>1450</v>
      </c>
      <c r="AH63" s="2" t="s">
        <v>1450</v>
      </c>
      <c r="AI63" s="2" t="s">
        <v>1450</v>
      </c>
      <c r="AK63" s="2" t="s">
        <v>722</v>
      </c>
      <c r="AL63" s="2" t="s">
        <v>722</v>
      </c>
      <c r="AM63" s="2" t="s">
        <v>722</v>
      </c>
      <c r="AO63" s="2" t="s">
        <v>1167</v>
      </c>
      <c r="AP63" s="2" t="s">
        <v>1167</v>
      </c>
      <c r="AQ63" s="2" t="s">
        <v>1167</v>
      </c>
      <c r="AS63" s="2" t="s">
        <v>1500</v>
      </c>
      <c r="AT63" s="2" t="s">
        <v>1500</v>
      </c>
      <c r="AV63" s="2" t="s">
        <v>1500</v>
      </c>
      <c r="AW63" s="2" t="s">
        <v>1500</v>
      </c>
      <c r="AX63" s="2"/>
      <c r="AY63" s="2" t="s">
        <v>722</v>
      </c>
      <c r="AZ63" s="2" t="s">
        <v>722</v>
      </c>
      <c r="BA63" s="2" t="s">
        <v>722</v>
      </c>
      <c r="BC63" s="2" t="s">
        <v>1167</v>
      </c>
      <c r="BD63" s="2" t="s">
        <v>1167</v>
      </c>
      <c r="BF63" s="2" t="s">
        <v>1167</v>
      </c>
      <c r="BG63" s="2" t="s">
        <v>1167</v>
      </c>
      <c r="BH63" s="2" t="s">
        <v>1167</v>
      </c>
      <c r="BJ63" s="2" t="s">
        <v>1058</v>
      </c>
      <c r="BL63" s="2" t="s">
        <v>1503</v>
      </c>
      <c r="BM63" s="2" t="s">
        <v>1503</v>
      </c>
      <c r="BN63" s="2" t="s">
        <v>1503</v>
      </c>
      <c r="BP63" s="2" t="s">
        <v>1503</v>
      </c>
      <c r="BQ63" s="2" t="s">
        <v>1503</v>
      </c>
      <c r="BR63" s="2" t="s">
        <v>1503</v>
      </c>
      <c r="BT63" s="2" t="s">
        <v>748</v>
      </c>
      <c r="BU63" s="2" t="s">
        <v>748</v>
      </c>
      <c r="BV63" s="2" t="s">
        <v>748</v>
      </c>
      <c r="BX63" s="2" t="s">
        <v>1450</v>
      </c>
      <c r="BY63" s="2" t="s">
        <v>1450</v>
      </c>
      <c r="BZ63" s="2" t="s">
        <v>1450</v>
      </c>
      <c r="CB63" s="2" t="s">
        <v>964</v>
      </c>
      <c r="CC63" s="2" t="s">
        <v>964</v>
      </c>
      <c r="CE63" s="2" t="s">
        <v>768</v>
      </c>
      <c r="CF63" s="2" t="s">
        <v>768</v>
      </c>
      <c r="CG63" s="2" t="s">
        <v>768</v>
      </c>
      <c r="CI63" s="2" t="s">
        <v>964</v>
      </c>
      <c r="CJ63" s="2" t="s">
        <v>964</v>
      </c>
      <c r="CK63" s="2" t="s">
        <v>964</v>
      </c>
      <c r="CM63" s="2" t="s">
        <v>964</v>
      </c>
      <c r="CO63" s="2" t="s">
        <v>837</v>
      </c>
      <c r="CP63" s="2" t="s">
        <v>837</v>
      </c>
      <c r="CQ63" s="2" t="s">
        <v>837</v>
      </c>
      <c r="CS63" s="2" t="s">
        <v>837</v>
      </c>
      <c r="CT63" s="2" t="s">
        <v>837</v>
      </c>
      <c r="CU63" s="2" t="s">
        <v>837</v>
      </c>
      <c r="CW63" s="2" t="s">
        <v>272</v>
      </c>
      <c r="CX63" s="2" t="s">
        <v>272</v>
      </c>
      <c r="CY63" s="2" t="s">
        <v>272</v>
      </c>
      <c r="DA63" s="2" t="s">
        <v>272</v>
      </c>
      <c r="DB63" s="2" t="s">
        <v>272</v>
      </c>
      <c r="DC63" s="2" t="s">
        <v>272</v>
      </c>
      <c r="DE63" s="2" t="s">
        <v>1687</v>
      </c>
      <c r="DF63" s="2" t="s">
        <v>1687</v>
      </c>
      <c r="DG63" s="2" t="s">
        <v>1687</v>
      </c>
      <c r="DI63" s="2" t="s">
        <v>1687</v>
      </c>
      <c r="DJ63" s="2" t="s">
        <v>1687</v>
      </c>
      <c r="DK63" s="2" t="s">
        <v>1687</v>
      </c>
      <c r="DM63" s="2" t="s">
        <v>1687</v>
      </c>
      <c r="DN63" s="2" t="s">
        <v>1687</v>
      </c>
      <c r="DP63" s="2" t="s">
        <v>873</v>
      </c>
      <c r="DQ63" s="2" t="s">
        <v>873</v>
      </c>
      <c r="DR63" s="2" t="s">
        <v>873</v>
      </c>
      <c r="DT63" s="2" t="s">
        <v>272</v>
      </c>
      <c r="DU63" s="2" t="s">
        <v>272</v>
      </c>
      <c r="DV63" s="2" t="s">
        <v>272</v>
      </c>
      <c r="DX63" s="2" t="s">
        <v>272</v>
      </c>
      <c r="DY63" s="2" t="s">
        <v>272</v>
      </c>
      <c r="DZ63" s="2" t="s">
        <v>272</v>
      </c>
      <c r="EB63" s="2" t="s">
        <v>1687</v>
      </c>
      <c r="EC63" s="2" t="s">
        <v>1687</v>
      </c>
      <c r="ED63" s="2" t="s">
        <v>1687</v>
      </c>
      <c r="EE63" s="2" t="s">
        <v>1687</v>
      </c>
      <c r="EG63" s="2" t="s">
        <v>1687</v>
      </c>
      <c r="EH63" s="2" t="s">
        <v>1687</v>
      </c>
      <c r="EI63" s="2" t="s">
        <v>1687</v>
      </c>
      <c r="EJ63" s="2" t="s">
        <v>1687</v>
      </c>
      <c r="EL63" s="2" t="s">
        <v>272</v>
      </c>
      <c r="EN63" s="2" t="s">
        <v>873</v>
      </c>
      <c r="EO63" s="2" t="s">
        <v>873</v>
      </c>
      <c r="EP63" s="2" t="s">
        <v>873</v>
      </c>
      <c r="EQ63" s="2" t="s">
        <v>873</v>
      </c>
      <c r="ER63" s="2" t="s">
        <v>873</v>
      </c>
      <c r="ET63" s="2" t="s">
        <v>1843</v>
      </c>
      <c r="EU63" s="2" t="s">
        <v>1843</v>
      </c>
      <c r="EW63" s="2" t="s">
        <v>851</v>
      </c>
      <c r="EX63" s="2" t="s">
        <v>851</v>
      </c>
      <c r="EY63" s="2" t="s">
        <v>851</v>
      </c>
      <c r="EZ63" s="2" t="s">
        <v>851</v>
      </c>
      <c r="FB63" s="2" t="s">
        <v>1843</v>
      </c>
      <c r="FC63" s="2" t="s">
        <v>1843</v>
      </c>
      <c r="FE63" s="2" t="s">
        <v>851</v>
      </c>
      <c r="FF63" s="2" t="s">
        <v>851</v>
      </c>
      <c r="FG63" s="2" t="s">
        <v>851</v>
      </c>
      <c r="FH63" s="2" t="s">
        <v>851</v>
      </c>
      <c r="FJ63" s="2" t="s">
        <v>350</v>
      </c>
      <c r="FK63" s="2" t="s">
        <v>350</v>
      </c>
      <c r="FL63" s="2" t="s">
        <v>350</v>
      </c>
      <c r="FM63" s="2" t="s">
        <v>350</v>
      </c>
      <c r="FO63" s="2" t="s">
        <v>1210</v>
      </c>
      <c r="FP63" s="2" t="s">
        <v>1210</v>
      </c>
      <c r="FR63" s="2" t="s">
        <v>1210</v>
      </c>
      <c r="FS63" s="2" t="s">
        <v>1210</v>
      </c>
      <c r="FT63" s="2" t="s">
        <v>1210</v>
      </c>
      <c r="FU63" s="2" t="s">
        <v>1210</v>
      </c>
      <c r="FW63" s="2" t="s">
        <v>332</v>
      </c>
      <c r="FX63" s="2" t="s">
        <v>332</v>
      </c>
      <c r="FY63" s="2" t="s">
        <v>332</v>
      </c>
      <c r="FZ63" s="2" t="s">
        <v>332</v>
      </c>
      <c r="GA63" s="2" t="s">
        <v>332</v>
      </c>
      <c r="GB63" s="2" t="s">
        <v>332</v>
      </c>
      <c r="GD63" s="2" t="s">
        <v>1210</v>
      </c>
      <c r="GE63" s="2" t="s">
        <v>1210</v>
      </c>
      <c r="GF63" s="2" t="s">
        <v>1210</v>
      </c>
      <c r="GG63" s="2" t="s">
        <v>1210</v>
      </c>
      <c r="GH63" s="2" t="s">
        <v>1210</v>
      </c>
      <c r="GI63" s="2" t="s">
        <v>1210</v>
      </c>
      <c r="GK63" s="2" t="s">
        <v>332</v>
      </c>
      <c r="GL63" s="2" t="s">
        <v>332</v>
      </c>
      <c r="GM63" s="2" t="s">
        <v>332</v>
      </c>
      <c r="GN63" s="2" t="s">
        <v>332</v>
      </c>
      <c r="GP63" s="2" t="s">
        <v>1210</v>
      </c>
      <c r="GQ63" s="2" t="s">
        <v>1210</v>
      </c>
      <c r="GR63" s="2" t="s">
        <v>1210</v>
      </c>
      <c r="GS63" s="2" t="s">
        <v>1210</v>
      </c>
      <c r="GU63" s="2" t="s">
        <v>1210</v>
      </c>
      <c r="GV63" s="2" t="s">
        <v>1210</v>
      </c>
      <c r="GW63" s="2" t="s">
        <v>1210</v>
      </c>
      <c r="GX63" s="2" t="s">
        <v>1210</v>
      </c>
      <c r="GZ63" s="2" t="s">
        <v>332</v>
      </c>
      <c r="HA63" s="2" t="s">
        <v>332</v>
      </c>
      <c r="HB63" s="2" t="s">
        <v>332</v>
      </c>
      <c r="HC63" s="2" t="s">
        <v>332</v>
      </c>
      <c r="HD63" s="2" t="s">
        <v>332</v>
      </c>
      <c r="HE63" s="2" t="s">
        <v>332</v>
      </c>
      <c r="HG63" s="2" t="s">
        <v>1586</v>
      </c>
      <c r="HH63" s="2" t="s">
        <v>1586</v>
      </c>
      <c r="HI63" s="2" t="s">
        <v>1586</v>
      </c>
      <c r="HJ63" s="2" t="s">
        <v>1586</v>
      </c>
      <c r="HK63" s="2" t="s">
        <v>1586</v>
      </c>
      <c r="HL63" s="2" t="s">
        <v>1586</v>
      </c>
      <c r="HN63" s="2" t="s">
        <v>332</v>
      </c>
      <c r="HO63" s="2" t="s">
        <v>332</v>
      </c>
      <c r="HQ63" s="2" t="s">
        <v>1809</v>
      </c>
      <c r="HR63" s="2" t="s">
        <v>1809</v>
      </c>
      <c r="HT63" s="2" t="s">
        <v>1809</v>
      </c>
      <c r="HU63" s="2" t="s">
        <v>1809</v>
      </c>
      <c r="HV63" s="2" t="s">
        <v>1809</v>
      </c>
      <c r="HW63" s="2" t="s">
        <v>1809</v>
      </c>
      <c r="HY63" s="2" t="s">
        <v>332</v>
      </c>
      <c r="HZ63" s="2" t="s">
        <v>332</v>
      </c>
      <c r="IA63" s="2" t="s">
        <v>332</v>
      </c>
      <c r="IB63" s="2" t="s">
        <v>332</v>
      </c>
      <c r="IC63" s="2" t="s">
        <v>332</v>
      </c>
      <c r="ID63" s="2" t="s">
        <v>332</v>
      </c>
      <c r="IF63" s="2" t="s">
        <v>1210</v>
      </c>
      <c r="IG63" s="2" t="s">
        <v>1210</v>
      </c>
      <c r="IH63" s="2" t="s">
        <v>1210</v>
      </c>
      <c r="II63" s="2" t="s">
        <v>1210</v>
      </c>
      <c r="IK63" s="2" t="s">
        <v>1210</v>
      </c>
      <c r="IL63" s="2" t="s">
        <v>1210</v>
      </c>
      <c r="IM63" s="2" t="s">
        <v>1210</v>
      </c>
      <c r="IN63" s="2" t="s">
        <v>1210</v>
      </c>
      <c r="IO63" s="2" t="s">
        <v>1210</v>
      </c>
      <c r="IP63" s="2" t="s">
        <v>1210</v>
      </c>
      <c r="IQ63" s="2" t="s">
        <v>1210</v>
      </c>
      <c r="IR63" s="2" t="s">
        <v>1210</v>
      </c>
      <c r="IS63" s="2" t="s">
        <v>1210</v>
      </c>
      <c r="IU63" s="2" t="s">
        <v>1624</v>
      </c>
      <c r="IV63" s="2" t="s">
        <v>1624</v>
      </c>
      <c r="IW63" s="2" t="s">
        <v>1624</v>
      </c>
      <c r="IY63" s="2" t="s">
        <v>1624</v>
      </c>
      <c r="IZ63" s="2" t="s">
        <v>1624</v>
      </c>
      <c r="JA63" s="2" t="s">
        <v>1624</v>
      </c>
      <c r="JC63" s="2" t="s">
        <v>484</v>
      </c>
      <c r="JD63" s="2" t="s">
        <v>484</v>
      </c>
      <c r="JE63" s="2" t="s">
        <v>484</v>
      </c>
      <c r="JF63" s="2" t="s">
        <v>484</v>
      </c>
      <c r="JG63" s="2" t="s">
        <v>484</v>
      </c>
      <c r="JI63" s="2" t="s">
        <v>1240</v>
      </c>
      <c r="JJ63" s="2" t="s">
        <v>1240</v>
      </c>
      <c r="JK63" s="2" t="s">
        <v>1240</v>
      </c>
      <c r="JL63" s="2" t="s">
        <v>1240</v>
      </c>
      <c r="JM63" s="2" t="s">
        <v>1240</v>
      </c>
      <c r="JN63" s="2" t="s">
        <v>1240</v>
      </c>
      <c r="JP63" s="2" t="s">
        <v>1240</v>
      </c>
      <c r="JQ63" s="2" t="s">
        <v>1240</v>
      </c>
      <c r="JR63" s="2" t="s">
        <v>1240</v>
      </c>
      <c r="JS63" s="2" t="s">
        <v>1240</v>
      </c>
      <c r="JT63" s="2" t="s">
        <v>1240</v>
      </c>
      <c r="JU63" s="2" t="s">
        <v>1240</v>
      </c>
      <c r="JV63" s="2" t="s">
        <v>1240</v>
      </c>
      <c r="JW63" s="2" t="s">
        <v>1240</v>
      </c>
      <c r="JX63" s="2" t="s">
        <v>1240</v>
      </c>
      <c r="JY63" s="2" t="s">
        <v>1240</v>
      </c>
      <c r="KA63" s="2" t="s">
        <v>332</v>
      </c>
      <c r="KB63" s="2" t="s">
        <v>332</v>
      </c>
      <c r="KC63" s="2" t="s">
        <v>332</v>
      </c>
      <c r="KD63" s="2" t="s">
        <v>332</v>
      </c>
      <c r="KE63" s="2" t="s">
        <v>332</v>
      </c>
      <c r="KF63" s="2" t="s">
        <v>332</v>
      </c>
      <c r="KG63" s="2" t="s">
        <v>332</v>
      </c>
      <c r="KI63" s="2" t="s">
        <v>1210</v>
      </c>
      <c r="KJ63" s="2" t="s">
        <v>1210</v>
      </c>
      <c r="KK63" s="2" t="s">
        <v>1210</v>
      </c>
      <c r="KL63" s="2" t="s">
        <v>1210</v>
      </c>
      <c r="KM63" s="2" t="s">
        <v>1210</v>
      </c>
      <c r="KN63" s="2" t="s">
        <v>1210</v>
      </c>
      <c r="KO63" s="2" t="s">
        <v>1210</v>
      </c>
      <c r="KQ63" s="2" t="s">
        <v>1210</v>
      </c>
      <c r="KR63" s="2" t="s">
        <v>1210</v>
      </c>
      <c r="KS63" s="2" t="s">
        <v>1210</v>
      </c>
      <c r="KT63" s="2" t="s">
        <v>1210</v>
      </c>
      <c r="KU63" s="2" t="s">
        <v>1210</v>
      </c>
      <c r="KV63" s="2" t="s">
        <v>1210</v>
      </c>
      <c r="KW63" s="2" t="s">
        <v>1210</v>
      </c>
      <c r="KX63" s="2" t="s">
        <v>1210</v>
      </c>
      <c r="KZ63" s="2" t="s">
        <v>187</v>
      </c>
      <c r="LA63" s="2" t="s">
        <v>187</v>
      </c>
      <c r="LC63" s="2" t="s">
        <v>1624</v>
      </c>
      <c r="LE63" s="2" t="s">
        <v>1624</v>
      </c>
      <c r="LG63" s="2" t="s">
        <v>1915</v>
      </c>
      <c r="LH63" s="2" t="s">
        <v>1915</v>
      </c>
      <c r="LJ63" s="2" t="s">
        <v>484</v>
      </c>
      <c r="LK63" s="2" t="s">
        <v>484</v>
      </c>
      <c r="LL63" s="2" t="s">
        <v>484</v>
      </c>
      <c r="LN63" s="2" t="s">
        <v>1286</v>
      </c>
      <c r="LO63" s="2" t="s">
        <v>1286</v>
      </c>
      <c r="LQ63" s="2" t="s">
        <v>1286</v>
      </c>
      <c r="LR63" s="2" t="s">
        <v>1286</v>
      </c>
      <c r="LS63" s="2" t="s">
        <v>1286</v>
      </c>
      <c r="LT63" s="2" t="s">
        <v>1286</v>
      </c>
      <c r="LV63" s="2" t="s">
        <v>1286</v>
      </c>
      <c r="LW63" s="2" t="s">
        <v>1286</v>
      </c>
      <c r="LY63" s="2" t="s">
        <v>1286</v>
      </c>
      <c r="LZ63" s="2" t="s">
        <v>1286</v>
      </c>
      <c r="MB63" s="2" t="s">
        <v>484</v>
      </c>
      <c r="MC63" s="2" t="s">
        <v>484</v>
      </c>
      <c r="MD63" s="2" t="s">
        <v>484</v>
      </c>
      <c r="ME63" s="2" t="s">
        <v>484</v>
      </c>
      <c r="MG63" s="2" t="s">
        <v>964</v>
      </c>
      <c r="MH63" s="2" t="s">
        <v>964</v>
      </c>
      <c r="MI63" s="2" t="s">
        <v>964</v>
      </c>
      <c r="MJ63" s="2" t="s">
        <v>964</v>
      </c>
      <c r="MK63" s="2" t="s">
        <v>964</v>
      </c>
      <c r="ML63" s="2" t="s">
        <v>964</v>
      </c>
      <c r="MN63" s="2" t="s">
        <v>911</v>
      </c>
      <c r="MO63" s="2" t="s">
        <v>911</v>
      </c>
      <c r="MP63" s="2" t="s">
        <v>911</v>
      </c>
      <c r="MQ63" s="2" t="s">
        <v>911</v>
      </c>
      <c r="MR63" s="2" t="s">
        <v>911</v>
      </c>
      <c r="MT63" s="2" t="s">
        <v>193</v>
      </c>
      <c r="MU63" s="2" t="s">
        <v>193</v>
      </c>
      <c r="MW63" s="2" t="s">
        <v>964</v>
      </c>
      <c r="MX63" s="2" t="s">
        <v>964</v>
      </c>
      <c r="MY63" s="2" t="s">
        <v>964</v>
      </c>
      <c r="MZ63" s="2" t="s">
        <v>964</v>
      </c>
      <c r="NA63" s="2" t="s">
        <v>964</v>
      </c>
      <c r="NB63" s="2" t="s">
        <v>964</v>
      </c>
      <c r="NC63" s="2" t="s">
        <v>964</v>
      </c>
      <c r="ND63" s="2" t="s">
        <v>964</v>
      </c>
      <c r="NE63" s="2" t="s">
        <v>964</v>
      </c>
      <c r="NF63" s="2" t="s">
        <v>964</v>
      </c>
      <c r="NG63" s="2" t="s">
        <v>964</v>
      </c>
      <c r="NH63" s="2" t="s">
        <v>964</v>
      </c>
      <c r="NJ63" s="2" t="s">
        <v>193</v>
      </c>
      <c r="NK63" s="2" t="s">
        <v>193</v>
      </c>
      <c r="NL63" s="2" t="s">
        <v>193</v>
      </c>
      <c r="NM63" s="2" t="s">
        <v>193</v>
      </c>
      <c r="NN63" s="2" t="s">
        <v>193</v>
      </c>
      <c r="NO63" s="2" t="s">
        <v>193</v>
      </c>
      <c r="NQ63" s="2" t="s">
        <v>964</v>
      </c>
      <c r="NR63" s="2" t="s">
        <v>964</v>
      </c>
      <c r="NS63" s="2" t="s">
        <v>964</v>
      </c>
      <c r="NT63" s="2" t="s">
        <v>964</v>
      </c>
      <c r="NU63" s="2" t="s">
        <v>964</v>
      </c>
      <c r="NV63" s="2" t="s">
        <v>964</v>
      </c>
      <c r="NW63" s="2" t="s">
        <v>964</v>
      </c>
      <c r="NX63" s="2" t="s">
        <v>964</v>
      </c>
      <c r="NY63" s="2" t="s">
        <v>964</v>
      </c>
      <c r="OA63" s="2" t="s">
        <v>964</v>
      </c>
      <c r="OB63" s="2" t="s">
        <v>964</v>
      </c>
      <c r="OC63" s="2" t="s">
        <v>964</v>
      </c>
      <c r="OE63" s="2" t="s">
        <v>629</v>
      </c>
      <c r="OF63" s="2" t="s">
        <v>629</v>
      </c>
      <c r="OG63" s="2" t="s">
        <v>629</v>
      </c>
      <c r="OI63" s="2" t="s">
        <v>1883</v>
      </c>
      <c r="OJ63" s="2" t="s">
        <v>1883</v>
      </c>
      <c r="OK63" s="2" t="s">
        <v>1883</v>
      </c>
      <c r="OL63" s="2" t="s">
        <v>1883</v>
      </c>
      <c r="OM63" s="2" t="s">
        <v>1883</v>
      </c>
    </row>
    <row r="64" spans="1:403" ht="45" customHeight="1" x14ac:dyDescent="0.25">
      <c r="A64" s="15" t="s">
        <v>169</v>
      </c>
      <c r="B64" s="16" t="s">
        <v>168</v>
      </c>
      <c r="C64" s="16" t="s">
        <v>168</v>
      </c>
      <c r="E64" s="16" t="s">
        <v>168</v>
      </c>
      <c r="F64" s="16" t="s">
        <v>168</v>
      </c>
      <c r="H64" s="16" t="s">
        <v>1123</v>
      </c>
      <c r="I64" s="16" t="s">
        <v>1123</v>
      </c>
      <c r="J64" s="16" t="s">
        <v>1123</v>
      </c>
      <c r="L64" s="16" t="s">
        <v>168</v>
      </c>
      <c r="M64" s="16" t="s">
        <v>168</v>
      </c>
      <c r="O64" s="16" t="s">
        <v>168</v>
      </c>
      <c r="P64" s="16" t="s">
        <v>168</v>
      </c>
      <c r="Q64" s="16" t="s">
        <v>168</v>
      </c>
      <c r="S64" s="16" t="s">
        <v>1123</v>
      </c>
      <c r="T64" s="16" t="s">
        <v>1123</v>
      </c>
      <c r="U64" s="16" t="s">
        <v>1123</v>
      </c>
      <c r="V64" s="16" t="s">
        <v>1123</v>
      </c>
      <c r="X64" s="16" t="s">
        <v>168</v>
      </c>
      <c r="Y64" s="16" t="s">
        <v>168</v>
      </c>
      <c r="Z64" s="16" t="s">
        <v>168</v>
      </c>
      <c r="AA64" s="16" t="s">
        <v>168</v>
      </c>
      <c r="AB64" s="16" t="s">
        <v>168</v>
      </c>
      <c r="AC64" s="16" t="s">
        <v>168</v>
      </c>
      <c r="AE64" s="16" t="s">
        <v>1123</v>
      </c>
      <c r="AF64" s="16" t="s">
        <v>1123</v>
      </c>
      <c r="AG64" s="16" t="s">
        <v>1123</v>
      </c>
      <c r="AH64" s="16" t="s">
        <v>1123</v>
      </c>
      <c r="AI64" s="16" t="s">
        <v>1123</v>
      </c>
      <c r="AK64" s="16" t="s">
        <v>256</v>
      </c>
      <c r="AL64" s="16" t="s">
        <v>256</v>
      </c>
      <c r="AM64" s="16" t="s">
        <v>256</v>
      </c>
      <c r="AO64" s="16" t="s">
        <v>333</v>
      </c>
      <c r="AP64" s="16" t="s">
        <v>333</v>
      </c>
      <c r="AQ64" s="16" t="s">
        <v>333</v>
      </c>
      <c r="AS64" s="16" t="s">
        <v>333</v>
      </c>
      <c r="AT64" s="16" t="s">
        <v>333</v>
      </c>
      <c r="AV64" s="16" t="s">
        <v>333</v>
      </c>
      <c r="AW64" s="16" t="s">
        <v>333</v>
      </c>
      <c r="AY64" s="16" t="s">
        <v>730</v>
      </c>
      <c r="AZ64" s="16" t="s">
        <v>730</v>
      </c>
      <c r="BA64" s="16" t="s">
        <v>730</v>
      </c>
      <c r="BC64" s="16" t="s">
        <v>1123</v>
      </c>
      <c r="BD64" s="16" t="s">
        <v>1123</v>
      </c>
      <c r="BF64" s="16" t="s">
        <v>1123</v>
      </c>
      <c r="BG64" s="16" t="s">
        <v>1123</v>
      </c>
      <c r="BH64" s="16" t="s">
        <v>1123</v>
      </c>
      <c r="BJ64" s="16" t="s">
        <v>168</v>
      </c>
      <c r="BL64" s="16" t="s">
        <v>1123</v>
      </c>
      <c r="BM64" s="16" t="s">
        <v>1123</v>
      </c>
      <c r="BN64" s="16" t="s">
        <v>1123</v>
      </c>
      <c r="BP64" s="16" t="s">
        <v>1123</v>
      </c>
      <c r="BQ64" s="16" t="s">
        <v>1123</v>
      </c>
      <c r="BR64" s="16" t="s">
        <v>1123</v>
      </c>
      <c r="BT64" s="16" t="s">
        <v>730</v>
      </c>
      <c r="BU64" s="16" t="s">
        <v>730</v>
      </c>
      <c r="BV64" s="16" t="s">
        <v>730</v>
      </c>
      <c r="BX64" s="16" t="s">
        <v>1123</v>
      </c>
      <c r="BY64" s="16" t="s">
        <v>1123</v>
      </c>
      <c r="BZ64" s="16" t="s">
        <v>1123</v>
      </c>
      <c r="CB64" s="16" t="s">
        <v>588</v>
      </c>
      <c r="CC64" s="16" t="s">
        <v>588</v>
      </c>
      <c r="CE64" s="16" t="s">
        <v>588</v>
      </c>
      <c r="CF64" s="16" t="s">
        <v>588</v>
      </c>
      <c r="CG64" s="16" t="s">
        <v>588</v>
      </c>
      <c r="CI64" s="16" t="s">
        <v>1780</v>
      </c>
      <c r="CJ64" s="16" t="s">
        <v>1780</v>
      </c>
      <c r="CK64" s="16" t="s">
        <v>1780</v>
      </c>
      <c r="CM64" s="16" t="s">
        <v>333</v>
      </c>
      <c r="CO64" s="16" t="s">
        <v>588</v>
      </c>
      <c r="CP64" s="16" t="s">
        <v>588</v>
      </c>
      <c r="CQ64" s="16" t="s">
        <v>588</v>
      </c>
      <c r="CS64" s="16" t="s">
        <v>588</v>
      </c>
      <c r="CT64" s="16" t="s">
        <v>588</v>
      </c>
      <c r="CU64" s="16" t="s">
        <v>588</v>
      </c>
      <c r="CW64" s="16" t="s">
        <v>179</v>
      </c>
      <c r="CX64" s="16" t="s">
        <v>179</v>
      </c>
      <c r="CY64" s="16" t="s">
        <v>179</v>
      </c>
      <c r="DA64" s="16" t="s">
        <v>179</v>
      </c>
      <c r="DB64" s="16" t="s">
        <v>179</v>
      </c>
      <c r="DC64" s="16" t="s">
        <v>179</v>
      </c>
      <c r="DE64" s="16" t="s">
        <v>500</v>
      </c>
      <c r="DF64" s="16" t="s">
        <v>500</v>
      </c>
      <c r="DG64" s="16" t="s">
        <v>500</v>
      </c>
      <c r="DI64" s="16" t="s">
        <v>500</v>
      </c>
      <c r="DJ64" s="16" t="s">
        <v>500</v>
      </c>
      <c r="DK64" s="16" t="s">
        <v>500</v>
      </c>
      <c r="DM64" s="16" t="s">
        <v>333</v>
      </c>
      <c r="DN64" s="16" t="s">
        <v>333</v>
      </c>
      <c r="DP64" s="16" t="s">
        <v>179</v>
      </c>
      <c r="DQ64" s="16" t="s">
        <v>179</v>
      </c>
      <c r="DR64" s="16" t="s">
        <v>179</v>
      </c>
      <c r="DT64" s="16" t="s">
        <v>188</v>
      </c>
      <c r="DU64" s="16" t="s">
        <v>188</v>
      </c>
      <c r="DV64" s="16" t="s">
        <v>188</v>
      </c>
      <c r="DX64" s="16" t="s">
        <v>188</v>
      </c>
      <c r="DY64" s="16" t="s">
        <v>188</v>
      </c>
      <c r="DZ64" s="16" t="s">
        <v>188</v>
      </c>
      <c r="EB64" s="16" t="s">
        <v>188</v>
      </c>
      <c r="EC64" s="16" t="s">
        <v>188</v>
      </c>
      <c r="ED64" s="16" t="s">
        <v>188</v>
      </c>
      <c r="EE64" s="16" t="s">
        <v>188</v>
      </c>
      <c r="EG64" s="16" t="s">
        <v>188</v>
      </c>
      <c r="EH64" s="16" t="s">
        <v>188</v>
      </c>
      <c r="EI64" s="16" t="s">
        <v>188</v>
      </c>
      <c r="EJ64" s="16" t="s">
        <v>188</v>
      </c>
      <c r="EL64" s="16" t="s">
        <v>168</v>
      </c>
      <c r="EN64" s="16" t="s">
        <v>188</v>
      </c>
      <c r="EO64" s="16" t="s">
        <v>188</v>
      </c>
      <c r="EP64" s="16" t="s">
        <v>188</v>
      </c>
      <c r="EQ64" s="16" t="s">
        <v>188</v>
      </c>
      <c r="ER64" s="16" t="s">
        <v>188</v>
      </c>
      <c r="ET64" s="16" t="s">
        <v>179</v>
      </c>
      <c r="EU64" s="16" t="s">
        <v>179</v>
      </c>
      <c r="EW64" s="16" t="s">
        <v>630</v>
      </c>
      <c r="EX64" s="16" t="s">
        <v>630</v>
      </c>
      <c r="EY64" s="16" t="s">
        <v>630</v>
      </c>
      <c r="EZ64" s="16" t="s">
        <v>630</v>
      </c>
      <c r="FB64" s="16" t="s">
        <v>179</v>
      </c>
      <c r="FC64" s="16" t="s">
        <v>179</v>
      </c>
      <c r="FE64" s="16" t="s">
        <v>630</v>
      </c>
      <c r="FF64" s="16" t="s">
        <v>630</v>
      </c>
      <c r="FG64" s="16" t="s">
        <v>630</v>
      </c>
      <c r="FH64" s="16" t="s">
        <v>630</v>
      </c>
      <c r="FJ64" s="16" t="s">
        <v>179</v>
      </c>
      <c r="FK64" s="16" t="s">
        <v>179</v>
      </c>
      <c r="FL64" s="16" t="s">
        <v>179</v>
      </c>
      <c r="FM64" s="16" t="s">
        <v>179</v>
      </c>
      <c r="FO64" s="16" t="s">
        <v>179</v>
      </c>
      <c r="FP64" s="16" t="s">
        <v>179</v>
      </c>
      <c r="FR64" s="16" t="s">
        <v>179</v>
      </c>
      <c r="FS64" s="16" t="s">
        <v>179</v>
      </c>
      <c r="FT64" s="16" t="s">
        <v>179</v>
      </c>
      <c r="FU64" s="16" t="s">
        <v>179</v>
      </c>
      <c r="FW64" s="16" t="s">
        <v>179</v>
      </c>
      <c r="FX64" s="16" t="s">
        <v>179</v>
      </c>
      <c r="FY64" s="16" t="s">
        <v>179</v>
      </c>
      <c r="FZ64" s="16" t="s">
        <v>179</v>
      </c>
      <c r="GA64" s="16" t="s">
        <v>179</v>
      </c>
      <c r="GB64" s="16" t="s">
        <v>179</v>
      </c>
      <c r="GD64" s="16" t="s">
        <v>179</v>
      </c>
      <c r="GE64" s="16" t="s">
        <v>179</v>
      </c>
      <c r="GF64" s="16" t="s">
        <v>179</v>
      </c>
      <c r="GG64" s="16" t="s">
        <v>179</v>
      </c>
      <c r="GH64" s="16" t="s">
        <v>179</v>
      </c>
      <c r="GI64" s="16" t="s">
        <v>179</v>
      </c>
      <c r="GK64" s="16" t="s">
        <v>188</v>
      </c>
      <c r="GL64" s="16" t="s">
        <v>188</v>
      </c>
      <c r="GM64" s="16" t="s">
        <v>188</v>
      </c>
      <c r="GN64" s="16" t="s">
        <v>188</v>
      </c>
      <c r="GP64" s="16" t="s">
        <v>188</v>
      </c>
      <c r="GQ64" s="16" t="s">
        <v>188</v>
      </c>
      <c r="GR64" s="16" t="s">
        <v>188</v>
      </c>
      <c r="GS64" s="16" t="s">
        <v>188</v>
      </c>
      <c r="GU64" s="16" t="s">
        <v>188</v>
      </c>
      <c r="GV64" s="16" t="s">
        <v>188</v>
      </c>
      <c r="GW64" s="16" t="s">
        <v>188</v>
      </c>
      <c r="GX64" s="16" t="s">
        <v>188</v>
      </c>
      <c r="GZ64" s="16" t="s">
        <v>188</v>
      </c>
      <c r="HA64" s="16" t="s">
        <v>188</v>
      </c>
      <c r="HB64" s="16" t="s">
        <v>188</v>
      </c>
      <c r="HC64" s="16" t="s">
        <v>188</v>
      </c>
      <c r="HD64" s="16" t="s">
        <v>188</v>
      </c>
      <c r="HE64" s="16" t="s">
        <v>188</v>
      </c>
      <c r="HG64" s="16" t="s">
        <v>188</v>
      </c>
      <c r="HH64" s="16" t="s">
        <v>188</v>
      </c>
      <c r="HI64" s="16" t="s">
        <v>188</v>
      </c>
      <c r="HJ64" s="16" t="s">
        <v>188</v>
      </c>
      <c r="HK64" s="16" t="s">
        <v>188</v>
      </c>
      <c r="HL64" s="16" t="s">
        <v>188</v>
      </c>
      <c r="HN64" s="16" t="s">
        <v>179</v>
      </c>
      <c r="HO64" s="16" t="s">
        <v>179</v>
      </c>
      <c r="HQ64" s="16" t="s">
        <v>179</v>
      </c>
      <c r="HR64" s="16" t="s">
        <v>179</v>
      </c>
      <c r="HT64" s="16" t="s">
        <v>179</v>
      </c>
      <c r="HU64" s="16" t="s">
        <v>179</v>
      </c>
      <c r="HV64" s="16" t="s">
        <v>179</v>
      </c>
      <c r="HW64" s="16" t="s">
        <v>179</v>
      </c>
      <c r="HY64" s="16" t="s">
        <v>179</v>
      </c>
      <c r="HZ64" s="16" t="s">
        <v>179</v>
      </c>
      <c r="IA64" s="16" t="s">
        <v>179</v>
      </c>
      <c r="IB64" s="16" t="s">
        <v>179</v>
      </c>
      <c r="IC64" s="16" t="s">
        <v>179</v>
      </c>
      <c r="ID64" s="16" t="s">
        <v>179</v>
      </c>
      <c r="IF64" s="16" t="s">
        <v>500</v>
      </c>
      <c r="IG64" s="16" t="s">
        <v>500</v>
      </c>
      <c r="IH64" s="16" t="s">
        <v>500</v>
      </c>
      <c r="II64" s="16" t="s">
        <v>500</v>
      </c>
      <c r="IK64" s="16" t="s">
        <v>500</v>
      </c>
      <c r="IL64" s="16" t="s">
        <v>500</v>
      </c>
      <c r="IM64" s="16" t="s">
        <v>500</v>
      </c>
      <c r="IN64" s="16" t="s">
        <v>500</v>
      </c>
      <c r="IO64" s="16" t="s">
        <v>500</v>
      </c>
      <c r="IP64" s="16" t="s">
        <v>500</v>
      </c>
      <c r="IQ64" s="16" t="s">
        <v>500</v>
      </c>
      <c r="IR64" s="16" t="s">
        <v>500</v>
      </c>
      <c r="IS64" s="16" t="s">
        <v>500</v>
      </c>
      <c r="IU64" s="16" t="s">
        <v>180</v>
      </c>
      <c r="IV64" s="16" t="s">
        <v>180</v>
      </c>
      <c r="IW64" s="16" t="s">
        <v>180</v>
      </c>
      <c r="IY64" s="16" t="s">
        <v>180</v>
      </c>
      <c r="IZ64" s="16" t="s">
        <v>180</v>
      </c>
      <c r="JA64" s="16" t="s">
        <v>180</v>
      </c>
      <c r="JC64" s="16" t="s">
        <v>500</v>
      </c>
      <c r="JD64" s="16" t="s">
        <v>500</v>
      </c>
      <c r="JE64" s="16" t="s">
        <v>500</v>
      </c>
      <c r="JF64" s="16" t="s">
        <v>500</v>
      </c>
      <c r="JG64" s="16" t="s">
        <v>500</v>
      </c>
      <c r="JI64" s="16" t="s">
        <v>500</v>
      </c>
      <c r="JJ64" s="16" t="s">
        <v>500</v>
      </c>
      <c r="JK64" s="16" t="s">
        <v>500</v>
      </c>
      <c r="JL64" s="16" t="s">
        <v>500</v>
      </c>
      <c r="JM64" s="16" t="s">
        <v>500</v>
      </c>
      <c r="JN64" s="16" t="s">
        <v>500</v>
      </c>
      <c r="JP64" s="16" t="s">
        <v>500</v>
      </c>
      <c r="JQ64" s="16" t="s">
        <v>500</v>
      </c>
      <c r="JR64" s="16" t="s">
        <v>500</v>
      </c>
      <c r="JS64" s="16" t="s">
        <v>500</v>
      </c>
      <c r="JT64" s="16" t="s">
        <v>500</v>
      </c>
      <c r="JU64" s="16" t="s">
        <v>500</v>
      </c>
      <c r="JV64" s="16" t="s">
        <v>500</v>
      </c>
      <c r="JW64" s="16" t="s">
        <v>500</v>
      </c>
      <c r="JX64" s="16" t="s">
        <v>500</v>
      </c>
      <c r="JY64" s="16" t="s">
        <v>500</v>
      </c>
      <c r="KA64" s="16" t="s">
        <v>188</v>
      </c>
      <c r="KB64" s="16" t="s">
        <v>188</v>
      </c>
      <c r="KC64" s="16" t="s">
        <v>188</v>
      </c>
      <c r="KD64" s="16" t="s">
        <v>188</v>
      </c>
      <c r="KE64" s="16" t="s">
        <v>188</v>
      </c>
      <c r="KF64" s="16" t="s">
        <v>188</v>
      </c>
      <c r="KG64" s="16" t="s">
        <v>188</v>
      </c>
      <c r="KI64" s="16" t="s">
        <v>188</v>
      </c>
      <c r="KJ64" s="16" t="s">
        <v>188</v>
      </c>
      <c r="KK64" s="16" t="s">
        <v>188</v>
      </c>
      <c r="KL64" s="16" t="s">
        <v>188</v>
      </c>
      <c r="KM64" s="16" t="s">
        <v>188</v>
      </c>
      <c r="KN64" s="16" t="s">
        <v>188</v>
      </c>
      <c r="KO64" s="16" t="s">
        <v>188</v>
      </c>
      <c r="KQ64" s="16" t="s">
        <v>188</v>
      </c>
      <c r="KR64" s="16" t="s">
        <v>188</v>
      </c>
      <c r="KS64" s="16" t="s">
        <v>188</v>
      </c>
      <c r="KT64" s="16" t="s">
        <v>188</v>
      </c>
      <c r="KU64" s="16" t="s">
        <v>188</v>
      </c>
      <c r="KV64" s="16" t="s">
        <v>188</v>
      </c>
      <c r="KW64" s="16" t="s">
        <v>188</v>
      </c>
      <c r="KX64" s="16" t="s">
        <v>188</v>
      </c>
      <c r="KZ64" s="16" t="s">
        <v>188</v>
      </c>
      <c r="LA64" s="16" t="s">
        <v>188</v>
      </c>
      <c r="LC64" s="16" t="s">
        <v>179</v>
      </c>
      <c r="LE64" s="16" t="s">
        <v>179</v>
      </c>
      <c r="LG64" s="16" t="s">
        <v>179</v>
      </c>
      <c r="LH64" s="16" t="s">
        <v>179</v>
      </c>
      <c r="LJ64" s="16" t="s">
        <v>179</v>
      </c>
      <c r="LK64" s="16" t="s">
        <v>179</v>
      </c>
      <c r="LL64" s="16" t="s">
        <v>179</v>
      </c>
      <c r="LN64" s="16" t="s">
        <v>500</v>
      </c>
      <c r="LO64" s="16" t="s">
        <v>500</v>
      </c>
      <c r="LQ64" s="16" t="s">
        <v>500</v>
      </c>
      <c r="LR64" s="16" t="s">
        <v>500</v>
      </c>
      <c r="LS64" s="16" t="s">
        <v>500</v>
      </c>
      <c r="LT64" s="16" t="s">
        <v>500</v>
      </c>
      <c r="LV64" s="16" t="s">
        <v>500</v>
      </c>
      <c r="LW64" s="16" t="s">
        <v>500</v>
      </c>
      <c r="LY64" s="16" t="s">
        <v>500</v>
      </c>
      <c r="LZ64" s="16" t="s">
        <v>500</v>
      </c>
      <c r="MB64" s="16" t="s">
        <v>179</v>
      </c>
      <c r="MC64" s="16" t="s">
        <v>179</v>
      </c>
      <c r="MD64" s="16" t="s">
        <v>179</v>
      </c>
      <c r="ME64" s="16" t="s">
        <v>179</v>
      </c>
      <c r="MG64" s="16" t="s">
        <v>179</v>
      </c>
      <c r="MH64" s="16" t="s">
        <v>179</v>
      </c>
      <c r="MI64" s="16" t="s">
        <v>179</v>
      </c>
      <c r="MJ64" s="16" t="s">
        <v>179</v>
      </c>
      <c r="MK64" s="16" t="s">
        <v>179</v>
      </c>
      <c r="ML64" s="16" t="s">
        <v>179</v>
      </c>
      <c r="MN64" s="16" t="s">
        <v>630</v>
      </c>
      <c r="MO64" s="16" t="s">
        <v>630</v>
      </c>
      <c r="MP64" s="16" t="s">
        <v>630</v>
      </c>
      <c r="MQ64" s="16" t="s">
        <v>630</v>
      </c>
      <c r="MR64" s="16" t="s">
        <v>630</v>
      </c>
      <c r="MT64" s="16" t="s">
        <v>179</v>
      </c>
      <c r="MU64" s="16" t="s">
        <v>179</v>
      </c>
      <c r="MW64" s="16" t="s">
        <v>500</v>
      </c>
      <c r="MX64" s="16" t="s">
        <v>500</v>
      </c>
      <c r="MY64" s="16" t="s">
        <v>500</v>
      </c>
      <c r="MZ64" s="16" t="s">
        <v>500</v>
      </c>
      <c r="NA64" s="16" t="s">
        <v>500</v>
      </c>
      <c r="NB64" s="16" t="s">
        <v>500</v>
      </c>
      <c r="NC64" s="16" t="s">
        <v>500</v>
      </c>
      <c r="ND64" s="16" t="s">
        <v>500</v>
      </c>
      <c r="NE64" s="16" t="s">
        <v>500</v>
      </c>
      <c r="NF64" s="16" t="s">
        <v>500</v>
      </c>
      <c r="NG64" s="16" t="s">
        <v>500</v>
      </c>
      <c r="NH64" s="16" t="s">
        <v>500</v>
      </c>
      <c r="NJ64" s="16" t="s">
        <v>179</v>
      </c>
      <c r="NK64" s="16" t="s">
        <v>179</v>
      </c>
      <c r="NL64" s="16" t="s">
        <v>179</v>
      </c>
      <c r="NM64" s="16" t="s">
        <v>179</v>
      </c>
      <c r="NN64" s="16" t="s">
        <v>179</v>
      </c>
      <c r="NO64" s="16" t="s">
        <v>179</v>
      </c>
      <c r="NQ64" s="16" t="s">
        <v>500</v>
      </c>
      <c r="NR64" s="16" t="s">
        <v>500</v>
      </c>
      <c r="NS64" s="16" t="s">
        <v>500</v>
      </c>
      <c r="NT64" s="16" t="s">
        <v>500</v>
      </c>
      <c r="NU64" s="16" t="s">
        <v>500</v>
      </c>
      <c r="NV64" s="16" t="s">
        <v>500</v>
      </c>
      <c r="NW64" s="16" t="s">
        <v>500</v>
      </c>
      <c r="NX64" s="16" t="s">
        <v>500</v>
      </c>
      <c r="NY64" s="16" t="s">
        <v>500</v>
      </c>
      <c r="OA64" s="16" t="s">
        <v>179</v>
      </c>
      <c r="OB64" s="16" t="s">
        <v>179</v>
      </c>
      <c r="OC64" s="16" t="s">
        <v>179</v>
      </c>
      <c r="OE64" s="16" t="s">
        <v>630</v>
      </c>
      <c r="OF64" s="16" t="s">
        <v>630</v>
      </c>
      <c r="OG64" s="16" t="s">
        <v>630</v>
      </c>
      <c r="OI64" s="16" t="s">
        <v>179</v>
      </c>
      <c r="OJ64" s="16" t="s">
        <v>179</v>
      </c>
      <c r="OK64" s="16" t="s">
        <v>179</v>
      </c>
      <c r="OL64" s="16" t="s">
        <v>179</v>
      </c>
      <c r="OM64" s="16" t="s">
        <v>179</v>
      </c>
    </row>
    <row r="65" spans="1:403" ht="48.75" customHeight="1" x14ac:dyDescent="0.25">
      <c r="A65" s="15" t="s">
        <v>170</v>
      </c>
      <c r="B65" s="2" t="s">
        <v>215</v>
      </c>
      <c r="C65" s="2" t="s">
        <v>215</v>
      </c>
      <c r="E65" s="2" t="s">
        <v>215</v>
      </c>
      <c r="F65" s="2" t="s">
        <v>215</v>
      </c>
      <c r="H65" s="2" t="s">
        <v>1124</v>
      </c>
      <c r="I65" s="2" t="s">
        <v>1124</v>
      </c>
      <c r="J65" s="2" t="s">
        <v>1124</v>
      </c>
      <c r="L65" s="2" t="s">
        <v>1138</v>
      </c>
      <c r="M65" s="2" t="s">
        <v>1468</v>
      </c>
      <c r="O65" s="2" t="s">
        <v>171</v>
      </c>
      <c r="P65" s="2" t="s">
        <v>171</v>
      </c>
      <c r="Q65" s="2" t="s">
        <v>171</v>
      </c>
      <c r="S65" s="2" t="s">
        <v>1124</v>
      </c>
      <c r="T65" s="2" t="s">
        <v>1124</v>
      </c>
      <c r="U65" s="2" t="s">
        <v>1124</v>
      </c>
      <c r="V65" s="2" t="s">
        <v>1124</v>
      </c>
      <c r="X65" s="2" t="s">
        <v>171</v>
      </c>
      <c r="Y65" s="2" t="s">
        <v>171</v>
      </c>
      <c r="Z65" s="2" t="s">
        <v>171</v>
      </c>
      <c r="AA65" s="2" t="s">
        <v>171</v>
      </c>
      <c r="AB65" s="2" t="s">
        <v>171</v>
      </c>
      <c r="AC65" s="2" t="s">
        <v>171</v>
      </c>
      <c r="AE65" s="2" t="s">
        <v>1168</v>
      </c>
      <c r="AF65" s="2" t="s">
        <v>1168</v>
      </c>
      <c r="AG65" s="2" t="s">
        <v>1168</v>
      </c>
      <c r="AH65" s="2" t="s">
        <v>1168</v>
      </c>
      <c r="AI65" s="2" t="s">
        <v>1168</v>
      </c>
      <c r="AK65" s="2" t="s">
        <v>723</v>
      </c>
      <c r="AL65" s="2" t="s">
        <v>723</v>
      </c>
      <c r="AM65" s="2" t="s">
        <v>723</v>
      </c>
      <c r="AO65" s="2" t="s">
        <v>1168</v>
      </c>
      <c r="AP65" s="2" t="s">
        <v>1168</v>
      </c>
      <c r="AQ65" s="2" t="s">
        <v>1168</v>
      </c>
      <c r="AS65" s="2" t="s">
        <v>1468</v>
      </c>
      <c r="AT65" s="2" t="s">
        <v>1468</v>
      </c>
      <c r="AV65" s="2" t="s">
        <v>1468</v>
      </c>
      <c r="AW65" s="2" t="s">
        <v>1468</v>
      </c>
      <c r="AY65" s="2" t="s">
        <v>723</v>
      </c>
      <c r="AZ65" s="2" t="s">
        <v>723</v>
      </c>
      <c r="BA65" s="2" t="s">
        <v>723</v>
      </c>
      <c r="BC65" s="2" t="s">
        <v>1168</v>
      </c>
      <c r="BD65" s="2" t="s">
        <v>1168</v>
      </c>
      <c r="BF65" s="2" t="s">
        <v>1168</v>
      </c>
      <c r="BG65" s="2" t="s">
        <v>1168</v>
      </c>
      <c r="BH65" s="2" t="s">
        <v>1168</v>
      </c>
      <c r="BJ65" s="2" t="s">
        <v>1059</v>
      </c>
      <c r="BL65" s="2" t="s">
        <v>1468</v>
      </c>
      <c r="BM65" s="2" t="s">
        <v>1468</v>
      </c>
      <c r="BN65" s="2" t="s">
        <v>1468</v>
      </c>
      <c r="BP65" s="2" t="s">
        <v>1468</v>
      </c>
      <c r="BQ65" s="2" t="s">
        <v>1468</v>
      </c>
      <c r="BR65" s="2" t="s">
        <v>1468</v>
      </c>
      <c r="BT65" s="2" t="s">
        <v>723</v>
      </c>
      <c r="BU65" s="2" t="s">
        <v>723</v>
      </c>
      <c r="BV65" s="2" t="s">
        <v>723</v>
      </c>
      <c r="BX65" s="2" t="s">
        <v>1676</v>
      </c>
      <c r="BY65" s="2" t="s">
        <v>1676</v>
      </c>
      <c r="BZ65" s="2" t="s">
        <v>1676</v>
      </c>
      <c r="CB65" s="2" t="s">
        <v>1468</v>
      </c>
      <c r="CC65" s="2" t="s">
        <v>1468</v>
      </c>
      <c r="CE65" s="2" t="s">
        <v>769</v>
      </c>
      <c r="CF65" s="2" t="s">
        <v>769</v>
      </c>
      <c r="CG65" s="2" t="s">
        <v>769</v>
      </c>
      <c r="CI65" s="2" t="s">
        <v>1520</v>
      </c>
      <c r="CJ65" s="2" t="s">
        <v>1520</v>
      </c>
      <c r="CK65" s="2" t="s">
        <v>1520</v>
      </c>
      <c r="CM65" s="2" t="s">
        <v>1520</v>
      </c>
      <c r="CO65" s="2" t="s">
        <v>769</v>
      </c>
      <c r="CP65" s="2" t="s">
        <v>769</v>
      </c>
      <c r="CQ65" s="2" t="s">
        <v>769</v>
      </c>
      <c r="CS65" s="2" t="s">
        <v>769</v>
      </c>
      <c r="CT65" s="2" t="s">
        <v>769</v>
      </c>
      <c r="CU65" s="2" t="s">
        <v>769</v>
      </c>
      <c r="CW65" s="2" t="s">
        <v>181</v>
      </c>
      <c r="CX65" s="2" t="s">
        <v>181</v>
      </c>
      <c r="CY65" s="2" t="s">
        <v>181</v>
      </c>
      <c r="DA65" s="2" t="s">
        <v>181</v>
      </c>
      <c r="DB65" s="2" t="s">
        <v>181</v>
      </c>
      <c r="DC65" s="2" t="s">
        <v>181</v>
      </c>
      <c r="DE65" s="2" t="s">
        <v>1241</v>
      </c>
      <c r="DF65" s="2" t="s">
        <v>1241</v>
      </c>
      <c r="DG65" s="2" t="s">
        <v>1241</v>
      </c>
      <c r="DI65" s="2" t="s">
        <v>1241</v>
      </c>
      <c r="DJ65" s="2" t="s">
        <v>1241</v>
      </c>
      <c r="DK65" s="2" t="s">
        <v>1241</v>
      </c>
      <c r="DM65" s="2" t="s">
        <v>1241</v>
      </c>
      <c r="DN65" s="2" t="s">
        <v>1241</v>
      </c>
      <c r="DP65" s="2" t="s">
        <v>181</v>
      </c>
      <c r="DQ65" s="2" t="s">
        <v>181</v>
      </c>
      <c r="DR65" s="2" t="s">
        <v>181</v>
      </c>
      <c r="DT65" s="2" t="s">
        <v>181</v>
      </c>
      <c r="DU65" s="2" t="s">
        <v>181</v>
      </c>
      <c r="DV65" s="2" t="s">
        <v>181</v>
      </c>
      <c r="DX65" s="2" t="s">
        <v>181</v>
      </c>
      <c r="DY65" s="2" t="s">
        <v>181</v>
      </c>
      <c r="DZ65" s="2" t="s">
        <v>181</v>
      </c>
      <c r="EB65" s="2" t="s">
        <v>1241</v>
      </c>
      <c r="EC65" s="2" t="s">
        <v>1241</v>
      </c>
      <c r="ED65" s="2" t="s">
        <v>1241</v>
      </c>
      <c r="EE65" s="2" t="s">
        <v>1241</v>
      </c>
      <c r="EG65" s="2" t="s">
        <v>1241</v>
      </c>
      <c r="EH65" s="2" t="s">
        <v>1241</v>
      </c>
      <c r="EI65" s="2" t="s">
        <v>1241</v>
      </c>
      <c r="EJ65" s="2" t="s">
        <v>1241</v>
      </c>
      <c r="EL65" s="2" t="s">
        <v>181</v>
      </c>
      <c r="EN65" s="2" t="s">
        <v>181</v>
      </c>
      <c r="EO65" s="2" t="s">
        <v>181</v>
      </c>
      <c r="EP65" s="2" t="s">
        <v>181</v>
      </c>
      <c r="EQ65" s="2" t="s">
        <v>181</v>
      </c>
      <c r="ER65" s="2" t="s">
        <v>181</v>
      </c>
      <c r="ET65" s="2" t="s">
        <v>965</v>
      </c>
      <c r="EU65" s="2" t="s">
        <v>965</v>
      </c>
      <c r="EW65" s="2" t="s">
        <v>324</v>
      </c>
      <c r="EX65" s="2" t="s">
        <v>324</v>
      </c>
      <c r="EY65" s="2" t="s">
        <v>324</v>
      </c>
      <c r="EZ65" s="2" t="s">
        <v>324</v>
      </c>
      <c r="FB65" s="2" t="s">
        <v>965</v>
      </c>
      <c r="FC65" s="2" t="s">
        <v>965</v>
      </c>
      <c r="FE65" s="2" t="s">
        <v>324</v>
      </c>
      <c r="FF65" s="2" t="s">
        <v>324</v>
      </c>
      <c r="FG65" s="2" t="s">
        <v>324</v>
      </c>
      <c r="FH65" s="2" t="s">
        <v>324</v>
      </c>
      <c r="FJ65" s="2" t="s">
        <v>181</v>
      </c>
      <c r="FK65" s="2" t="s">
        <v>181</v>
      </c>
      <c r="FL65" s="2" t="s">
        <v>181</v>
      </c>
      <c r="FM65" s="2" t="s">
        <v>181</v>
      </c>
      <c r="FO65" s="2" t="s">
        <v>1241</v>
      </c>
      <c r="FP65" s="2" t="s">
        <v>1241</v>
      </c>
      <c r="FR65" s="2" t="s">
        <v>1241</v>
      </c>
      <c r="FS65" s="2" t="s">
        <v>1241</v>
      </c>
      <c r="FT65" s="2" t="s">
        <v>1241</v>
      </c>
      <c r="FU65" s="2" t="s">
        <v>1241</v>
      </c>
      <c r="FW65" s="2" t="s">
        <v>181</v>
      </c>
      <c r="FX65" s="2" t="s">
        <v>181</v>
      </c>
      <c r="FY65" s="2" t="s">
        <v>181</v>
      </c>
      <c r="FZ65" s="2" t="s">
        <v>181</v>
      </c>
      <c r="GA65" s="2" t="s">
        <v>181</v>
      </c>
      <c r="GB65" s="2" t="s">
        <v>181</v>
      </c>
      <c r="GD65" s="2" t="s">
        <v>1241</v>
      </c>
      <c r="GE65" s="2" t="s">
        <v>1241</v>
      </c>
      <c r="GF65" s="2" t="s">
        <v>1241</v>
      </c>
      <c r="GG65" s="2" t="s">
        <v>1241</v>
      </c>
      <c r="GH65" s="2" t="s">
        <v>1241</v>
      </c>
      <c r="GI65" s="2" t="s">
        <v>1241</v>
      </c>
      <c r="GK65" s="2" t="s">
        <v>181</v>
      </c>
      <c r="GL65" s="2" t="s">
        <v>181</v>
      </c>
      <c r="GM65" s="2" t="s">
        <v>181</v>
      </c>
      <c r="GN65" s="2" t="s">
        <v>181</v>
      </c>
      <c r="GP65" s="2" t="s">
        <v>1241</v>
      </c>
      <c r="GQ65" s="2" t="s">
        <v>1241</v>
      </c>
      <c r="GR65" s="2" t="s">
        <v>1241</v>
      </c>
      <c r="GS65" s="2" t="s">
        <v>1241</v>
      </c>
      <c r="GU65" s="2" t="s">
        <v>1241</v>
      </c>
      <c r="GV65" s="2" t="s">
        <v>1241</v>
      </c>
      <c r="GW65" s="2" t="s">
        <v>1241</v>
      </c>
      <c r="GX65" s="2" t="s">
        <v>1241</v>
      </c>
      <c r="GZ65" s="2" t="s">
        <v>181</v>
      </c>
      <c r="HA65" s="2" t="s">
        <v>181</v>
      </c>
      <c r="HB65" s="2" t="s">
        <v>181</v>
      </c>
      <c r="HC65" s="2" t="s">
        <v>181</v>
      </c>
      <c r="HD65" s="2" t="s">
        <v>181</v>
      </c>
      <c r="HE65" s="2" t="s">
        <v>181</v>
      </c>
      <c r="HG65" s="2" t="s">
        <v>1241</v>
      </c>
      <c r="HH65" s="2" t="s">
        <v>1241</v>
      </c>
      <c r="HI65" s="2" t="s">
        <v>1241</v>
      </c>
      <c r="HJ65" s="2" t="s">
        <v>1241</v>
      </c>
      <c r="HK65" s="2" t="s">
        <v>1241</v>
      </c>
      <c r="HL65" s="2" t="s">
        <v>1241</v>
      </c>
      <c r="HN65" s="2" t="s">
        <v>181</v>
      </c>
      <c r="HO65" s="2" t="s">
        <v>181</v>
      </c>
      <c r="HQ65" s="2" t="s">
        <v>1241</v>
      </c>
      <c r="HR65" s="2" t="s">
        <v>1241</v>
      </c>
      <c r="HT65" s="2" t="s">
        <v>1810</v>
      </c>
      <c r="HU65" s="2" t="s">
        <v>1810</v>
      </c>
      <c r="HV65" s="2" t="s">
        <v>1810</v>
      </c>
      <c r="HW65" s="2" t="s">
        <v>1810</v>
      </c>
      <c r="HY65" s="2" t="s">
        <v>181</v>
      </c>
      <c r="HZ65" s="2" t="s">
        <v>181</v>
      </c>
      <c r="IA65" s="2" t="s">
        <v>181</v>
      </c>
      <c r="IB65" s="2" t="s">
        <v>181</v>
      </c>
      <c r="IC65" s="2" t="s">
        <v>181</v>
      </c>
      <c r="ID65" s="2" t="s">
        <v>181</v>
      </c>
      <c r="IF65" s="2" t="s">
        <v>1211</v>
      </c>
      <c r="IG65" s="2" t="s">
        <v>1211</v>
      </c>
      <c r="IH65" s="2" t="s">
        <v>1211</v>
      </c>
      <c r="II65" s="2" t="s">
        <v>1211</v>
      </c>
      <c r="IK65" s="2" t="s">
        <v>1211</v>
      </c>
      <c r="IL65" s="2" t="s">
        <v>1211</v>
      </c>
      <c r="IM65" s="2" t="s">
        <v>1211</v>
      </c>
      <c r="IN65" s="2" t="s">
        <v>1211</v>
      </c>
      <c r="IO65" s="2" t="s">
        <v>1211</v>
      </c>
      <c r="IP65" s="2" t="s">
        <v>1211</v>
      </c>
      <c r="IQ65" s="2" t="s">
        <v>1211</v>
      </c>
      <c r="IR65" s="2" t="s">
        <v>1211</v>
      </c>
      <c r="IS65" s="2" t="s">
        <v>1211</v>
      </c>
      <c r="IU65" s="2" t="s">
        <v>181</v>
      </c>
      <c r="IV65" s="2" t="s">
        <v>181</v>
      </c>
      <c r="IW65" s="2" t="s">
        <v>181</v>
      </c>
      <c r="IY65" s="2" t="s">
        <v>181</v>
      </c>
      <c r="IZ65" s="2" t="s">
        <v>181</v>
      </c>
      <c r="JA65" s="2" t="s">
        <v>181</v>
      </c>
      <c r="JC65" s="2" t="s">
        <v>181</v>
      </c>
      <c r="JD65" s="2" t="s">
        <v>181</v>
      </c>
      <c r="JE65" s="2" t="s">
        <v>181</v>
      </c>
      <c r="JF65" s="2" t="s">
        <v>181</v>
      </c>
      <c r="JG65" s="2" t="s">
        <v>181</v>
      </c>
      <c r="JI65" s="2" t="s">
        <v>1241</v>
      </c>
      <c r="JJ65" s="2" t="s">
        <v>1241</v>
      </c>
      <c r="JK65" s="2" t="s">
        <v>1241</v>
      </c>
      <c r="JL65" s="2" t="s">
        <v>1241</v>
      </c>
      <c r="JM65" s="2" t="s">
        <v>1241</v>
      </c>
      <c r="JN65" s="2" t="s">
        <v>1241</v>
      </c>
      <c r="JP65" s="2" t="s">
        <v>1241</v>
      </c>
      <c r="JQ65" s="2" t="s">
        <v>1241</v>
      </c>
      <c r="JR65" s="2" t="s">
        <v>1241</v>
      </c>
      <c r="JS65" s="2" t="s">
        <v>1241</v>
      </c>
      <c r="JT65" s="2" t="s">
        <v>1241</v>
      </c>
      <c r="JU65" s="2" t="s">
        <v>1241</v>
      </c>
      <c r="JV65" s="2" t="s">
        <v>1241</v>
      </c>
      <c r="JW65" s="2" t="s">
        <v>1241</v>
      </c>
      <c r="JX65" s="2" t="s">
        <v>1241</v>
      </c>
      <c r="JY65" s="2" t="s">
        <v>1241</v>
      </c>
      <c r="KA65" s="2" t="s">
        <v>181</v>
      </c>
      <c r="KB65" s="2" t="s">
        <v>181</v>
      </c>
      <c r="KC65" s="2" t="s">
        <v>181</v>
      </c>
      <c r="KD65" s="2" t="s">
        <v>181</v>
      </c>
      <c r="KE65" s="2" t="s">
        <v>181</v>
      </c>
      <c r="KF65" s="2" t="s">
        <v>181</v>
      </c>
      <c r="KG65" s="2" t="s">
        <v>181</v>
      </c>
      <c r="KI65" s="2" t="s">
        <v>1211</v>
      </c>
      <c r="KJ65" s="2" t="s">
        <v>1211</v>
      </c>
      <c r="KK65" s="2" t="s">
        <v>1211</v>
      </c>
      <c r="KL65" s="2" t="s">
        <v>1211</v>
      </c>
      <c r="KM65" s="2" t="s">
        <v>1211</v>
      </c>
      <c r="KN65" s="2" t="s">
        <v>1211</v>
      </c>
      <c r="KO65" s="2" t="s">
        <v>1211</v>
      </c>
      <c r="KQ65" s="2" t="s">
        <v>1211</v>
      </c>
      <c r="KR65" s="2" t="s">
        <v>1211</v>
      </c>
      <c r="KS65" s="2" t="s">
        <v>1211</v>
      </c>
      <c r="KT65" s="2" t="s">
        <v>1211</v>
      </c>
      <c r="KU65" s="2" t="s">
        <v>1211</v>
      </c>
      <c r="KV65" s="2" t="s">
        <v>1211</v>
      </c>
      <c r="KW65" s="2" t="s">
        <v>1211</v>
      </c>
      <c r="KX65" s="2" t="s">
        <v>1211</v>
      </c>
      <c r="KZ65" s="2" t="s">
        <v>181</v>
      </c>
      <c r="LA65" s="2" t="s">
        <v>181</v>
      </c>
      <c r="LC65" s="2" t="s">
        <v>181</v>
      </c>
      <c r="LE65" s="2" t="s">
        <v>181</v>
      </c>
      <c r="LG65" s="2" t="s">
        <v>1211</v>
      </c>
      <c r="LH65" s="2" t="s">
        <v>1211</v>
      </c>
      <c r="LJ65" s="2" t="s">
        <v>181</v>
      </c>
      <c r="LK65" s="2" t="s">
        <v>181</v>
      </c>
      <c r="LL65" s="2" t="s">
        <v>181</v>
      </c>
      <c r="LN65" s="2" t="s">
        <v>1241</v>
      </c>
      <c r="LO65" s="2" t="s">
        <v>1241</v>
      </c>
      <c r="LQ65" s="2" t="s">
        <v>1241</v>
      </c>
      <c r="LR65" s="2" t="s">
        <v>1241</v>
      </c>
      <c r="LS65" s="2" t="s">
        <v>1241</v>
      </c>
      <c r="LT65" s="2" t="s">
        <v>1241</v>
      </c>
      <c r="LV65" s="2" t="s">
        <v>1241</v>
      </c>
      <c r="LW65" s="2" t="s">
        <v>1241</v>
      </c>
      <c r="LY65" s="2" t="s">
        <v>1241</v>
      </c>
      <c r="LZ65" s="2" t="s">
        <v>1241</v>
      </c>
      <c r="MB65" s="2" t="s">
        <v>181</v>
      </c>
      <c r="MC65" s="2" t="s">
        <v>181</v>
      </c>
      <c r="MD65" s="2" t="s">
        <v>181</v>
      </c>
      <c r="ME65" s="2" t="s">
        <v>181</v>
      </c>
      <c r="MG65" s="2" t="s">
        <v>1211</v>
      </c>
      <c r="MH65" s="2" t="s">
        <v>1211</v>
      </c>
      <c r="MI65" s="2" t="s">
        <v>1211</v>
      </c>
      <c r="MJ65" s="2" t="s">
        <v>1211</v>
      </c>
      <c r="MK65" s="2" t="s">
        <v>1211</v>
      </c>
      <c r="ML65" s="2" t="s">
        <v>1211</v>
      </c>
      <c r="MN65" s="2" t="s">
        <v>194</v>
      </c>
      <c r="MO65" s="2" t="s">
        <v>194</v>
      </c>
      <c r="MP65" s="2" t="s">
        <v>194</v>
      </c>
      <c r="MQ65" s="2" t="s">
        <v>194</v>
      </c>
      <c r="MR65" s="2" t="s">
        <v>194</v>
      </c>
      <c r="MT65" s="2" t="s">
        <v>194</v>
      </c>
      <c r="MU65" s="2" t="s">
        <v>194</v>
      </c>
      <c r="MW65" s="2" t="s">
        <v>1314</v>
      </c>
      <c r="MX65" s="2" t="s">
        <v>1314</v>
      </c>
      <c r="MY65" s="2" t="s">
        <v>1314</v>
      </c>
      <c r="MZ65" s="2" t="s">
        <v>1314</v>
      </c>
      <c r="NA65" s="2" t="s">
        <v>1314</v>
      </c>
      <c r="NB65" s="2" t="s">
        <v>1314</v>
      </c>
      <c r="NC65" s="2" t="s">
        <v>1314</v>
      </c>
      <c r="ND65" s="2" t="s">
        <v>1314</v>
      </c>
      <c r="NE65" s="2" t="s">
        <v>1314</v>
      </c>
      <c r="NF65" s="2" t="s">
        <v>1314</v>
      </c>
      <c r="NG65" s="2" t="s">
        <v>1314</v>
      </c>
      <c r="NH65" s="2" t="s">
        <v>1314</v>
      </c>
      <c r="NJ65" s="2" t="s">
        <v>194</v>
      </c>
      <c r="NK65" s="2" t="s">
        <v>194</v>
      </c>
      <c r="NL65" s="2" t="s">
        <v>194</v>
      </c>
      <c r="NM65" s="2" t="s">
        <v>194</v>
      </c>
      <c r="NN65" s="2" t="s">
        <v>194</v>
      </c>
      <c r="NO65" s="2" t="s">
        <v>194</v>
      </c>
      <c r="NQ65" s="2" t="s">
        <v>1314</v>
      </c>
      <c r="NR65" s="2" t="s">
        <v>1314</v>
      </c>
      <c r="NS65" s="2" t="s">
        <v>1314</v>
      </c>
      <c r="NT65" s="2" t="s">
        <v>1314</v>
      </c>
      <c r="NU65" s="2" t="s">
        <v>1314</v>
      </c>
      <c r="NV65" s="2" t="s">
        <v>1314</v>
      </c>
      <c r="NW65" s="2" t="s">
        <v>1314</v>
      </c>
      <c r="NX65" s="2" t="s">
        <v>1314</v>
      </c>
      <c r="NY65" s="2" t="s">
        <v>1314</v>
      </c>
      <c r="OA65" s="2" t="s">
        <v>965</v>
      </c>
      <c r="OB65" s="2" t="s">
        <v>965</v>
      </c>
      <c r="OC65" s="2" t="s">
        <v>965</v>
      </c>
      <c r="OE65" s="2" t="s">
        <v>194</v>
      </c>
      <c r="OF65" s="2" t="s">
        <v>194</v>
      </c>
      <c r="OG65" s="2" t="s">
        <v>194</v>
      </c>
      <c r="OI65" s="2" t="s">
        <v>1884</v>
      </c>
      <c r="OJ65" s="2" t="s">
        <v>1884</v>
      </c>
      <c r="OK65" s="2" t="s">
        <v>1884</v>
      </c>
      <c r="OL65" s="2" t="s">
        <v>1884</v>
      </c>
      <c r="OM65" s="2" t="s">
        <v>1884</v>
      </c>
    </row>
    <row r="66" spans="1:403" ht="45" customHeight="1" x14ac:dyDescent="0.25">
      <c r="A66" s="15" t="s">
        <v>172</v>
      </c>
      <c r="B66" s="2" t="s">
        <v>173</v>
      </c>
      <c r="C66" s="2" t="s">
        <v>173</v>
      </c>
      <c r="E66" s="2" t="s">
        <v>173</v>
      </c>
      <c r="F66" s="2" t="s">
        <v>173</v>
      </c>
      <c r="H66" s="2" t="s">
        <v>1125</v>
      </c>
      <c r="I66" s="2" t="s">
        <v>1125</v>
      </c>
      <c r="J66" s="2" t="s">
        <v>1125</v>
      </c>
      <c r="L66" s="2" t="s">
        <v>173</v>
      </c>
      <c r="M66" s="2" t="s">
        <v>1469</v>
      </c>
      <c r="O66" s="2" t="s">
        <v>173</v>
      </c>
      <c r="P66" s="2" t="s">
        <v>173</v>
      </c>
      <c r="Q66" s="2" t="s">
        <v>173</v>
      </c>
      <c r="S66" s="2" t="s">
        <v>1125</v>
      </c>
      <c r="T66" s="2" t="s">
        <v>1125</v>
      </c>
      <c r="U66" s="2" t="s">
        <v>1125</v>
      </c>
      <c r="V66" s="2" t="s">
        <v>1125</v>
      </c>
      <c r="X66" s="2" t="s">
        <v>173</v>
      </c>
      <c r="Y66" s="2" t="s">
        <v>173</v>
      </c>
      <c r="Z66" s="2" t="s">
        <v>173</v>
      </c>
      <c r="AA66" s="2" t="s">
        <v>173</v>
      </c>
      <c r="AB66" s="2" t="s">
        <v>173</v>
      </c>
      <c r="AC66" s="2" t="s">
        <v>173</v>
      </c>
      <c r="AE66" s="2" t="s">
        <v>1451</v>
      </c>
      <c r="AF66" s="2" t="s">
        <v>1451</v>
      </c>
      <c r="AG66" s="2" t="s">
        <v>1451</v>
      </c>
      <c r="AH66" s="2" t="s">
        <v>1451</v>
      </c>
      <c r="AI66" s="2" t="s">
        <v>1451</v>
      </c>
      <c r="AK66" s="2" t="s">
        <v>724</v>
      </c>
      <c r="AL66" s="2" t="s">
        <v>724</v>
      </c>
      <c r="AM66" s="2" t="s">
        <v>724</v>
      </c>
      <c r="AO66" s="2" t="s">
        <v>1169</v>
      </c>
      <c r="AP66" s="2" t="s">
        <v>1169</v>
      </c>
      <c r="AQ66" s="2" t="s">
        <v>1169</v>
      </c>
      <c r="AS66" s="2" t="s">
        <v>1501</v>
      </c>
      <c r="AT66" s="2" t="s">
        <v>1501</v>
      </c>
      <c r="AV66" s="2" t="s">
        <v>1501</v>
      </c>
      <c r="AW66" s="2" t="s">
        <v>1501</v>
      </c>
      <c r="AY66" s="2" t="s">
        <v>724</v>
      </c>
      <c r="AZ66" s="2" t="s">
        <v>724</v>
      </c>
      <c r="BA66" s="2" t="s">
        <v>724</v>
      </c>
      <c r="BC66" s="2" t="s">
        <v>1169</v>
      </c>
      <c r="BD66" s="2" t="s">
        <v>1169</v>
      </c>
      <c r="BF66" s="2" t="s">
        <v>1169</v>
      </c>
      <c r="BG66" s="2" t="s">
        <v>1169</v>
      </c>
      <c r="BH66" s="2" t="s">
        <v>1169</v>
      </c>
      <c r="BJ66" s="2" t="s">
        <v>182</v>
      </c>
      <c r="BL66" s="2" t="s">
        <v>1501</v>
      </c>
      <c r="BM66" s="2" t="s">
        <v>1501</v>
      </c>
      <c r="BN66" s="2" t="s">
        <v>1501</v>
      </c>
      <c r="BP66" s="2" t="s">
        <v>1501</v>
      </c>
      <c r="BQ66" s="2" t="s">
        <v>1501</v>
      </c>
      <c r="BR66" s="2" t="s">
        <v>1501</v>
      </c>
      <c r="BT66" s="2" t="s">
        <v>182</v>
      </c>
      <c r="BU66" s="2" t="s">
        <v>182</v>
      </c>
      <c r="BV66" s="2" t="s">
        <v>182</v>
      </c>
      <c r="BX66" s="2" t="s">
        <v>1469</v>
      </c>
      <c r="BY66" s="2" t="s">
        <v>1469</v>
      </c>
      <c r="BZ66" s="2" t="s">
        <v>1469</v>
      </c>
      <c r="CB66" s="2" t="s">
        <v>1469</v>
      </c>
      <c r="CC66" s="2" t="s">
        <v>1469</v>
      </c>
      <c r="CE66" s="2" t="s">
        <v>724</v>
      </c>
      <c r="CF66" s="2" t="s">
        <v>724</v>
      </c>
      <c r="CG66" s="2" t="s">
        <v>724</v>
      </c>
      <c r="CI66" s="2" t="s">
        <v>1501</v>
      </c>
      <c r="CJ66" s="2" t="s">
        <v>1501</v>
      </c>
      <c r="CK66" s="2" t="s">
        <v>1501</v>
      </c>
      <c r="CM66" s="2" t="s">
        <v>1501</v>
      </c>
      <c r="CO66" s="2" t="s">
        <v>724</v>
      </c>
      <c r="CP66" s="2" t="s">
        <v>724</v>
      </c>
      <c r="CQ66" s="2" t="s">
        <v>724</v>
      </c>
      <c r="CS66" s="2" t="s">
        <v>724</v>
      </c>
      <c r="CT66" s="2" t="s">
        <v>724</v>
      </c>
      <c r="CU66" s="2" t="s">
        <v>724</v>
      </c>
      <c r="CW66" s="2" t="s">
        <v>182</v>
      </c>
      <c r="CX66" s="2" t="s">
        <v>182</v>
      </c>
      <c r="CY66" s="2" t="s">
        <v>182</v>
      </c>
      <c r="DA66" s="2" t="s">
        <v>182</v>
      </c>
      <c r="DB66" s="2" t="s">
        <v>182</v>
      </c>
      <c r="DC66" s="2" t="s">
        <v>182</v>
      </c>
      <c r="DE66" s="2" t="s">
        <v>1212</v>
      </c>
      <c r="DF66" s="2" t="s">
        <v>1212</v>
      </c>
      <c r="DG66" s="2" t="s">
        <v>1212</v>
      </c>
      <c r="DI66" s="2" t="s">
        <v>1212</v>
      </c>
      <c r="DJ66" s="2" t="s">
        <v>1212</v>
      </c>
      <c r="DK66" s="2" t="s">
        <v>1212</v>
      </c>
      <c r="DM66" s="2" t="s">
        <v>1469</v>
      </c>
      <c r="DN66" s="2" t="s">
        <v>1469</v>
      </c>
      <c r="DP66" s="2" t="s">
        <v>182</v>
      </c>
      <c r="DQ66" s="2" t="s">
        <v>182</v>
      </c>
      <c r="DR66" s="2" t="s">
        <v>182</v>
      </c>
      <c r="DT66" s="2" t="s">
        <v>182</v>
      </c>
      <c r="DU66" s="2" t="s">
        <v>182</v>
      </c>
      <c r="DV66" s="2" t="s">
        <v>182</v>
      </c>
      <c r="DX66" s="2" t="s">
        <v>182</v>
      </c>
      <c r="DY66" s="2" t="s">
        <v>182</v>
      </c>
      <c r="DZ66" s="2" t="s">
        <v>182</v>
      </c>
      <c r="EB66" s="2" t="s">
        <v>1212</v>
      </c>
      <c r="EC66" s="2" t="s">
        <v>1212</v>
      </c>
      <c r="ED66" s="2" t="s">
        <v>1212</v>
      </c>
      <c r="EE66" s="2" t="s">
        <v>1212</v>
      </c>
      <c r="EG66" s="2" t="s">
        <v>1212</v>
      </c>
      <c r="EH66" s="2" t="s">
        <v>1212</v>
      </c>
      <c r="EI66" s="2" t="s">
        <v>1212</v>
      </c>
      <c r="EJ66" s="2" t="s">
        <v>1212</v>
      </c>
      <c r="EL66" s="2" t="s">
        <v>182</v>
      </c>
      <c r="EN66" s="2" t="s">
        <v>182</v>
      </c>
      <c r="EO66" s="2" t="s">
        <v>182</v>
      </c>
      <c r="EP66" s="2" t="s">
        <v>182</v>
      </c>
      <c r="EQ66" s="2" t="s">
        <v>182</v>
      </c>
      <c r="ER66" s="2" t="s">
        <v>182</v>
      </c>
      <c r="ET66" s="2" t="s">
        <v>1212</v>
      </c>
      <c r="EU66" s="2" t="s">
        <v>1212</v>
      </c>
      <c r="EW66" s="2" t="s">
        <v>182</v>
      </c>
      <c r="EX66" s="2" t="s">
        <v>182</v>
      </c>
      <c r="EY66" s="2" t="s">
        <v>182</v>
      </c>
      <c r="EZ66" s="2" t="s">
        <v>182</v>
      </c>
      <c r="FB66" s="2" t="s">
        <v>1212</v>
      </c>
      <c r="FC66" s="2" t="s">
        <v>1212</v>
      </c>
      <c r="FE66" s="2" t="s">
        <v>182</v>
      </c>
      <c r="FF66" s="2" t="s">
        <v>182</v>
      </c>
      <c r="FG66" s="2" t="s">
        <v>182</v>
      </c>
      <c r="FH66" s="2" t="s">
        <v>182</v>
      </c>
      <c r="FJ66" s="2" t="s">
        <v>182</v>
      </c>
      <c r="FK66" s="2" t="s">
        <v>182</v>
      </c>
      <c r="FL66" s="2" t="s">
        <v>182</v>
      </c>
      <c r="FM66" s="2" t="s">
        <v>182</v>
      </c>
      <c r="FO66" s="2" t="s">
        <v>1501</v>
      </c>
      <c r="FP66" s="2" t="s">
        <v>1501</v>
      </c>
      <c r="FR66" s="2" t="s">
        <v>1501</v>
      </c>
      <c r="FS66" s="2" t="s">
        <v>1501</v>
      </c>
      <c r="FT66" s="2" t="s">
        <v>1501</v>
      </c>
      <c r="FU66" s="2" t="s">
        <v>1501</v>
      </c>
      <c r="FW66" s="2" t="s">
        <v>182</v>
      </c>
      <c r="FX66" s="2" t="s">
        <v>182</v>
      </c>
      <c r="FY66" s="2" t="s">
        <v>182</v>
      </c>
      <c r="FZ66" s="2" t="s">
        <v>182</v>
      </c>
      <c r="GA66" s="2" t="s">
        <v>182</v>
      </c>
      <c r="GB66" s="2" t="s">
        <v>182</v>
      </c>
      <c r="GD66" s="2" t="s">
        <v>1501</v>
      </c>
      <c r="GE66" s="2" t="s">
        <v>1501</v>
      </c>
      <c r="GF66" s="2" t="s">
        <v>1501</v>
      </c>
      <c r="GG66" s="2" t="s">
        <v>1501</v>
      </c>
      <c r="GH66" s="2" t="s">
        <v>1501</v>
      </c>
      <c r="GI66" s="2" t="s">
        <v>1501</v>
      </c>
      <c r="GK66" s="2" t="s">
        <v>182</v>
      </c>
      <c r="GL66" s="2" t="s">
        <v>182</v>
      </c>
      <c r="GM66" s="2" t="s">
        <v>182</v>
      </c>
      <c r="GN66" s="2" t="s">
        <v>182</v>
      </c>
      <c r="GP66" s="2" t="s">
        <v>1501</v>
      </c>
      <c r="GQ66" s="2" t="s">
        <v>1501</v>
      </c>
      <c r="GR66" s="2" t="s">
        <v>1501</v>
      </c>
      <c r="GS66" s="2" t="s">
        <v>1501</v>
      </c>
      <c r="GU66" s="2" t="s">
        <v>1501</v>
      </c>
      <c r="GV66" s="2" t="s">
        <v>1501</v>
      </c>
      <c r="GW66" s="2" t="s">
        <v>1501</v>
      </c>
      <c r="GX66" s="2" t="s">
        <v>1501</v>
      </c>
      <c r="GZ66" s="2" t="s">
        <v>182</v>
      </c>
      <c r="HA66" s="2" t="s">
        <v>182</v>
      </c>
      <c r="HB66" s="2" t="s">
        <v>182</v>
      </c>
      <c r="HC66" s="2" t="s">
        <v>182</v>
      </c>
      <c r="HD66" s="2" t="s">
        <v>182</v>
      </c>
      <c r="HE66" s="2" t="s">
        <v>182</v>
      </c>
      <c r="HG66" s="2" t="s">
        <v>1595</v>
      </c>
      <c r="HH66" s="2" t="s">
        <v>1595</v>
      </c>
      <c r="HI66" s="2" t="s">
        <v>1595</v>
      </c>
      <c r="HJ66" s="2" t="s">
        <v>1595</v>
      </c>
      <c r="HK66" s="2" t="s">
        <v>1595</v>
      </c>
      <c r="HL66" s="2" t="s">
        <v>1595</v>
      </c>
      <c r="HN66" s="2" t="s">
        <v>182</v>
      </c>
      <c r="HO66" s="2" t="s">
        <v>182</v>
      </c>
      <c r="HQ66" s="2" t="s">
        <v>1501</v>
      </c>
      <c r="HR66" s="2" t="s">
        <v>1501</v>
      </c>
      <c r="HT66" s="2" t="s">
        <v>1264</v>
      </c>
      <c r="HU66" s="2" t="s">
        <v>1264</v>
      </c>
      <c r="HV66" s="2" t="s">
        <v>1264</v>
      </c>
      <c r="HW66" s="2" t="s">
        <v>1264</v>
      </c>
      <c r="HY66" s="2" t="s">
        <v>182</v>
      </c>
      <c r="HZ66" s="2" t="s">
        <v>182</v>
      </c>
      <c r="IA66" s="2" t="s">
        <v>182</v>
      </c>
      <c r="IB66" s="2" t="s">
        <v>182</v>
      </c>
      <c r="IC66" s="2" t="s">
        <v>182</v>
      </c>
      <c r="ID66" s="2" t="s">
        <v>182</v>
      </c>
      <c r="IF66" s="2" t="s">
        <v>1212</v>
      </c>
      <c r="IG66" s="2" t="s">
        <v>1212</v>
      </c>
      <c r="IH66" s="2" t="s">
        <v>1212</v>
      </c>
      <c r="II66" s="2" t="s">
        <v>1212</v>
      </c>
      <c r="IK66" s="2" t="s">
        <v>1212</v>
      </c>
      <c r="IL66" s="2" t="s">
        <v>1212</v>
      </c>
      <c r="IM66" s="2" t="s">
        <v>1212</v>
      </c>
      <c r="IN66" s="2" t="s">
        <v>1212</v>
      </c>
      <c r="IO66" s="2" t="s">
        <v>1212</v>
      </c>
      <c r="IP66" s="2" t="s">
        <v>1212</v>
      </c>
      <c r="IQ66" s="2" t="s">
        <v>1212</v>
      </c>
      <c r="IR66" s="2" t="s">
        <v>1212</v>
      </c>
      <c r="IS66" s="2" t="s">
        <v>1212</v>
      </c>
      <c r="IU66" s="2" t="s">
        <v>1501</v>
      </c>
      <c r="IV66" s="2" t="s">
        <v>1501</v>
      </c>
      <c r="IW66" s="2" t="s">
        <v>1501</v>
      </c>
      <c r="IY66" s="2" t="s">
        <v>1501</v>
      </c>
      <c r="IZ66" s="2" t="s">
        <v>1501</v>
      </c>
      <c r="JA66" s="2" t="s">
        <v>1501</v>
      </c>
      <c r="JC66" s="2" t="s">
        <v>182</v>
      </c>
      <c r="JD66" s="2" t="s">
        <v>182</v>
      </c>
      <c r="JE66" s="2" t="s">
        <v>182</v>
      </c>
      <c r="JF66" s="2" t="s">
        <v>182</v>
      </c>
      <c r="JG66" s="2" t="s">
        <v>182</v>
      </c>
      <c r="JI66" s="2" t="s">
        <v>1212</v>
      </c>
      <c r="JJ66" s="2" t="s">
        <v>1212</v>
      </c>
      <c r="JK66" s="2" t="s">
        <v>1212</v>
      </c>
      <c r="JL66" s="2" t="s">
        <v>1212</v>
      </c>
      <c r="JM66" s="2" t="s">
        <v>1212</v>
      </c>
      <c r="JN66" s="2" t="s">
        <v>1212</v>
      </c>
      <c r="JP66" s="2" t="s">
        <v>1212</v>
      </c>
      <c r="JQ66" s="2" t="s">
        <v>1212</v>
      </c>
      <c r="JR66" s="2" t="s">
        <v>1212</v>
      </c>
      <c r="JS66" s="2" t="s">
        <v>1212</v>
      </c>
      <c r="JT66" s="2" t="s">
        <v>1212</v>
      </c>
      <c r="JU66" s="2" t="s">
        <v>1212</v>
      </c>
      <c r="JV66" s="2" t="s">
        <v>1212</v>
      </c>
      <c r="JW66" s="2" t="s">
        <v>1212</v>
      </c>
      <c r="JX66" s="2" t="s">
        <v>1212</v>
      </c>
      <c r="JY66" s="2" t="s">
        <v>1212</v>
      </c>
      <c r="KA66" s="2" t="s">
        <v>182</v>
      </c>
      <c r="KB66" s="2" t="s">
        <v>182</v>
      </c>
      <c r="KC66" s="2" t="s">
        <v>182</v>
      </c>
      <c r="KD66" s="2" t="s">
        <v>182</v>
      </c>
      <c r="KE66" s="2" t="s">
        <v>182</v>
      </c>
      <c r="KF66" s="2" t="s">
        <v>182</v>
      </c>
      <c r="KG66" s="2" t="s">
        <v>182</v>
      </c>
      <c r="KI66" s="2" t="s">
        <v>1264</v>
      </c>
      <c r="KJ66" s="2" t="s">
        <v>1264</v>
      </c>
      <c r="KK66" s="2" t="s">
        <v>1264</v>
      </c>
      <c r="KL66" s="2" t="s">
        <v>1264</v>
      </c>
      <c r="KM66" s="2" t="s">
        <v>1264</v>
      </c>
      <c r="KN66" s="2" t="s">
        <v>1264</v>
      </c>
      <c r="KO66" s="2" t="s">
        <v>1264</v>
      </c>
      <c r="KQ66" s="2" t="s">
        <v>1264</v>
      </c>
      <c r="KR66" s="2" t="s">
        <v>1264</v>
      </c>
      <c r="KS66" s="2" t="s">
        <v>1264</v>
      </c>
      <c r="KT66" s="2" t="s">
        <v>1264</v>
      </c>
      <c r="KU66" s="2" t="s">
        <v>1264</v>
      </c>
      <c r="KV66" s="2" t="s">
        <v>1264</v>
      </c>
      <c r="KW66" s="2" t="s">
        <v>1264</v>
      </c>
      <c r="KX66" s="2" t="s">
        <v>1264</v>
      </c>
      <c r="KZ66" s="2" t="s">
        <v>182</v>
      </c>
      <c r="LA66" s="2" t="s">
        <v>182</v>
      </c>
      <c r="LC66" s="2" t="s">
        <v>182</v>
      </c>
      <c r="LE66" s="2" t="s">
        <v>182</v>
      </c>
      <c r="LG66" s="2" t="s">
        <v>1916</v>
      </c>
      <c r="LH66" s="2" t="s">
        <v>1916</v>
      </c>
      <c r="LJ66" s="2" t="s">
        <v>182</v>
      </c>
      <c r="LK66" s="2" t="s">
        <v>182</v>
      </c>
      <c r="LL66" s="2" t="s">
        <v>182</v>
      </c>
      <c r="LN66" s="2" t="s">
        <v>1212</v>
      </c>
      <c r="LO66" s="2" t="s">
        <v>1212</v>
      </c>
      <c r="LQ66" s="2" t="s">
        <v>1212</v>
      </c>
      <c r="LR66" s="2" t="s">
        <v>1212</v>
      </c>
      <c r="LS66" s="2" t="s">
        <v>1212</v>
      </c>
      <c r="LT66" s="2" t="s">
        <v>1212</v>
      </c>
      <c r="LV66" s="2" t="s">
        <v>1212</v>
      </c>
      <c r="LW66" s="2" t="s">
        <v>1212</v>
      </c>
      <c r="LY66" s="2" t="s">
        <v>1212</v>
      </c>
      <c r="LZ66" s="2" t="s">
        <v>1212</v>
      </c>
      <c r="MB66" s="2" t="s">
        <v>182</v>
      </c>
      <c r="MC66" s="2" t="s">
        <v>182</v>
      </c>
      <c r="MD66" s="2" t="s">
        <v>182</v>
      </c>
      <c r="ME66" s="2" t="s">
        <v>182</v>
      </c>
      <c r="MG66" s="2" t="s">
        <v>1264</v>
      </c>
      <c r="MH66" s="2" t="s">
        <v>1264</v>
      </c>
      <c r="MI66" s="2" t="s">
        <v>1264</v>
      </c>
      <c r="MJ66" s="2" t="s">
        <v>1264</v>
      </c>
      <c r="MK66" s="2" t="s">
        <v>1264</v>
      </c>
      <c r="ML66" s="2" t="s">
        <v>1264</v>
      </c>
      <c r="MN66" s="2" t="s">
        <v>912</v>
      </c>
      <c r="MO66" s="2" t="s">
        <v>913</v>
      </c>
      <c r="MP66" s="2" t="s">
        <v>914</v>
      </c>
      <c r="MQ66" s="2" t="s">
        <v>915</v>
      </c>
      <c r="MR66" s="2" t="s">
        <v>913</v>
      </c>
      <c r="MT66" s="2" t="s">
        <v>182</v>
      </c>
      <c r="MU66" s="2" t="s">
        <v>182</v>
      </c>
      <c r="MW66" s="2" t="s">
        <v>1212</v>
      </c>
      <c r="MX66" s="2" t="s">
        <v>1212</v>
      </c>
      <c r="MY66" s="2" t="s">
        <v>1212</v>
      </c>
      <c r="MZ66" s="2" t="s">
        <v>1212</v>
      </c>
      <c r="NA66" s="2" t="s">
        <v>1212</v>
      </c>
      <c r="NB66" s="2" t="s">
        <v>1212</v>
      </c>
      <c r="NC66" s="2" t="s">
        <v>1212</v>
      </c>
      <c r="ND66" s="2" t="s">
        <v>1212</v>
      </c>
      <c r="NE66" s="2" t="s">
        <v>1212</v>
      </c>
      <c r="NF66" s="2" t="s">
        <v>1212</v>
      </c>
      <c r="NG66" s="2" t="s">
        <v>1212</v>
      </c>
      <c r="NH66" s="2" t="s">
        <v>1212</v>
      </c>
      <c r="NJ66" s="2" t="s">
        <v>182</v>
      </c>
      <c r="NK66" s="2" t="s">
        <v>182</v>
      </c>
      <c r="NL66" s="2" t="s">
        <v>182</v>
      </c>
      <c r="NM66" s="2" t="s">
        <v>182</v>
      </c>
      <c r="NN66" s="2" t="s">
        <v>182</v>
      </c>
      <c r="NO66" s="2" t="s">
        <v>182</v>
      </c>
      <c r="NQ66" s="2" t="s">
        <v>1212</v>
      </c>
      <c r="NR66" s="2" t="s">
        <v>1212</v>
      </c>
      <c r="NS66" s="2" t="s">
        <v>1212</v>
      </c>
      <c r="NT66" s="2" t="s">
        <v>1212</v>
      </c>
      <c r="NU66" s="2" t="s">
        <v>1212</v>
      </c>
      <c r="NV66" s="2" t="s">
        <v>1212</v>
      </c>
      <c r="NW66" s="2" t="s">
        <v>1212</v>
      </c>
      <c r="NX66" s="2" t="s">
        <v>1212</v>
      </c>
      <c r="NY66" s="2" t="s">
        <v>1212</v>
      </c>
      <c r="OA66" s="2" t="s">
        <v>966</v>
      </c>
      <c r="OB66" s="2" t="s">
        <v>966</v>
      </c>
      <c r="OC66" s="2" t="s">
        <v>966</v>
      </c>
      <c r="OE66" s="2" t="s">
        <v>182</v>
      </c>
      <c r="OF66" s="2" t="s">
        <v>182</v>
      </c>
      <c r="OG66" s="2" t="s">
        <v>182</v>
      </c>
      <c r="OI66" s="2" t="s">
        <v>1212</v>
      </c>
      <c r="OJ66" s="2" t="s">
        <v>1212</v>
      </c>
      <c r="OK66" s="2" t="s">
        <v>1212</v>
      </c>
      <c r="OL66" s="2" t="s">
        <v>1212</v>
      </c>
      <c r="OM66" s="2" t="s">
        <v>1212</v>
      </c>
    </row>
    <row r="67" spans="1:403" ht="22.5" customHeight="1" x14ac:dyDescent="0.25">
      <c r="A67" s="14" t="s">
        <v>143</v>
      </c>
      <c r="B67" s="45" t="s">
        <v>698</v>
      </c>
      <c r="C67" s="45" t="s">
        <v>699</v>
      </c>
      <c r="E67" s="45" t="s">
        <v>216</v>
      </c>
      <c r="F67" s="45" t="s">
        <v>59</v>
      </c>
      <c r="H67" s="45" t="s">
        <v>59</v>
      </c>
      <c r="I67" s="45" t="s">
        <v>204</v>
      </c>
      <c r="J67" s="45" t="s">
        <v>780</v>
      </c>
      <c r="L67" s="45" t="s">
        <v>59</v>
      </c>
      <c r="M67" s="45" t="s">
        <v>59</v>
      </c>
      <c r="O67" s="45" t="s">
        <v>225</v>
      </c>
      <c r="P67" s="45" t="s">
        <v>226</v>
      </c>
      <c r="Q67" s="45" t="s">
        <v>227</v>
      </c>
      <c r="S67" s="45" t="s">
        <v>219</v>
      </c>
      <c r="T67" s="45" t="s">
        <v>1149</v>
      </c>
      <c r="U67" s="45" t="s">
        <v>220</v>
      </c>
      <c r="V67" s="45" t="s">
        <v>221</v>
      </c>
      <c r="X67" s="45" t="s">
        <v>145</v>
      </c>
      <c r="Y67" s="45" t="s">
        <v>59</v>
      </c>
      <c r="Z67" s="45" t="s">
        <v>146</v>
      </c>
      <c r="AA67" s="45" t="s">
        <v>147</v>
      </c>
      <c r="AB67" s="45" t="s">
        <v>148</v>
      </c>
      <c r="AC67" s="45" t="s">
        <v>149</v>
      </c>
      <c r="AE67" s="73" t="s">
        <v>49</v>
      </c>
      <c r="AF67" s="73" t="s">
        <v>783</v>
      </c>
      <c r="AG67" s="73" t="s">
        <v>0</v>
      </c>
      <c r="AH67" s="73" t="s">
        <v>56</v>
      </c>
      <c r="AI67" s="73" t="s">
        <v>58</v>
      </c>
      <c r="AK67" s="45" t="s">
        <v>59</v>
      </c>
      <c r="AL67" s="45" t="s">
        <v>59</v>
      </c>
      <c r="AM67" s="45" t="s">
        <v>59</v>
      </c>
      <c r="AO67" s="73" t="s">
        <v>710</v>
      </c>
      <c r="AP67" s="73" t="s">
        <v>711</v>
      </c>
      <c r="AQ67" s="73" t="s">
        <v>712</v>
      </c>
      <c r="AS67" s="45" t="s">
        <v>235</v>
      </c>
      <c r="AT67" s="45" t="s">
        <v>236</v>
      </c>
      <c r="AV67" s="45" t="s">
        <v>777</v>
      </c>
      <c r="AW67" s="45" t="s">
        <v>778</v>
      </c>
      <c r="AY67" s="45" t="s">
        <v>59</v>
      </c>
      <c r="AZ67" s="45" t="s">
        <v>59</v>
      </c>
      <c r="BA67" s="45" t="s">
        <v>59</v>
      </c>
      <c r="BC67" s="73" t="s">
        <v>726</v>
      </c>
      <c r="BD67" s="73" t="s">
        <v>727</v>
      </c>
      <c r="BF67" s="73" t="s">
        <v>1761</v>
      </c>
      <c r="BG67" s="73" t="s">
        <v>1762</v>
      </c>
      <c r="BH67" s="73" t="s">
        <v>728</v>
      </c>
      <c r="BJ67" s="45" t="s">
        <v>1047</v>
      </c>
      <c r="BL67" s="45" t="s">
        <v>237</v>
      </c>
      <c r="BM67" s="45" t="s">
        <v>238</v>
      </c>
      <c r="BN67" s="45" t="s">
        <v>239</v>
      </c>
      <c r="BP67" s="45" t="s">
        <v>786</v>
      </c>
      <c r="BQ67" s="45" t="s">
        <v>787</v>
      </c>
      <c r="BR67" s="45" t="s">
        <v>788</v>
      </c>
      <c r="BS67" s="70"/>
      <c r="BT67" s="73" t="s">
        <v>59</v>
      </c>
      <c r="BU67" s="73" t="s">
        <v>59</v>
      </c>
      <c r="BV67" s="73" t="s">
        <v>59</v>
      </c>
      <c r="BW67" s="70"/>
      <c r="BX67" s="73" t="s">
        <v>59</v>
      </c>
      <c r="BY67" s="73" t="s">
        <v>59</v>
      </c>
      <c r="BZ67" s="73" t="s">
        <v>59</v>
      </c>
      <c r="CB67" s="73" t="s">
        <v>59</v>
      </c>
      <c r="CC67" s="73" t="s">
        <v>59</v>
      </c>
      <c r="CD67" s="70"/>
      <c r="CE67" s="45" t="s">
        <v>251</v>
      </c>
      <c r="CF67" s="45" t="s">
        <v>252</v>
      </c>
      <c r="CG67" s="45" t="s">
        <v>253</v>
      </c>
      <c r="CH67" s="70"/>
      <c r="CI67" s="45" t="s">
        <v>59</v>
      </c>
      <c r="CJ67" s="45" t="s">
        <v>59</v>
      </c>
      <c r="CK67" s="45" t="s">
        <v>59</v>
      </c>
      <c r="CM67" s="45" t="s">
        <v>1521</v>
      </c>
      <c r="CO67" s="45" t="s">
        <v>59</v>
      </c>
      <c r="CP67" s="45" t="s">
        <v>59</v>
      </c>
      <c r="CQ67" s="45" t="s">
        <v>59</v>
      </c>
      <c r="CS67" s="45" t="s">
        <v>59</v>
      </c>
      <c r="CT67" s="45" t="s">
        <v>59</v>
      </c>
      <c r="CU67" s="45" t="s">
        <v>59</v>
      </c>
      <c r="CW67" s="45" t="s">
        <v>273</v>
      </c>
      <c r="CX67" s="45" t="s">
        <v>274</v>
      </c>
      <c r="CY67" s="45" t="s">
        <v>275</v>
      </c>
      <c r="DA67" s="45" t="s">
        <v>257</v>
      </c>
      <c r="DB67" s="45" t="s">
        <v>258</v>
      </c>
      <c r="DC67" s="45" t="s">
        <v>259</v>
      </c>
      <c r="DD67" s="6" t="s">
        <v>233</v>
      </c>
      <c r="DE67" s="45" t="s">
        <v>1754</v>
      </c>
      <c r="DF67" s="45" t="s">
        <v>1755</v>
      </c>
      <c r="DG67" s="45" t="s">
        <v>1756</v>
      </c>
      <c r="DI67" s="45" t="s">
        <v>1781</v>
      </c>
      <c r="DJ67" s="45" t="s">
        <v>1782</v>
      </c>
      <c r="DK67" s="45" t="s">
        <v>1783</v>
      </c>
      <c r="DM67" s="45" t="s">
        <v>59</v>
      </c>
      <c r="DN67" s="45" t="s">
        <v>1746</v>
      </c>
      <c r="DP67" s="45" t="s">
        <v>279</v>
      </c>
      <c r="DQ67" s="45" t="s">
        <v>280</v>
      </c>
      <c r="DR67" s="45" t="s">
        <v>281</v>
      </c>
      <c r="DT67" s="45" t="s">
        <v>298</v>
      </c>
      <c r="DU67" s="45" t="s">
        <v>299</v>
      </c>
      <c r="DV67" s="45" t="s">
        <v>300</v>
      </c>
      <c r="DX67" s="45" t="s">
        <v>285</v>
      </c>
      <c r="DY67" s="45" t="s">
        <v>286</v>
      </c>
      <c r="DZ67" s="45" t="s">
        <v>287</v>
      </c>
      <c r="EB67" s="45" t="s">
        <v>1757</v>
      </c>
      <c r="EC67" s="45" t="s">
        <v>1758</v>
      </c>
      <c r="ED67" s="45" t="s">
        <v>1759</v>
      </c>
      <c r="EE67" s="45" t="s">
        <v>59</v>
      </c>
      <c r="EG67" s="45" t="s">
        <v>1793</v>
      </c>
      <c r="EH67" s="45" t="s">
        <v>1794</v>
      </c>
      <c r="EI67" s="45" t="s">
        <v>1795</v>
      </c>
      <c r="EJ67" s="45" t="s">
        <v>1796</v>
      </c>
      <c r="EL67" s="45" t="s">
        <v>59</v>
      </c>
      <c r="EN67" s="45" t="s">
        <v>288</v>
      </c>
      <c r="EO67" s="45" t="s">
        <v>289</v>
      </c>
      <c r="EP67" s="45" t="s">
        <v>290</v>
      </c>
      <c r="EQ67" s="45" t="s">
        <v>292</v>
      </c>
      <c r="ER67" s="45" t="s">
        <v>291</v>
      </c>
      <c r="ET67" s="45" t="s">
        <v>59</v>
      </c>
      <c r="EU67" s="45" t="s">
        <v>59</v>
      </c>
      <c r="EW67" s="45" t="s">
        <v>307</v>
      </c>
      <c r="EX67" s="45" t="s">
        <v>308</v>
      </c>
      <c r="EY67" s="45" t="s">
        <v>309</v>
      </c>
      <c r="EZ67" s="45" t="s">
        <v>852</v>
      </c>
      <c r="FB67" s="45" t="s">
        <v>59</v>
      </c>
      <c r="FC67" s="45" t="s">
        <v>59</v>
      </c>
      <c r="FE67" s="45" t="s">
        <v>310</v>
      </c>
      <c r="FF67" s="45" t="s">
        <v>311</v>
      </c>
      <c r="FG67" s="45" t="s">
        <v>312</v>
      </c>
      <c r="FH67" s="45" t="s">
        <v>313</v>
      </c>
      <c r="FJ67" s="45" t="s">
        <v>59</v>
      </c>
      <c r="FK67" s="45" t="s">
        <v>59</v>
      </c>
      <c r="FL67" s="45" t="s">
        <v>59</v>
      </c>
      <c r="FM67" s="45" t="s">
        <v>59</v>
      </c>
      <c r="FO67" s="45" t="s">
        <v>334</v>
      </c>
      <c r="FP67" s="45" t="s">
        <v>336</v>
      </c>
      <c r="FR67" s="45" t="s">
        <v>1573</v>
      </c>
      <c r="FS67" s="45" t="s">
        <v>335</v>
      </c>
      <c r="FT67" s="45" t="s">
        <v>1574</v>
      </c>
      <c r="FU67" s="45" t="s">
        <v>1575</v>
      </c>
      <c r="FW67" s="45" t="s">
        <v>369</v>
      </c>
      <c r="FX67" s="45" t="s">
        <v>370</v>
      </c>
      <c r="FY67" s="45" t="s">
        <v>371</v>
      </c>
      <c r="FZ67" s="45" t="s">
        <v>372</v>
      </c>
      <c r="GA67" s="45" t="s">
        <v>373</v>
      </c>
      <c r="GB67" s="45" t="s">
        <v>59</v>
      </c>
      <c r="GD67" s="45" t="s">
        <v>352</v>
      </c>
      <c r="GE67" s="45" t="s">
        <v>353</v>
      </c>
      <c r="GF67" s="45" t="s">
        <v>354</v>
      </c>
      <c r="GG67" s="45" t="s">
        <v>355</v>
      </c>
      <c r="GH67" s="45" t="s">
        <v>356</v>
      </c>
      <c r="GI67" s="45" t="s">
        <v>357</v>
      </c>
      <c r="GK67" s="45" t="s">
        <v>59</v>
      </c>
      <c r="GL67" s="45" t="s">
        <v>59</v>
      </c>
      <c r="GM67" s="45" t="s">
        <v>59</v>
      </c>
      <c r="GN67" s="45" t="s">
        <v>59</v>
      </c>
      <c r="GP67" s="45" t="s">
        <v>374</v>
      </c>
      <c r="GQ67" s="45" t="s">
        <v>375</v>
      </c>
      <c r="GR67" s="45" t="s">
        <v>376</v>
      </c>
      <c r="GS67" s="45" t="s">
        <v>377</v>
      </c>
      <c r="GT67" s="6" t="s">
        <v>233</v>
      </c>
      <c r="GU67" s="45" t="s">
        <v>1576</v>
      </c>
      <c r="GV67" s="45" t="s">
        <v>1577</v>
      </c>
      <c r="GW67" s="45" t="s">
        <v>1578</v>
      </c>
      <c r="GX67" s="45" t="s">
        <v>1579</v>
      </c>
      <c r="GZ67" s="45" t="s">
        <v>444</v>
      </c>
      <c r="HA67" s="45" t="s">
        <v>445</v>
      </c>
      <c r="HB67" s="45" t="s">
        <v>446</v>
      </c>
      <c r="HC67" s="45" t="s">
        <v>382</v>
      </c>
      <c r="HD67" s="45" t="s">
        <v>447</v>
      </c>
      <c r="HE67" s="45" t="s">
        <v>59</v>
      </c>
      <c r="HG67" s="45" t="s">
        <v>384</v>
      </c>
      <c r="HH67" s="45" t="s">
        <v>385</v>
      </c>
      <c r="HI67" s="45" t="s">
        <v>386</v>
      </c>
      <c r="HJ67" s="45" t="s">
        <v>387</v>
      </c>
      <c r="HK67" s="45" t="s">
        <v>388</v>
      </c>
      <c r="HL67" s="45" t="s">
        <v>389</v>
      </c>
      <c r="HN67" s="45" t="s">
        <v>451</v>
      </c>
      <c r="HO67" s="45" t="s">
        <v>59</v>
      </c>
      <c r="HQ67" s="45" t="s">
        <v>391</v>
      </c>
      <c r="HR67" s="45" t="s">
        <v>392</v>
      </c>
      <c r="HT67" s="45" t="s">
        <v>59</v>
      </c>
      <c r="HU67" s="45" t="s">
        <v>1597</v>
      </c>
      <c r="HV67" s="45" t="s">
        <v>1598</v>
      </c>
      <c r="HW67" s="45" t="s">
        <v>59</v>
      </c>
      <c r="HY67" s="45" t="s">
        <v>452</v>
      </c>
      <c r="HZ67" s="45" t="s">
        <v>453</v>
      </c>
      <c r="IA67" s="45" t="s">
        <v>454</v>
      </c>
      <c r="IB67" s="45" t="s">
        <v>455</v>
      </c>
      <c r="IC67" s="45" t="s">
        <v>396</v>
      </c>
      <c r="ID67" s="45" t="s">
        <v>397</v>
      </c>
      <c r="IF67" s="45" t="s">
        <v>398</v>
      </c>
      <c r="IG67" s="45" t="s">
        <v>399</v>
      </c>
      <c r="IH67" s="45" t="s">
        <v>401</v>
      </c>
      <c r="II67" s="45" t="s">
        <v>402</v>
      </c>
      <c r="IK67" s="45" t="s">
        <v>1611</v>
      </c>
      <c r="IL67" s="45" t="s">
        <v>1612</v>
      </c>
      <c r="IM67" s="45" t="s">
        <v>1613</v>
      </c>
      <c r="IN67" s="45" t="s">
        <v>1614</v>
      </c>
      <c r="IO67" s="45" t="s">
        <v>1615</v>
      </c>
      <c r="IP67" s="45" t="s">
        <v>1616</v>
      </c>
      <c r="IQ67" s="45" t="s">
        <v>1187</v>
      </c>
      <c r="IR67" s="45" t="s">
        <v>1617</v>
      </c>
      <c r="IS67" s="45" t="s">
        <v>1189</v>
      </c>
      <c r="IU67" s="42" t="s">
        <v>405</v>
      </c>
      <c r="IV67" s="42" t="s">
        <v>406</v>
      </c>
      <c r="IW67" s="36" t="s">
        <v>59</v>
      </c>
      <c r="IY67" s="42" t="s">
        <v>407</v>
      </c>
      <c r="IZ67" s="42" t="s">
        <v>408</v>
      </c>
      <c r="JA67" s="36" t="s">
        <v>71</v>
      </c>
      <c r="JC67" s="36" t="s">
        <v>456</v>
      </c>
      <c r="JD67" s="36" t="s">
        <v>457</v>
      </c>
      <c r="JE67" s="36" t="s">
        <v>458</v>
      </c>
      <c r="JF67" s="36" t="s">
        <v>459</v>
      </c>
      <c r="JG67" s="36" t="s">
        <v>460</v>
      </c>
      <c r="JI67" s="73" t="s">
        <v>413</v>
      </c>
      <c r="JJ67" s="73" t="s">
        <v>414</v>
      </c>
      <c r="JK67" s="73" t="s">
        <v>59</v>
      </c>
      <c r="JL67" s="73" t="s">
        <v>59</v>
      </c>
      <c r="JM67" s="73" t="s">
        <v>418</v>
      </c>
      <c r="JN67" s="73" t="s">
        <v>419</v>
      </c>
      <c r="JP67" s="73" t="s">
        <v>1727</v>
      </c>
      <c r="JQ67" s="73" t="s">
        <v>1728</v>
      </c>
      <c r="JR67" s="73" t="s">
        <v>1729</v>
      </c>
      <c r="JS67" s="73" t="s">
        <v>1221</v>
      </c>
      <c r="JT67" s="73" t="s">
        <v>1730</v>
      </c>
      <c r="JU67" s="73" t="s">
        <v>1731</v>
      </c>
      <c r="JV67" s="73" t="s">
        <v>1223</v>
      </c>
      <c r="JW67" s="73" t="s">
        <v>1732</v>
      </c>
      <c r="JX67" s="73" t="s">
        <v>1733</v>
      </c>
      <c r="JY67" s="73" t="s">
        <v>1226</v>
      </c>
      <c r="KA67" s="36" t="s">
        <v>461</v>
      </c>
      <c r="KB67" s="36" t="s">
        <v>462</v>
      </c>
      <c r="KC67" s="36" t="s">
        <v>463</v>
      </c>
      <c r="KD67" s="36" t="s">
        <v>59</v>
      </c>
      <c r="KE67" s="36" t="s">
        <v>423</v>
      </c>
      <c r="KF67" s="36" t="s">
        <v>424</v>
      </c>
      <c r="KG67" s="36" t="s">
        <v>464</v>
      </c>
      <c r="KI67" s="36" t="s">
        <v>426</v>
      </c>
      <c r="KJ67" s="36" t="s">
        <v>427</v>
      </c>
      <c r="KK67" s="36" t="s">
        <v>428</v>
      </c>
      <c r="KL67" s="36" t="s">
        <v>430</v>
      </c>
      <c r="KM67" s="36" t="s">
        <v>431</v>
      </c>
      <c r="KN67" s="36" t="s">
        <v>432</v>
      </c>
      <c r="KO67" s="36" t="s">
        <v>59</v>
      </c>
      <c r="KQ67" s="36" t="s">
        <v>1636</v>
      </c>
      <c r="KR67" s="36" t="s">
        <v>1637</v>
      </c>
      <c r="KS67" s="36" t="s">
        <v>1638</v>
      </c>
      <c r="KT67" s="36" t="s">
        <v>1639</v>
      </c>
      <c r="KU67" s="36" t="s">
        <v>1640</v>
      </c>
      <c r="KV67" s="36" t="s">
        <v>1641</v>
      </c>
      <c r="KW67" s="36" t="s">
        <v>1642</v>
      </c>
      <c r="KX67" s="36" t="s">
        <v>1255</v>
      </c>
      <c r="KZ67" s="36" t="s">
        <v>59</v>
      </c>
      <c r="LA67" s="36" t="s">
        <v>59</v>
      </c>
      <c r="LC67" s="36" t="s">
        <v>59</v>
      </c>
      <c r="LE67" s="36" t="s">
        <v>513</v>
      </c>
      <c r="LG67" s="45" t="s">
        <v>1643</v>
      </c>
      <c r="LH67" s="45" t="s">
        <v>1853</v>
      </c>
      <c r="LJ67" s="36" t="s">
        <v>550</v>
      </c>
      <c r="LK67" s="36" t="s">
        <v>515</v>
      </c>
      <c r="LL67" s="36" t="s">
        <v>551</v>
      </c>
      <c r="LN67" s="36" t="s">
        <v>517</v>
      </c>
      <c r="LO67" s="36" t="s">
        <v>59</v>
      </c>
      <c r="LQ67" s="36" t="s">
        <v>1718</v>
      </c>
      <c r="LR67" s="36" t="s">
        <v>1719</v>
      </c>
      <c r="LS67" s="36" t="s">
        <v>1720</v>
      </c>
      <c r="LT67" s="36" t="s">
        <v>1273</v>
      </c>
      <c r="LV67" s="36" t="s">
        <v>59</v>
      </c>
      <c r="LW67" s="36" t="s">
        <v>59</v>
      </c>
      <c r="LY67" s="36" t="s">
        <v>1274</v>
      </c>
      <c r="LZ67" s="36" t="s">
        <v>1275</v>
      </c>
      <c r="MB67" s="36" t="s">
        <v>552</v>
      </c>
      <c r="MC67" s="36" t="s">
        <v>520</v>
      </c>
      <c r="MD67" s="36" t="s">
        <v>553</v>
      </c>
      <c r="ME67" s="36" t="s">
        <v>59</v>
      </c>
      <c r="MG67" s="36" t="s">
        <v>522</v>
      </c>
      <c r="MH67" s="36" t="s">
        <v>523</v>
      </c>
      <c r="MI67" s="36" t="s">
        <v>524</v>
      </c>
      <c r="MJ67" s="36" t="s">
        <v>525</v>
      </c>
      <c r="MK67" s="36" t="s">
        <v>526</v>
      </c>
      <c r="ML67" s="36" t="s">
        <v>527</v>
      </c>
      <c r="MN67" s="36" t="s">
        <v>59</v>
      </c>
      <c r="MO67" s="36" t="s">
        <v>59</v>
      </c>
      <c r="MP67" s="36" t="s">
        <v>59</v>
      </c>
      <c r="MQ67" s="36" t="s">
        <v>59</v>
      </c>
      <c r="MR67" s="36" t="s">
        <v>59</v>
      </c>
      <c r="MT67" s="36" t="s">
        <v>150</v>
      </c>
      <c r="MU67" s="36" t="s">
        <v>554</v>
      </c>
      <c r="MW67" s="36" t="s">
        <v>529</v>
      </c>
      <c r="MX67" s="36" t="s">
        <v>530</v>
      </c>
      <c r="MY67" s="36" t="s">
        <v>531</v>
      </c>
      <c r="MZ67" s="36" t="s">
        <v>59</v>
      </c>
      <c r="NA67" s="36" t="s">
        <v>74</v>
      </c>
      <c r="NB67" s="36" t="s">
        <v>532</v>
      </c>
      <c r="NC67" s="36" t="s">
        <v>533</v>
      </c>
      <c r="ND67" s="36" t="s">
        <v>59</v>
      </c>
      <c r="NE67" s="36" t="s">
        <v>534</v>
      </c>
      <c r="NF67" s="36" t="s">
        <v>535</v>
      </c>
      <c r="NG67" s="36" t="s">
        <v>536</v>
      </c>
      <c r="NH67" s="36" t="s">
        <v>59</v>
      </c>
      <c r="NJ67" s="42" t="s">
        <v>555</v>
      </c>
      <c r="NK67" s="42" t="s">
        <v>59</v>
      </c>
      <c r="NL67" s="36" t="s">
        <v>151</v>
      </c>
      <c r="NM67" s="42" t="s">
        <v>556</v>
      </c>
      <c r="NN67" s="42" t="s">
        <v>557</v>
      </c>
      <c r="NO67" s="42" t="s">
        <v>540</v>
      </c>
      <c r="NQ67" s="84" t="s">
        <v>542</v>
      </c>
      <c r="NR67" s="84" t="s">
        <v>59</v>
      </c>
      <c r="NS67" s="84" t="s">
        <v>544</v>
      </c>
      <c r="NT67" s="84" t="s">
        <v>59</v>
      </c>
      <c r="NU67" s="36" t="s">
        <v>76</v>
      </c>
      <c r="NV67" s="84" t="s">
        <v>545</v>
      </c>
      <c r="NW67" s="84" t="s">
        <v>546</v>
      </c>
      <c r="NX67" s="84" t="s">
        <v>59</v>
      </c>
      <c r="NY67" s="84" t="s">
        <v>547</v>
      </c>
      <c r="OA67" s="36" t="s">
        <v>59</v>
      </c>
      <c r="OB67" s="36" t="s">
        <v>59</v>
      </c>
      <c r="OC67" s="36" t="s">
        <v>59</v>
      </c>
      <c r="OE67" s="73" t="s">
        <v>59</v>
      </c>
      <c r="OF67" s="73" t="s">
        <v>548</v>
      </c>
      <c r="OG67" s="73" t="s">
        <v>549</v>
      </c>
      <c r="OI67" s="73" t="s">
        <v>616</v>
      </c>
      <c r="OJ67" s="73" t="s">
        <v>617</v>
      </c>
      <c r="OK67" s="73" t="s">
        <v>916</v>
      </c>
      <c r="OL67" s="73" t="s">
        <v>59</v>
      </c>
      <c r="OM67" s="73" t="s">
        <v>618</v>
      </c>
    </row>
    <row r="68" spans="1:403" ht="22.5" customHeight="1" x14ac:dyDescent="0.25">
      <c r="A68" s="11" t="s">
        <v>144</v>
      </c>
      <c r="B68" s="12" t="s">
        <v>152</v>
      </c>
      <c r="C68" s="12" t="s">
        <v>152</v>
      </c>
      <c r="E68" s="12" t="s">
        <v>152</v>
      </c>
      <c r="F68" s="12" t="s">
        <v>152</v>
      </c>
      <c r="H68" s="12" t="s">
        <v>152</v>
      </c>
      <c r="I68" s="12" t="s">
        <v>152</v>
      </c>
      <c r="J68" s="12" t="s">
        <v>152</v>
      </c>
      <c r="L68" s="12" t="s">
        <v>152</v>
      </c>
      <c r="M68" s="12" t="s">
        <v>152</v>
      </c>
      <c r="O68" s="12" t="s">
        <v>152</v>
      </c>
      <c r="P68" s="12" t="s">
        <v>152</v>
      </c>
      <c r="Q68" s="12" t="s">
        <v>152</v>
      </c>
      <c r="S68" s="12" t="s">
        <v>152</v>
      </c>
      <c r="T68" s="12" t="s">
        <v>152</v>
      </c>
      <c r="U68" s="12" t="s">
        <v>152</v>
      </c>
      <c r="V68" s="12" t="s">
        <v>152</v>
      </c>
      <c r="X68" s="12" t="s">
        <v>152</v>
      </c>
      <c r="Y68" s="12" t="s">
        <v>152</v>
      </c>
      <c r="Z68" s="12" t="s">
        <v>152</v>
      </c>
      <c r="AA68" s="12" t="s">
        <v>152</v>
      </c>
      <c r="AB68" s="12" t="s">
        <v>152</v>
      </c>
      <c r="AC68" s="12" t="s">
        <v>152</v>
      </c>
      <c r="AE68" s="12" t="s">
        <v>1170</v>
      </c>
      <c r="AF68" s="12" t="s">
        <v>1170</v>
      </c>
      <c r="AG68" s="12" t="s">
        <v>1170</v>
      </c>
      <c r="AH68" s="12" t="s">
        <v>1170</v>
      </c>
      <c r="AI68" s="12" t="s">
        <v>1170</v>
      </c>
      <c r="AK68" s="12" t="s">
        <v>152</v>
      </c>
      <c r="AL68" s="12" t="s">
        <v>152</v>
      </c>
      <c r="AM68" s="12" t="s">
        <v>152</v>
      </c>
      <c r="AO68" s="12" t="s">
        <v>1170</v>
      </c>
      <c r="AP68" s="12" t="s">
        <v>1170</v>
      </c>
      <c r="AQ68" s="12" t="s">
        <v>1170</v>
      </c>
      <c r="AS68" s="12" t="s">
        <v>152</v>
      </c>
      <c r="AT68" s="12" t="s">
        <v>152</v>
      </c>
      <c r="AV68" s="12" t="s">
        <v>152</v>
      </c>
      <c r="AW68" s="12" t="s">
        <v>152</v>
      </c>
      <c r="AY68" s="12" t="s">
        <v>152</v>
      </c>
      <c r="AZ68" s="12" t="s">
        <v>152</v>
      </c>
      <c r="BA68" s="12" t="s">
        <v>152</v>
      </c>
      <c r="BC68" s="12" t="s">
        <v>1170</v>
      </c>
      <c r="BD68" s="12" t="s">
        <v>1170</v>
      </c>
      <c r="BF68" s="12" t="s">
        <v>1170</v>
      </c>
      <c r="BG68" s="12" t="s">
        <v>1170</v>
      </c>
      <c r="BH68" s="12" t="s">
        <v>1170</v>
      </c>
      <c r="BJ68" s="12" t="s">
        <v>152</v>
      </c>
      <c r="BL68" s="12" t="s">
        <v>152</v>
      </c>
      <c r="BM68" s="12" t="s">
        <v>152</v>
      </c>
      <c r="BN68" s="12" t="s">
        <v>152</v>
      </c>
      <c r="BP68" s="12" t="s">
        <v>152</v>
      </c>
      <c r="BQ68" s="12" t="s">
        <v>152</v>
      </c>
      <c r="BR68" s="12" t="s">
        <v>152</v>
      </c>
      <c r="BT68" s="12" t="s">
        <v>153</v>
      </c>
      <c r="BU68" s="12" t="s">
        <v>153</v>
      </c>
      <c r="BV68" s="12" t="s">
        <v>153</v>
      </c>
      <c r="BX68" s="12" t="s">
        <v>153</v>
      </c>
      <c r="BY68" s="12" t="s">
        <v>153</v>
      </c>
      <c r="BZ68" s="12" t="s">
        <v>153</v>
      </c>
      <c r="CB68" s="12" t="s">
        <v>1242</v>
      </c>
      <c r="CC68" s="12" t="s">
        <v>1242</v>
      </c>
      <c r="CE68" s="12" t="s">
        <v>153</v>
      </c>
      <c r="CF68" s="12" t="s">
        <v>153</v>
      </c>
      <c r="CG68" s="12" t="s">
        <v>153</v>
      </c>
      <c r="CI68" s="12" t="s">
        <v>153</v>
      </c>
      <c r="CJ68" s="12" t="s">
        <v>153</v>
      </c>
      <c r="CK68" s="12" t="s">
        <v>153</v>
      </c>
      <c r="CM68" s="12" t="s">
        <v>153</v>
      </c>
      <c r="CO68" s="12" t="s">
        <v>153</v>
      </c>
      <c r="CP68" s="12" t="s">
        <v>153</v>
      </c>
      <c r="CQ68" s="12" t="s">
        <v>153</v>
      </c>
      <c r="CS68" s="12" t="s">
        <v>153</v>
      </c>
      <c r="CT68" s="12" t="s">
        <v>153</v>
      </c>
      <c r="CU68" s="12" t="s">
        <v>153</v>
      </c>
      <c r="CW68" s="12" t="s">
        <v>297</v>
      </c>
      <c r="CX68" s="12" t="s">
        <v>297</v>
      </c>
      <c r="CY68" s="12" t="s">
        <v>297</v>
      </c>
      <c r="DA68" s="12" t="s">
        <v>297</v>
      </c>
      <c r="DB68" s="12" t="s">
        <v>297</v>
      </c>
      <c r="DC68" s="12" t="s">
        <v>297</v>
      </c>
      <c r="DE68" s="12" t="s">
        <v>297</v>
      </c>
      <c r="DF68" s="12" t="s">
        <v>297</v>
      </c>
      <c r="DG68" s="12" t="s">
        <v>297</v>
      </c>
      <c r="DI68" s="12" t="s">
        <v>297</v>
      </c>
      <c r="DJ68" s="12" t="s">
        <v>297</v>
      </c>
      <c r="DK68" s="12" t="s">
        <v>297</v>
      </c>
      <c r="DM68" s="12" t="s">
        <v>297</v>
      </c>
      <c r="DN68" s="12" t="s">
        <v>297</v>
      </c>
      <c r="DP68" s="12" t="s">
        <v>297</v>
      </c>
      <c r="DQ68" s="12" t="s">
        <v>297</v>
      </c>
      <c r="DR68" s="12" t="s">
        <v>297</v>
      </c>
      <c r="DT68" s="12" t="s">
        <v>297</v>
      </c>
      <c r="DU68" s="12" t="s">
        <v>297</v>
      </c>
      <c r="DV68" s="12" t="s">
        <v>297</v>
      </c>
      <c r="DX68" s="12" t="s">
        <v>297</v>
      </c>
      <c r="DY68" s="12" t="s">
        <v>297</v>
      </c>
      <c r="DZ68" s="12" t="s">
        <v>297</v>
      </c>
      <c r="EB68" s="12" t="s">
        <v>297</v>
      </c>
      <c r="EC68" s="12" t="s">
        <v>297</v>
      </c>
      <c r="ED68" s="12" t="s">
        <v>297</v>
      </c>
      <c r="EE68" s="12" t="s">
        <v>297</v>
      </c>
      <c r="EG68" s="12" t="s">
        <v>297</v>
      </c>
      <c r="EH68" s="12" t="s">
        <v>297</v>
      </c>
      <c r="EI68" s="12" t="s">
        <v>297</v>
      </c>
      <c r="EJ68" s="12" t="s">
        <v>297</v>
      </c>
      <c r="EL68" s="12" t="s">
        <v>297</v>
      </c>
      <c r="EN68" s="12" t="s">
        <v>297</v>
      </c>
      <c r="EO68" s="12" t="s">
        <v>297</v>
      </c>
      <c r="EP68" s="12" t="s">
        <v>297</v>
      </c>
      <c r="EQ68" s="12" t="s">
        <v>297</v>
      </c>
      <c r="ER68" s="12" t="s">
        <v>297</v>
      </c>
      <c r="ET68" s="12" t="s">
        <v>323</v>
      </c>
      <c r="EU68" s="12" t="s">
        <v>323</v>
      </c>
      <c r="EW68" s="12" t="s">
        <v>323</v>
      </c>
      <c r="EX68" s="12" t="s">
        <v>323</v>
      </c>
      <c r="EY68" s="12" t="s">
        <v>323</v>
      </c>
      <c r="EZ68" s="12" t="s">
        <v>323</v>
      </c>
      <c r="FB68" s="12" t="s">
        <v>323</v>
      </c>
      <c r="FC68" s="12" t="s">
        <v>323</v>
      </c>
      <c r="FE68" s="12" t="s">
        <v>323</v>
      </c>
      <c r="FF68" s="12" t="s">
        <v>323</v>
      </c>
      <c r="FG68" s="12" t="s">
        <v>323</v>
      </c>
      <c r="FH68" s="12" t="s">
        <v>323</v>
      </c>
      <c r="FJ68" s="12" t="s">
        <v>323</v>
      </c>
      <c r="FK68" s="12" t="s">
        <v>323</v>
      </c>
      <c r="FL68" s="12" t="s">
        <v>323</v>
      </c>
      <c r="FM68" s="12" t="s">
        <v>323</v>
      </c>
      <c r="FO68" s="12" t="s">
        <v>323</v>
      </c>
      <c r="FP68" s="12" t="s">
        <v>323</v>
      </c>
      <c r="FR68" s="12" t="s">
        <v>323</v>
      </c>
      <c r="FS68" s="12" t="s">
        <v>323</v>
      </c>
      <c r="FT68" s="12" t="s">
        <v>323</v>
      </c>
      <c r="FU68" s="12" t="s">
        <v>323</v>
      </c>
      <c r="FW68" s="12" t="s">
        <v>323</v>
      </c>
      <c r="FX68" s="12" t="s">
        <v>323</v>
      </c>
      <c r="FY68" s="12" t="s">
        <v>323</v>
      </c>
      <c r="FZ68" s="12" t="s">
        <v>323</v>
      </c>
      <c r="GA68" s="12" t="s">
        <v>323</v>
      </c>
      <c r="GB68" s="12" t="s">
        <v>323</v>
      </c>
      <c r="GD68" s="12" t="s">
        <v>323</v>
      </c>
      <c r="GE68" s="12" t="s">
        <v>323</v>
      </c>
      <c r="GF68" s="12" t="s">
        <v>323</v>
      </c>
      <c r="GG68" s="12" t="s">
        <v>323</v>
      </c>
      <c r="GH68" s="12" t="s">
        <v>323</v>
      </c>
      <c r="GI68" s="12" t="s">
        <v>323</v>
      </c>
      <c r="GK68" s="12" t="s">
        <v>323</v>
      </c>
      <c r="GL68" s="12" t="s">
        <v>323</v>
      </c>
      <c r="GM68" s="12" t="s">
        <v>323</v>
      </c>
      <c r="GN68" s="12" t="s">
        <v>323</v>
      </c>
      <c r="GP68" s="12" t="s">
        <v>323</v>
      </c>
      <c r="GQ68" s="12" t="s">
        <v>323</v>
      </c>
      <c r="GR68" s="12" t="s">
        <v>323</v>
      </c>
      <c r="GS68" s="12" t="s">
        <v>323</v>
      </c>
      <c r="GU68" s="12" t="s">
        <v>323</v>
      </c>
      <c r="GV68" s="12" t="s">
        <v>323</v>
      </c>
      <c r="GW68" s="12" t="s">
        <v>323</v>
      </c>
      <c r="GX68" s="12" t="s">
        <v>323</v>
      </c>
      <c r="GZ68" s="12" t="s">
        <v>323</v>
      </c>
      <c r="HA68" s="12" t="s">
        <v>323</v>
      </c>
      <c r="HB68" s="12" t="s">
        <v>323</v>
      </c>
      <c r="HC68" s="12" t="s">
        <v>323</v>
      </c>
      <c r="HD68" s="12" t="s">
        <v>323</v>
      </c>
      <c r="HE68" s="12" t="s">
        <v>323</v>
      </c>
      <c r="HG68" s="12" t="s">
        <v>323</v>
      </c>
      <c r="HH68" s="12" t="s">
        <v>323</v>
      </c>
      <c r="HI68" s="12" t="s">
        <v>323</v>
      </c>
      <c r="HJ68" s="12" t="s">
        <v>323</v>
      </c>
      <c r="HK68" s="12" t="s">
        <v>323</v>
      </c>
      <c r="HL68" s="12" t="s">
        <v>323</v>
      </c>
      <c r="HN68" s="12" t="s">
        <v>323</v>
      </c>
      <c r="HO68" s="12" t="s">
        <v>323</v>
      </c>
      <c r="HQ68" s="12" t="s">
        <v>323</v>
      </c>
      <c r="HR68" s="12" t="s">
        <v>323</v>
      </c>
      <c r="HT68" s="12" t="s">
        <v>323</v>
      </c>
      <c r="HU68" s="12" t="s">
        <v>323</v>
      </c>
      <c r="HV68" s="12" t="s">
        <v>323</v>
      </c>
      <c r="HW68" s="12" t="s">
        <v>323</v>
      </c>
      <c r="HY68" s="12" t="s">
        <v>323</v>
      </c>
      <c r="HZ68" s="12" t="s">
        <v>323</v>
      </c>
      <c r="IA68" s="12" t="s">
        <v>323</v>
      </c>
      <c r="IB68" s="12" t="s">
        <v>323</v>
      </c>
      <c r="IC68" s="12" t="s">
        <v>323</v>
      </c>
      <c r="ID68" s="12" t="s">
        <v>323</v>
      </c>
      <c r="IF68" s="12" t="s">
        <v>323</v>
      </c>
      <c r="IG68" s="12" t="s">
        <v>323</v>
      </c>
      <c r="IH68" s="12" t="s">
        <v>323</v>
      </c>
      <c r="II68" s="12" t="s">
        <v>323</v>
      </c>
      <c r="IK68" s="12" t="s">
        <v>323</v>
      </c>
      <c r="IL68" s="12" t="s">
        <v>323</v>
      </c>
      <c r="IM68" s="12" t="s">
        <v>323</v>
      </c>
      <c r="IN68" s="12" t="s">
        <v>323</v>
      </c>
      <c r="IO68" s="12" t="s">
        <v>323</v>
      </c>
      <c r="IP68" s="12" t="s">
        <v>323</v>
      </c>
      <c r="IQ68" s="12" t="s">
        <v>323</v>
      </c>
      <c r="IR68" s="12" t="s">
        <v>323</v>
      </c>
      <c r="IS68" s="12" t="s">
        <v>323</v>
      </c>
      <c r="IU68" s="12" t="s">
        <v>323</v>
      </c>
      <c r="IV68" s="12" t="s">
        <v>323</v>
      </c>
      <c r="IW68" s="12" t="s">
        <v>153</v>
      </c>
      <c r="IY68" s="12" t="s">
        <v>323</v>
      </c>
      <c r="IZ68" s="12" t="s">
        <v>323</v>
      </c>
      <c r="JA68" s="12" t="s">
        <v>153</v>
      </c>
      <c r="JC68" s="12" t="s">
        <v>323</v>
      </c>
      <c r="JD68" s="12" t="s">
        <v>323</v>
      </c>
      <c r="JE68" s="12" t="s">
        <v>323</v>
      </c>
      <c r="JF68" s="12" t="s">
        <v>323</v>
      </c>
      <c r="JG68" s="12" t="s">
        <v>323</v>
      </c>
      <c r="JI68" s="12" t="s">
        <v>1242</v>
      </c>
      <c r="JJ68" s="12" t="s">
        <v>1242</v>
      </c>
      <c r="JK68" s="12" t="s">
        <v>1242</v>
      </c>
      <c r="JL68" s="12" t="s">
        <v>1242</v>
      </c>
      <c r="JM68" s="12" t="s">
        <v>1242</v>
      </c>
      <c r="JN68" s="12" t="s">
        <v>1242</v>
      </c>
      <c r="JP68" s="12" t="s">
        <v>1242</v>
      </c>
      <c r="JQ68" s="12" t="s">
        <v>1242</v>
      </c>
      <c r="JR68" s="12" t="s">
        <v>1242</v>
      </c>
      <c r="JS68" s="12" t="s">
        <v>1242</v>
      </c>
      <c r="JT68" s="12" t="s">
        <v>1242</v>
      </c>
      <c r="JU68" s="12" t="s">
        <v>1242</v>
      </c>
      <c r="JV68" s="12" t="s">
        <v>1242</v>
      </c>
      <c r="JW68" s="12" t="s">
        <v>1242</v>
      </c>
      <c r="JX68" s="12" t="s">
        <v>1242</v>
      </c>
      <c r="JY68" s="12" t="s">
        <v>1242</v>
      </c>
      <c r="KA68" s="12" t="s">
        <v>323</v>
      </c>
      <c r="KB68" s="12" t="s">
        <v>323</v>
      </c>
      <c r="KC68" s="12" t="s">
        <v>323</v>
      </c>
      <c r="KD68" s="12" t="s">
        <v>323</v>
      </c>
      <c r="KE68" s="12" t="s">
        <v>323</v>
      </c>
      <c r="KF68" s="12" t="s">
        <v>323</v>
      </c>
      <c r="KG68" s="12" t="s">
        <v>323</v>
      </c>
      <c r="KI68" s="12" t="s">
        <v>323</v>
      </c>
      <c r="KJ68" s="12" t="s">
        <v>323</v>
      </c>
      <c r="KK68" s="12" t="s">
        <v>323</v>
      </c>
      <c r="KL68" s="12" t="s">
        <v>323</v>
      </c>
      <c r="KM68" s="12" t="s">
        <v>323</v>
      </c>
      <c r="KN68" s="12" t="s">
        <v>323</v>
      </c>
      <c r="KO68" s="12" t="s">
        <v>323</v>
      </c>
      <c r="KQ68" s="12" t="s">
        <v>323</v>
      </c>
      <c r="KR68" s="12" t="s">
        <v>323</v>
      </c>
      <c r="KS68" s="12" t="s">
        <v>323</v>
      </c>
      <c r="KT68" s="12" t="s">
        <v>323</v>
      </c>
      <c r="KU68" s="12" t="s">
        <v>323</v>
      </c>
      <c r="KV68" s="12" t="s">
        <v>323</v>
      </c>
      <c r="KW68" s="12" t="s">
        <v>323</v>
      </c>
      <c r="KX68" s="12" t="s">
        <v>323</v>
      </c>
      <c r="KZ68" s="12" t="s">
        <v>153</v>
      </c>
      <c r="LA68" s="12" t="s">
        <v>153</v>
      </c>
      <c r="LC68" s="12" t="s">
        <v>153</v>
      </c>
      <c r="LE68" s="12" t="s">
        <v>153</v>
      </c>
      <c r="LG68" s="12" t="s">
        <v>323</v>
      </c>
      <c r="LH68" s="12" t="s">
        <v>323</v>
      </c>
      <c r="LJ68" s="12" t="s">
        <v>153</v>
      </c>
      <c r="LK68" s="12" t="s">
        <v>153</v>
      </c>
      <c r="LL68" s="12" t="s">
        <v>153</v>
      </c>
      <c r="LN68" s="12" t="s">
        <v>153</v>
      </c>
      <c r="LO68" s="12" t="s">
        <v>153</v>
      </c>
      <c r="LQ68" s="12" t="s">
        <v>153</v>
      </c>
      <c r="LR68" s="12" t="s">
        <v>153</v>
      </c>
      <c r="LS68" s="12" t="s">
        <v>153</v>
      </c>
      <c r="LT68" s="12" t="s">
        <v>153</v>
      </c>
      <c r="LV68" s="12" t="s">
        <v>153</v>
      </c>
      <c r="LW68" s="12" t="s">
        <v>153</v>
      </c>
      <c r="LY68" s="12" t="s">
        <v>153</v>
      </c>
      <c r="LZ68" s="12" t="s">
        <v>153</v>
      </c>
      <c r="MB68" s="12" t="s">
        <v>153</v>
      </c>
      <c r="MC68" s="12" t="s">
        <v>153</v>
      </c>
      <c r="MD68" s="12" t="s">
        <v>153</v>
      </c>
      <c r="ME68" s="12" t="s">
        <v>153</v>
      </c>
      <c r="MG68" s="12" t="s">
        <v>153</v>
      </c>
      <c r="MH68" s="12" t="s">
        <v>153</v>
      </c>
      <c r="MI68" s="12" t="s">
        <v>153</v>
      </c>
      <c r="MJ68" s="12" t="s">
        <v>153</v>
      </c>
      <c r="MK68" s="12" t="s">
        <v>153</v>
      </c>
      <c r="ML68" s="12" t="s">
        <v>153</v>
      </c>
      <c r="MN68" s="12" t="s">
        <v>153</v>
      </c>
      <c r="MO68" s="12" t="s">
        <v>153</v>
      </c>
      <c r="MP68" s="12" t="s">
        <v>153</v>
      </c>
      <c r="MQ68" s="12" t="s">
        <v>153</v>
      </c>
      <c r="MR68" s="12" t="s">
        <v>153</v>
      </c>
      <c r="MT68" s="12" t="s">
        <v>153</v>
      </c>
      <c r="MU68" s="12" t="s">
        <v>153</v>
      </c>
      <c r="MW68" s="12" t="s">
        <v>153</v>
      </c>
      <c r="MX68" s="12" t="s">
        <v>153</v>
      </c>
      <c r="MY68" s="12" t="s">
        <v>153</v>
      </c>
      <c r="MZ68" s="12" t="s">
        <v>153</v>
      </c>
      <c r="NA68" s="12" t="s">
        <v>153</v>
      </c>
      <c r="NB68" s="12" t="s">
        <v>153</v>
      </c>
      <c r="NC68" s="12" t="s">
        <v>153</v>
      </c>
      <c r="ND68" s="12" t="s">
        <v>153</v>
      </c>
      <c r="NE68" s="12" t="s">
        <v>153</v>
      </c>
      <c r="NF68" s="12" t="s">
        <v>153</v>
      </c>
      <c r="NG68" s="12" t="s">
        <v>153</v>
      </c>
      <c r="NH68" s="12" t="s">
        <v>153</v>
      </c>
      <c r="NJ68" s="12" t="s">
        <v>153</v>
      </c>
      <c r="NK68" s="12" t="s">
        <v>153</v>
      </c>
      <c r="NL68" s="12" t="s">
        <v>153</v>
      </c>
      <c r="NM68" s="12" t="s">
        <v>153</v>
      </c>
      <c r="NN68" s="12" t="s">
        <v>153</v>
      </c>
      <c r="NO68" s="12" t="s">
        <v>153</v>
      </c>
      <c r="NQ68" s="12" t="s">
        <v>153</v>
      </c>
      <c r="NR68" s="12" t="s">
        <v>153</v>
      </c>
      <c r="NS68" s="12" t="s">
        <v>153</v>
      </c>
      <c r="NT68" s="12" t="s">
        <v>153</v>
      </c>
      <c r="NU68" s="12" t="s">
        <v>153</v>
      </c>
      <c r="NV68" s="12" t="s">
        <v>153</v>
      </c>
      <c r="NW68" s="12" t="s">
        <v>153</v>
      </c>
      <c r="NX68" s="12" t="s">
        <v>153</v>
      </c>
      <c r="NY68" s="12" t="s">
        <v>153</v>
      </c>
      <c r="OA68" s="12" t="s">
        <v>153</v>
      </c>
      <c r="OB68" s="12" t="s">
        <v>153</v>
      </c>
      <c r="OC68" s="12" t="s">
        <v>153</v>
      </c>
      <c r="OE68" s="12" t="s">
        <v>153</v>
      </c>
      <c r="OF68" s="12" t="s">
        <v>153</v>
      </c>
      <c r="OG68" s="12" t="s">
        <v>153</v>
      </c>
      <c r="OI68" s="12" t="s">
        <v>153</v>
      </c>
      <c r="OJ68" s="12" t="s">
        <v>153</v>
      </c>
      <c r="OK68" s="12" t="s">
        <v>153</v>
      </c>
      <c r="OL68" s="12" t="s">
        <v>153</v>
      </c>
      <c r="OM68" s="12" t="s">
        <v>153</v>
      </c>
    </row>
    <row r="69" spans="1:403" ht="22.5" customHeight="1" x14ac:dyDescent="0.25">
      <c r="A69" s="11" t="s">
        <v>892</v>
      </c>
      <c r="B69" s="12">
        <v>21</v>
      </c>
      <c r="C69" s="12">
        <v>21</v>
      </c>
      <c r="D69" s="12" t="s">
        <v>233</v>
      </c>
      <c r="E69" s="12">
        <v>21</v>
      </c>
      <c r="F69" s="12">
        <v>21</v>
      </c>
      <c r="G69" s="12" t="s">
        <v>233</v>
      </c>
      <c r="H69" s="12">
        <v>21</v>
      </c>
      <c r="I69" s="12">
        <v>21</v>
      </c>
      <c r="J69" s="12">
        <v>21</v>
      </c>
      <c r="K69" s="12" t="s">
        <v>233</v>
      </c>
      <c r="L69" s="12">
        <v>21</v>
      </c>
      <c r="M69" s="12">
        <v>21</v>
      </c>
      <c r="N69" s="12" t="s">
        <v>233</v>
      </c>
      <c r="O69" s="12">
        <v>21</v>
      </c>
      <c r="P69" s="12">
        <v>21</v>
      </c>
      <c r="Q69" s="12">
        <v>21</v>
      </c>
      <c r="S69" s="12">
        <v>21</v>
      </c>
      <c r="T69" s="12">
        <v>21</v>
      </c>
      <c r="U69" s="12">
        <v>21</v>
      </c>
      <c r="V69" s="12">
        <v>21</v>
      </c>
      <c r="W69" s="12" t="s">
        <v>233</v>
      </c>
      <c r="X69" s="12">
        <v>20</v>
      </c>
      <c r="Y69" s="12">
        <v>20</v>
      </c>
      <c r="Z69" s="12">
        <v>20</v>
      </c>
      <c r="AA69" s="12">
        <v>20</v>
      </c>
      <c r="AB69" s="12">
        <v>20</v>
      </c>
      <c r="AC69" s="12">
        <v>20</v>
      </c>
      <c r="AE69" s="12">
        <v>20</v>
      </c>
      <c r="AF69" s="12">
        <v>20</v>
      </c>
      <c r="AG69" s="12">
        <v>20</v>
      </c>
      <c r="AH69" s="12">
        <v>20</v>
      </c>
      <c r="AI69" s="12">
        <v>20</v>
      </c>
      <c r="AJ69" s="12" t="s">
        <v>233</v>
      </c>
      <c r="AK69" s="12">
        <v>24</v>
      </c>
      <c r="AL69" s="12">
        <v>24</v>
      </c>
      <c r="AM69" s="12">
        <v>24</v>
      </c>
      <c r="AN69" s="12" t="s">
        <v>233</v>
      </c>
      <c r="AO69" s="12">
        <v>24</v>
      </c>
      <c r="AP69" s="12">
        <v>24</v>
      </c>
      <c r="AQ69" s="12">
        <v>24</v>
      </c>
      <c r="AS69" s="12">
        <v>24</v>
      </c>
      <c r="AT69" s="12">
        <v>24</v>
      </c>
      <c r="AV69" s="12">
        <v>24</v>
      </c>
      <c r="AW69" s="12">
        <v>24</v>
      </c>
      <c r="AX69" s="12" t="s">
        <v>233</v>
      </c>
      <c r="AY69" s="12">
        <v>22</v>
      </c>
      <c r="AZ69" s="12">
        <v>22</v>
      </c>
      <c r="BA69" s="12">
        <v>22</v>
      </c>
      <c r="BC69" s="12">
        <v>22</v>
      </c>
      <c r="BD69" s="12">
        <v>22</v>
      </c>
      <c r="BF69" s="12">
        <v>22</v>
      </c>
      <c r="BG69" s="12">
        <v>22</v>
      </c>
      <c r="BH69" s="12">
        <v>22</v>
      </c>
      <c r="BI69" s="12" t="s">
        <v>233</v>
      </c>
      <c r="BJ69" s="12">
        <v>25</v>
      </c>
      <c r="BL69" s="12">
        <v>22</v>
      </c>
      <c r="BM69" s="12">
        <v>22</v>
      </c>
      <c r="BN69" s="12">
        <v>22</v>
      </c>
      <c r="BP69" s="12">
        <v>22</v>
      </c>
      <c r="BQ69" s="12">
        <v>22</v>
      </c>
      <c r="BR69" s="12">
        <v>22</v>
      </c>
      <c r="BS69" s="12" t="s">
        <v>233</v>
      </c>
      <c r="BT69" s="12">
        <v>22</v>
      </c>
      <c r="BU69" s="12">
        <v>22</v>
      </c>
      <c r="BV69" s="12">
        <v>22</v>
      </c>
      <c r="BW69" s="12" t="s">
        <v>233</v>
      </c>
      <c r="BX69" s="12">
        <v>21</v>
      </c>
      <c r="BY69" s="12">
        <v>21</v>
      </c>
      <c r="BZ69" s="12">
        <v>21</v>
      </c>
      <c r="CA69" s="12" t="s">
        <v>233</v>
      </c>
      <c r="CB69" s="12">
        <v>26</v>
      </c>
      <c r="CC69" s="12">
        <v>26</v>
      </c>
      <c r="CE69" s="12">
        <v>24</v>
      </c>
      <c r="CF69" s="12">
        <v>24</v>
      </c>
      <c r="CG69" s="12">
        <v>24</v>
      </c>
      <c r="CI69" s="12">
        <v>16</v>
      </c>
      <c r="CJ69" s="12">
        <v>16</v>
      </c>
      <c r="CK69" s="12">
        <v>16</v>
      </c>
      <c r="CL69" s="12" t="s">
        <v>233</v>
      </c>
      <c r="CM69" s="12">
        <v>11</v>
      </c>
      <c r="CN69" s="12" t="s">
        <v>233</v>
      </c>
      <c r="CO69" s="12">
        <v>23</v>
      </c>
      <c r="CP69" s="12">
        <v>23</v>
      </c>
      <c r="CQ69" s="12">
        <v>23</v>
      </c>
      <c r="CR69" s="12" t="s">
        <v>233</v>
      </c>
      <c r="CS69" s="12">
        <v>23</v>
      </c>
      <c r="CT69" s="12">
        <v>23</v>
      </c>
      <c r="CU69" s="12">
        <v>23</v>
      </c>
      <c r="CW69" s="12">
        <v>22</v>
      </c>
      <c r="CX69" s="12">
        <v>22</v>
      </c>
      <c r="CY69" s="12">
        <v>22</v>
      </c>
      <c r="CZ69" s="12" t="s">
        <v>233</v>
      </c>
      <c r="DA69" s="12">
        <v>22</v>
      </c>
      <c r="DB69" s="12">
        <v>22</v>
      </c>
      <c r="DC69" s="12">
        <v>22</v>
      </c>
      <c r="DD69" s="12" t="s">
        <v>233</v>
      </c>
      <c r="DE69" s="12">
        <v>22</v>
      </c>
      <c r="DF69" s="12">
        <v>22</v>
      </c>
      <c r="DG69" s="12">
        <v>22</v>
      </c>
      <c r="DH69" s="12" t="s">
        <v>233</v>
      </c>
      <c r="DI69" s="12">
        <v>22</v>
      </c>
      <c r="DJ69" s="12">
        <v>22</v>
      </c>
      <c r="DK69" s="12">
        <v>22</v>
      </c>
      <c r="DL69" s="12" t="s">
        <v>233</v>
      </c>
      <c r="DM69" s="12">
        <v>22</v>
      </c>
      <c r="DN69" s="12">
        <v>22</v>
      </c>
      <c r="DO69" s="12" t="s">
        <v>233</v>
      </c>
      <c r="DP69" s="12">
        <v>22</v>
      </c>
      <c r="DQ69" s="12">
        <v>22</v>
      </c>
      <c r="DR69" s="12">
        <v>22</v>
      </c>
      <c r="DS69" s="12" t="s">
        <v>233</v>
      </c>
      <c r="DT69" s="12">
        <v>20</v>
      </c>
      <c r="DU69" s="12">
        <v>20</v>
      </c>
      <c r="DV69" s="12">
        <v>20</v>
      </c>
      <c r="DW69" s="12" t="s">
        <v>233</v>
      </c>
      <c r="DX69" s="12">
        <v>20</v>
      </c>
      <c r="DY69" s="12">
        <v>20</v>
      </c>
      <c r="DZ69" s="12">
        <v>20</v>
      </c>
      <c r="EA69" s="12" t="s">
        <v>233</v>
      </c>
      <c r="EB69" s="12">
        <v>20</v>
      </c>
      <c r="EC69" s="12">
        <v>20</v>
      </c>
      <c r="ED69" s="12">
        <v>20</v>
      </c>
      <c r="EE69" s="12">
        <v>20</v>
      </c>
      <c r="EF69" s="12" t="s">
        <v>233</v>
      </c>
      <c r="EG69" s="12">
        <v>20</v>
      </c>
      <c r="EH69" s="12">
        <v>20</v>
      </c>
      <c r="EI69" s="12">
        <v>20</v>
      </c>
      <c r="EJ69" s="12">
        <v>20</v>
      </c>
      <c r="EK69" s="12" t="s">
        <v>233</v>
      </c>
      <c r="EL69" s="12">
        <v>20</v>
      </c>
      <c r="EM69" s="12" t="s">
        <v>233</v>
      </c>
      <c r="EN69" s="12">
        <v>20</v>
      </c>
      <c r="EO69" s="12">
        <v>20</v>
      </c>
      <c r="EP69" s="12">
        <v>20</v>
      </c>
      <c r="EQ69" s="12">
        <v>20</v>
      </c>
      <c r="ER69" s="12">
        <v>20</v>
      </c>
      <c r="ES69" s="12" t="s">
        <v>233</v>
      </c>
      <c r="ET69" s="12">
        <v>24</v>
      </c>
      <c r="EU69" s="12">
        <v>24</v>
      </c>
      <c r="EV69" s="12" t="s">
        <v>233</v>
      </c>
      <c r="EW69" s="12">
        <v>24</v>
      </c>
      <c r="EX69" s="12">
        <v>24</v>
      </c>
      <c r="EY69" s="12">
        <v>24</v>
      </c>
      <c r="EZ69" s="12">
        <v>24</v>
      </c>
      <c r="FA69" s="12" t="s">
        <v>233</v>
      </c>
      <c r="FB69" s="12">
        <v>24</v>
      </c>
      <c r="FC69" s="12">
        <v>24</v>
      </c>
      <c r="FD69" s="12" t="s">
        <v>233</v>
      </c>
      <c r="FE69" s="12">
        <v>24</v>
      </c>
      <c r="FF69" s="12">
        <v>24</v>
      </c>
      <c r="FG69" s="12">
        <v>24</v>
      </c>
      <c r="FH69" s="12">
        <v>24</v>
      </c>
      <c r="FI69" s="12" t="s">
        <v>233</v>
      </c>
      <c r="FJ69" s="12">
        <v>22</v>
      </c>
      <c r="FK69" s="12">
        <v>22</v>
      </c>
      <c r="FL69" s="12">
        <v>22</v>
      </c>
      <c r="FM69" s="12">
        <v>22</v>
      </c>
      <c r="FN69" s="12" t="s">
        <v>233</v>
      </c>
      <c r="FO69" s="12">
        <v>22</v>
      </c>
      <c r="FP69" s="12">
        <v>22</v>
      </c>
      <c r="FQ69" s="12" t="s">
        <v>233</v>
      </c>
      <c r="FR69" s="12">
        <v>22</v>
      </c>
      <c r="FS69" s="12">
        <v>22</v>
      </c>
      <c r="FT69" s="12">
        <v>22</v>
      </c>
      <c r="FU69" s="12">
        <v>22</v>
      </c>
      <c r="FV69" s="12" t="s">
        <v>233</v>
      </c>
      <c r="FW69" s="12">
        <v>22</v>
      </c>
      <c r="FX69" s="12">
        <v>22</v>
      </c>
      <c r="FY69" s="12">
        <v>22</v>
      </c>
      <c r="FZ69" s="12">
        <v>22</v>
      </c>
      <c r="GA69" s="12">
        <v>22</v>
      </c>
      <c r="GB69" s="12">
        <v>22</v>
      </c>
      <c r="GC69" s="12" t="s">
        <v>233</v>
      </c>
      <c r="GD69" s="12">
        <v>22</v>
      </c>
      <c r="GE69" s="12">
        <v>22</v>
      </c>
      <c r="GF69" s="12">
        <v>22</v>
      </c>
      <c r="GG69" s="12">
        <v>22</v>
      </c>
      <c r="GH69" s="12">
        <v>22</v>
      </c>
      <c r="GI69" s="12">
        <v>22</v>
      </c>
      <c r="GJ69" s="12" t="s">
        <v>233</v>
      </c>
      <c r="GK69" s="12">
        <v>20</v>
      </c>
      <c r="GL69" s="12">
        <v>20</v>
      </c>
      <c r="GM69" s="12">
        <v>20</v>
      </c>
      <c r="GN69" s="12">
        <v>20</v>
      </c>
      <c r="GO69" s="12" t="s">
        <v>233</v>
      </c>
      <c r="GP69" s="12">
        <v>20</v>
      </c>
      <c r="GQ69" s="12">
        <v>20</v>
      </c>
      <c r="GR69" s="12">
        <v>20</v>
      </c>
      <c r="GS69" s="12">
        <v>20</v>
      </c>
      <c r="GT69" s="12" t="s">
        <v>233</v>
      </c>
      <c r="GU69" s="12">
        <v>20</v>
      </c>
      <c r="GV69" s="12">
        <v>20</v>
      </c>
      <c r="GW69" s="12">
        <v>20</v>
      </c>
      <c r="GX69" s="12">
        <v>20</v>
      </c>
      <c r="GY69" s="12" t="s">
        <v>233</v>
      </c>
      <c r="GZ69" s="12">
        <v>20</v>
      </c>
      <c r="HA69" s="12">
        <v>20</v>
      </c>
      <c r="HB69" s="12">
        <v>20</v>
      </c>
      <c r="HC69" s="12">
        <v>20</v>
      </c>
      <c r="HD69" s="12">
        <v>20</v>
      </c>
      <c r="HE69" s="12">
        <v>20</v>
      </c>
      <c r="HF69" s="12" t="s">
        <v>233</v>
      </c>
      <c r="HG69" s="12">
        <v>20</v>
      </c>
      <c r="HH69" s="12">
        <v>20</v>
      </c>
      <c r="HI69" s="12">
        <v>20</v>
      </c>
      <c r="HJ69" s="12">
        <v>20</v>
      </c>
      <c r="HK69" s="12">
        <v>20</v>
      </c>
      <c r="HL69" s="12">
        <v>20</v>
      </c>
      <c r="HM69" s="12" t="s">
        <v>233</v>
      </c>
      <c r="HN69" s="12">
        <v>11</v>
      </c>
      <c r="HO69" s="12">
        <v>11</v>
      </c>
      <c r="HP69" s="12" t="s">
        <v>233</v>
      </c>
      <c r="HQ69" s="12">
        <v>11</v>
      </c>
      <c r="HR69" s="12">
        <v>11</v>
      </c>
      <c r="HS69" s="12" t="s">
        <v>233</v>
      </c>
      <c r="HT69" s="12">
        <v>11</v>
      </c>
      <c r="HU69" s="12">
        <v>11</v>
      </c>
      <c r="HV69" s="12">
        <v>11</v>
      </c>
      <c r="HW69" s="12">
        <v>11</v>
      </c>
      <c r="HX69" s="12" t="s">
        <v>233</v>
      </c>
      <c r="HY69" s="12">
        <v>11</v>
      </c>
      <c r="HZ69" s="12">
        <v>11</v>
      </c>
      <c r="IA69" s="12">
        <v>11</v>
      </c>
      <c r="IB69" s="12">
        <v>11</v>
      </c>
      <c r="IC69" s="12">
        <v>11</v>
      </c>
      <c r="ID69" s="12">
        <v>11</v>
      </c>
      <c r="IF69" s="12">
        <v>11</v>
      </c>
      <c r="IG69" s="12">
        <v>11</v>
      </c>
      <c r="IH69" s="12">
        <v>11</v>
      </c>
      <c r="II69" s="12">
        <v>11</v>
      </c>
      <c r="IK69" s="12">
        <v>11</v>
      </c>
      <c r="IL69" s="12">
        <v>11</v>
      </c>
      <c r="IM69" s="12">
        <v>11</v>
      </c>
      <c r="IN69" s="12">
        <v>11</v>
      </c>
      <c r="IO69" s="12">
        <v>11</v>
      </c>
      <c r="IP69" s="12">
        <v>11</v>
      </c>
      <c r="IQ69" s="12">
        <v>11</v>
      </c>
      <c r="IR69" s="12">
        <v>11</v>
      </c>
      <c r="IS69" s="12">
        <v>11</v>
      </c>
      <c r="IT69" s="12" t="s">
        <v>233</v>
      </c>
      <c r="IU69" s="12">
        <v>11</v>
      </c>
      <c r="IV69" s="12">
        <v>11</v>
      </c>
      <c r="IW69" s="12">
        <v>11</v>
      </c>
      <c r="IX69" s="12" t="s">
        <v>233</v>
      </c>
      <c r="IY69" s="12">
        <v>11</v>
      </c>
      <c r="IZ69" s="12">
        <v>11</v>
      </c>
      <c r="JA69" s="12">
        <v>11</v>
      </c>
      <c r="JB69" s="12" t="s">
        <v>233</v>
      </c>
      <c r="JC69" s="12">
        <v>11</v>
      </c>
      <c r="JD69" s="12">
        <v>11</v>
      </c>
      <c r="JE69" s="12">
        <v>11</v>
      </c>
      <c r="JF69" s="12">
        <v>11</v>
      </c>
      <c r="JG69" s="12">
        <v>11</v>
      </c>
      <c r="JI69" s="12">
        <v>11</v>
      </c>
      <c r="JJ69" s="12">
        <v>11</v>
      </c>
      <c r="JK69" s="12">
        <v>11</v>
      </c>
      <c r="JL69" s="12">
        <v>11</v>
      </c>
      <c r="JM69" s="12">
        <v>11</v>
      </c>
      <c r="JN69" s="12">
        <v>11</v>
      </c>
      <c r="JP69" s="12">
        <v>11</v>
      </c>
      <c r="JQ69" s="12">
        <v>11</v>
      </c>
      <c r="JR69" s="12">
        <v>11</v>
      </c>
      <c r="JS69" s="12">
        <v>11</v>
      </c>
      <c r="JT69" s="12">
        <v>11</v>
      </c>
      <c r="JU69" s="12">
        <v>11</v>
      </c>
      <c r="JV69" s="12">
        <v>11</v>
      </c>
      <c r="JW69" s="12">
        <v>11</v>
      </c>
      <c r="JX69" s="12">
        <v>11</v>
      </c>
      <c r="JY69" s="12">
        <v>11</v>
      </c>
      <c r="JZ69" s="12" t="s">
        <v>233</v>
      </c>
      <c r="KA69" s="12">
        <v>20</v>
      </c>
      <c r="KB69" s="12">
        <v>20</v>
      </c>
      <c r="KC69" s="12">
        <v>20</v>
      </c>
      <c r="KD69" s="12">
        <v>20</v>
      </c>
      <c r="KE69" s="12">
        <v>20</v>
      </c>
      <c r="KF69" s="12">
        <v>20</v>
      </c>
      <c r="KG69" s="12">
        <v>20</v>
      </c>
      <c r="KI69" s="12">
        <v>20</v>
      </c>
      <c r="KJ69" s="12">
        <v>20</v>
      </c>
      <c r="KK69" s="12">
        <v>20</v>
      </c>
      <c r="KL69" s="12">
        <v>20</v>
      </c>
      <c r="KM69" s="12">
        <v>20</v>
      </c>
      <c r="KN69" s="12">
        <v>20</v>
      </c>
      <c r="KO69" s="12">
        <v>20</v>
      </c>
      <c r="KQ69" s="12">
        <v>20</v>
      </c>
      <c r="KR69" s="12">
        <v>20</v>
      </c>
      <c r="KS69" s="12">
        <v>20</v>
      </c>
      <c r="KT69" s="12">
        <v>20</v>
      </c>
      <c r="KU69" s="12">
        <v>20</v>
      </c>
      <c r="KV69" s="12">
        <v>20</v>
      </c>
      <c r="KW69" s="12">
        <v>20</v>
      </c>
      <c r="KX69" s="12">
        <v>20</v>
      </c>
      <c r="KY69" s="12" t="s">
        <v>233</v>
      </c>
      <c r="KZ69" s="12">
        <v>17</v>
      </c>
      <c r="LA69" s="12">
        <v>17</v>
      </c>
      <c r="LB69" s="12" t="s">
        <v>233</v>
      </c>
      <c r="LC69" s="12">
        <v>14</v>
      </c>
      <c r="LD69" s="12" t="s">
        <v>233</v>
      </c>
      <c r="LE69" s="12">
        <v>14</v>
      </c>
      <c r="LF69" s="12" t="s">
        <v>233</v>
      </c>
      <c r="LG69" s="12">
        <v>24</v>
      </c>
      <c r="LH69" s="12">
        <v>24</v>
      </c>
      <c r="LI69" s="12" t="s">
        <v>233</v>
      </c>
      <c r="LJ69" s="12">
        <v>14</v>
      </c>
      <c r="LK69" s="12">
        <v>14</v>
      </c>
      <c r="LL69" s="12">
        <v>14</v>
      </c>
      <c r="LN69" s="12">
        <v>14</v>
      </c>
      <c r="LO69" s="12">
        <v>14</v>
      </c>
      <c r="LQ69" s="12">
        <v>14</v>
      </c>
      <c r="LR69" s="12">
        <v>14</v>
      </c>
      <c r="LS69" s="12">
        <v>14</v>
      </c>
      <c r="LT69" s="12">
        <v>14</v>
      </c>
      <c r="LV69" s="12">
        <v>14</v>
      </c>
      <c r="LW69" s="12">
        <v>14</v>
      </c>
      <c r="LY69" s="12">
        <v>14</v>
      </c>
      <c r="LZ69" s="12">
        <v>14</v>
      </c>
      <c r="MA69" s="12" t="s">
        <v>233</v>
      </c>
      <c r="MB69" s="12">
        <v>12</v>
      </c>
      <c r="MC69" s="12">
        <v>12</v>
      </c>
      <c r="MD69" s="12">
        <v>12</v>
      </c>
      <c r="ME69" s="12">
        <v>12</v>
      </c>
      <c r="MG69" s="12">
        <v>12</v>
      </c>
      <c r="MH69" s="12">
        <v>12</v>
      </c>
      <c r="MI69" s="12">
        <v>12</v>
      </c>
      <c r="MJ69" s="12">
        <v>12</v>
      </c>
      <c r="MK69" s="12">
        <v>12</v>
      </c>
      <c r="ML69" s="12">
        <v>12</v>
      </c>
      <c r="MN69" s="12">
        <v>12</v>
      </c>
      <c r="MO69" s="12">
        <v>12</v>
      </c>
      <c r="MP69" s="12">
        <v>12</v>
      </c>
      <c r="MQ69" s="12">
        <v>12</v>
      </c>
      <c r="MR69" s="12">
        <v>12</v>
      </c>
      <c r="MS69" s="12" t="s">
        <v>233</v>
      </c>
      <c r="MT69" s="12">
        <v>11</v>
      </c>
      <c r="MU69" s="12">
        <v>11</v>
      </c>
      <c r="MW69" s="12">
        <v>11</v>
      </c>
      <c r="MX69" s="12">
        <v>11</v>
      </c>
      <c r="MY69" s="12">
        <v>11</v>
      </c>
      <c r="MZ69" s="12">
        <v>11</v>
      </c>
      <c r="NA69" s="12">
        <v>11</v>
      </c>
      <c r="NB69" s="12">
        <v>11</v>
      </c>
      <c r="NC69" s="12">
        <v>11</v>
      </c>
      <c r="ND69" s="12">
        <v>11</v>
      </c>
      <c r="NE69" s="12">
        <v>11</v>
      </c>
      <c r="NF69" s="12">
        <v>11</v>
      </c>
      <c r="NG69" s="12">
        <v>11</v>
      </c>
      <c r="NH69" s="12">
        <v>11</v>
      </c>
      <c r="NI69" s="12" t="s">
        <v>233</v>
      </c>
      <c r="NJ69" s="12">
        <v>11</v>
      </c>
      <c r="NK69" s="12">
        <v>11</v>
      </c>
      <c r="NL69" s="12">
        <v>11</v>
      </c>
      <c r="NM69" s="12">
        <v>11</v>
      </c>
      <c r="NN69" s="12">
        <v>11</v>
      </c>
      <c r="NO69" s="12">
        <v>11</v>
      </c>
      <c r="NQ69" s="12">
        <v>11</v>
      </c>
      <c r="NR69" s="12">
        <v>11</v>
      </c>
      <c r="NS69" s="12">
        <v>11</v>
      </c>
      <c r="NT69" s="12">
        <v>11</v>
      </c>
      <c r="NU69" s="12">
        <v>11</v>
      </c>
      <c r="NV69" s="12">
        <v>11</v>
      </c>
      <c r="NW69" s="12">
        <v>11</v>
      </c>
      <c r="NX69" s="12">
        <v>11</v>
      </c>
      <c r="NY69" s="12">
        <v>11</v>
      </c>
      <c r="OA69" s="12">
        <v>12</v>
      </c>
      <c r="OB69" s="12">
        <v>12</v>
      </c>
      <c r="OC69" s="12">
        <v>12</v>
      </c>
      <c r="OE69" s="12">
        <v>10</v>
      </c>
      <c r="OF69" s="12">
        <v>10</v>
      </c>
      <c r="OG69" s="12">
        <v>10</v>
      </c>
      <c r="OH69" s="12" t="s">
        <v>233</v>
      </c>
      <c r="OI69" s="12">
        <v>10</v>
      </c>
      <c r="OJ69" s="12">
        <v>10</v>
      </c>
      <c r="OK69" s="12">
        <v>10</v>
      </c>
      <c r="OL69" s="12">
        <v>10</v>
      </c>
      <c r="OM69" s="12">
        <v>10</v>
      </c>
    </row>
    <row r="70" spans="1:403" ht="22.5" customHeight="1" x14ac:dyDescent="0.25">
      <c r="A70" s="15" t="s">
        <v>893</v>
      </c>
      <c r="B70" s="2">
        <v>21</v>
      </c>
      <c r="C70" s="2">
        <v>21</v>
      </c>
      <c r="E70" s="2">
        <v>21</v>
      </c>
      <c r="F70" s="2">
        <v>21</v>
      </c>
      <c r="H70" s="2">
        <v>21</v>
      </c>
      <c r="I70" s="2">
        <v>21</v>
      </c>
      <c r="J70" s="2">
        <v>21</v>
      </c>
      <c r="L70" s="2">
        <v>21</v>
      </c>
      <c r="M70" s="2">
        <v>21</v>
      </c>
      <c r="O70" s="2">
        <v>21</v>
      </c>
      <c r="P70" s="2">
        <v>21</v>
      </c>
      <c r="Q70" s="2">
        <v>21</v>
      </c>
      <c r="S70" s="2">
        <v>21</v>
      </c>
      <c r="T70" s="2">
        <v>21</v>
      </c>
      <c r="U70" s="2">
        <v>21</v>
      </c>
      <c r="V70" s="2">
        <v>21</v>
      </c>
      <c r="X70" s="2">
        <v>20</v>
      </c>
      <c r="Y70" s="2">
        <v>20</v>
      </c>
      <c r="Z70" s="2">
        <v>20</v>
      </c>
      <c r="AA70" s="2">
        <v>20</v>
      </c>
      <c r="AB70" s="2">
        <v>20</v>
      </c>
      <c r="AC70" s="2">
        <v>20</v>
      </c>
      <c r="AE70" s="2">
        <v>20</v>
      </c>
      <c r="AF70" s="2">
        <v>20</v>
      </c>
      <c r="AG70" s="2">
        <v>20</v>
      </c>
      <c r="AH70" s="2">
        <v>20</v>
      </c>
      <c r="AI70" s="2">
        <v>20</v>
      </c>
      <c r="AK70" s="2">
        <v>24</v>
      </c>
      <c r="AL70" s="2">
        <v>24</v>
      </c>
      <c r="AM70" s="2">
        <v>24</v>
      </c>
      <c r="AO70" s="2">
        <v>24</v>
      </c>
      <c r="AP70" s="2">
        <v>24</v>
      </c>
      <c r="AQ70" s="2">
        <v>24</v>
      </c>
      <c r="AS70" s="2">
        <v>24</v>
      </c>
      <c r="AT70" s="2">
        <v>24</v>
      </c>
      <c r="AV70" s="2">
        <v>24</v>
      </c>
      <c r="AW70" s="2">
        <v>24</v>
      </c>
      <c r="AY70" s="2">
        <v>22</v>
      </c>
      <c r="AZ70" s="2">
        <v>22</v>
      </c>
      <c r="BA70" s="2">
        <v>22</v>
      </c>
      <c r="BC70" s="2">
        <v>22</v>
      </c>
      <c r="BD70" s="2">
        <v>22</v>
      </c>
      <c r="BF70" s="2">
        <v>22</v>
      </c>
      <c r="BG70" s="2">
        <v>22</v>
      </c>
      <c r="BH70" s="2">
        <v>22</v>
      </c>
      <c r="BJ70" s="2">
        <v>21</v>
      </c>
      <c r="BL70" s="2">
        <v>22</v>
      </c>
      <c r="BM70" s="2">
        <v>22</v>
      </c>
      <c r="BN70" s="2">
        <v>22</v>
      </c>
      <c r="BP70" s="2">
        <v>22</v>
      </c>
      <c r="BQ70" s="2">
        <v>22</v>
      </c>
      <c r="BR70" s="2">
        <v>22</v>
      </c>
      <c r="BT70" s="2">
        <v>22</v>
      </c>
      <c r="BU70" s="2">
        <v>22</v>
      </c>
      <c r="BV70" s="2">
        <v>22</v>
      </c>
      <c r="BX70" s="2">
        <v>21</v>
      </c>
      <c r="BY70" s="2">
        <v>21</v>
      </c>
      <c r="BZ70" s="2">
        <v>21</v>
      </c>
      <c r="CB70" s="2">
        <v>26</v>
      </c>
      <c r="CC70" s="2">
        <v>26</v>
      </c>
      <c r="CE70" s="2">
        <v>24</v>
      </c>
      <c r="CF70" s="2">
        <v>24</v>
      </c>
      <c r="CG70" s="2">
        <v>24</v>
      </c>
      <c r="CI70" s="2">
        <v>16</v>
      </c>
      <c r="CJ70" s="2">
        <v>16</v>
      </c>
      <c r="CK70" s="2">
        <v>16</v>
      </c>
      <c r="CM70" s="2">
        <v>14</v>
      </c>
      <c r="CO70" s="2">
        <v>23</v>
      </c>
      <c r="CP70" s="2">
        <v>23</v>
      </c>
      <c r="CQ70" s="2">
        <v>23</v>
      </c>
      <c r="CS70" s="2">
        <v>23</v>
      </c>
      <c r="CT70" s="2">
        <v>23</v>
      </c>
      <c r="CU70" s="2">
        <v>23</v>
      </c>
      <c r="CW70" s="2">
        <v>22</v>
      </c>
      <c r="CX70" s="2">
        <v>22</v>
      </c>
      <c r="CY70" s="2">
        <v>22</v>
      </c>
      <c r="DA70" s="2">
        <v>22</v>
      </c>
      <c r="DB70" s="2">
        <v>22</v>
      </c>
      <c r="DC70" s="2">
        <v>22</v>
      </c>
      <c r="DE70" s="2">
        <v>22</v>
      </c>
      <c r="DF70" s="2">
        <v>22</v>
      </c>
      <c r="DG70" s="2">
        <v>22</v>
      </c>
      <c r="DI70" s="2">
        <v>22</v>
      </c>
      <c r="DJ70" s="2">
        <v>22</v>
      </c>
      <c r="DK70" s="2">
        <v>22</v>
      </c>
      <c r="DM70" s="2">
        <v>22</v>
      </c>
      <c r="DN70" s="2">
        <v>22</v>
      </c>
      <c r="DP70" s="2">
        <v>22</v>
      </c>
      <c r="DQ70" s="2">
        <v>22</v>
      </c>
      <c r="DR70" s="2">
        <v>22</v>
      </c>
      <c r="DT70" s="2">
        <v>20</v>
      </c>
      <c r="DU70" s="2">
        <v>20</v>
      </c>
      <c r="DV70" s="2">
        <v>20</v>
      </c>
      <c r="DX70" s="2">
        <v>20</v>
      </c>
      <c r="DY70" s="2">
        <v>20</v>
      </c>
      <c r="DZ70" s="2">
        <v>20</v>
      </c>
      <c r="EB70" s="2">
        <v>20</v>
      </c>
      <c r="EC70" s="2">
        <v>20</v>
      </c>
      <c r="ED70" s="2">
        <v>20</v>
      </c>
      <c r="EE70" s="2">
        <v>20</v>
      </c>
      <c r="EG70" s="2">
        <v>20</v>
      </c>
      <c r="EH70" s="2">
        <v>20</v>
      </c>
      <c r="EI70" s="2">
        <v>20</v>
      </c>
      <c r="EJ70" s="2">
        <v>20</v>
      </c>
      <c r="EL70" s="2">
        <v>20</v>
      </c>
      <c r="EN70" s="2">
        <v>20</v>
      </c>
      <c r="EO70" s="2">
        <v>20</v>
      </c>
      <c r="EP70" s="2">
        <v>20</v>
      </c>
      <c r="EQ70" s="2">
        <v>20</v>
      </c>
      <c r="ER70" s="2">
        <v>20</v>
      </c>
      <c r="ET70" s="2">
        <v>24</v>
      </c>
      <c r="EU70" s="2">
        <v>24</v>
      </c>
      <c r="EW70" s="2">
        <v>24</v>
      </c>
      <c r="EX70" s="2">
        <v>24</v>
      </c>
      <c r="EY70" s="2">
        <v>24</v>
      </c>
      <c r="EZ70" s="2">
        <v>24</v>
      </c>
      <c r="FB70" s="2">
        <v>24</v>
      </c>
      <c r="FC70" s="2">
        <v>24</v>
      </c>
      <c r="FE70" s="2">
        <v>24</v>
      </c>
      <c r="FF70" s="2">
        <v>24</v>
      </c>
      <c r="FG70" s="2">
        <v>24</v>
      </c>
      <c r="FH70" s="2">
        <v>24</v>
      </c>
      <c r="FJ70" s="2">
        <v>22</v>
      </c>
      <c r="FK70" s="2">
        <v>22</v>
      </c>
      <c r="FL70" s="2">
        <v>22</v>
      </c>
      <c r="FM70" s="2">
        <v>22</v>
      </c>
      <c r="FO70" s="2">
        <v>22</v>
      </c>
      <c r="FP70" s="2">
        <v>22</v>
      </c>
      <c r="FR70" s="2">
        <v>22</v>
      </c>
      <c r="FS70" s="2">
        <v>22</v>
      </c>
      <c r="FT70" s="2">
        <v>22</v>
      </c>
      <c r="FU70" s="2">
        <v>22</v>
      </c>
      <c r="FW70" s="2">
        <v>22</v>
      </c>
      <c r="FX70" s="2">
        <v>22</v>
      </c>
      <c r="FY70" s="2">
        <v>22</v>
      </c>
      <c r="FZ70" s="2">
        <v>22</v>
      </c>
      <c r="GA70" s="2">
        <v>22</v>
      </c>
      <c r="GB70" s="2">
        <v>22</v>
      </c>
      <c r="GD70" s="2">
        <v>22</v>
      </c>
      <c r="GE70" s="2">
        <v>22</v>
      </c>
      <c r="GF70" s="2">
        <v>22</v>
      </c>
      <c r="GG70" s="2">
        <v>22</v>
      </c>
      <c r="GH70" s="2">
        <v>22</v>
      </c>
      <c r="GI70" s="2">
        <v>22</v>
      </c>
      <c r="GK70" s="2">
        <v>20</v>
      </c>
      <c r="GL70" s="2">
        <v>20</v>
      </c>
      <c r="GM70" s="2">
        <v>20</v>
      </c>
      <c r="GN70" s="2">
        <v>20</v>
      </c>
      <c r="GP70" s="2">
        <v>20</v>
      </c>
      <c r="GQ70" s="2">
        <v>20</v>
      </c>
      <c r="GR70" s="2">
        <v>20</v>
      </c>
      <c r="GS70" s="2">
        <v>20</v>
      </c>
      <c r="GU70" s="2">
        <v>20</v>
      </c>
      <c r="GV70" s="2">
        <v>20</v>
      </c>
      <c r="GW70" s="2">
        <v>20</v>
      </c>
      <c r="GX70" s="2">
        <v>20</v>
      </c>
      <c r="GZ70" s="2">
        <v>20</v>
      </c>
      <c r="HA70" s="2">
        <v>20</v>
      </c>
      <c r="HB70" s="2">
        <v>20</v>
      </c>
      <c r="HC70" s="2">
        <v>20</v>
      </c>
      <c r="HD70" s="2">
        <v>20</v>
      </c>
      <c r="HE70" s="2">
        <v>20</v>
      </c>
      <c r="HG70" s="2">
        <v>20</v>
      </c>
      <c r="HH70" s="2">
        <v>20</v>
      </c>
      <c r="HI70" s="2">
        <v>20</v>
      </c>
      <c r="HJ70" s="2">
        <v>20</v>
      </c>
      <c r="HK70" s="2">
        <v>20</v>
      </c>
      <c r="HL70" s="2">
        <v>20</v>
      </c>
      <c r="HN70" s="2">
        <v>22</v>
      </c>
      <c r="HO70" s="2">
        <v>22</v>
      </c>
      <c r="HQ70" s="2">
        <v>22</v>
      </c>
      <c r="HR70" s="2">
        <v>22</v>
      </c>
      <c r="HT70" s="2">
        <v>22</v>
      </c>
      <c r="HU70" s="2">
        <v>22</v>
      </c>
      <c r="HV70" s="2">
        <v>22</v>
      </c>
      <c r="HW70" s="2">
        <v>22</v>
      </c>
      <c r="HY70" s="2">
        <v>22</v>
      </c>
      <c r="HZ70" s="2">
        <v>22</v>
      </c>
      <c r="IA70" s="2">
        <v>22</v>
      </c>
      <c r="IB70" s="2">
        <v>22</v>
      </c>
      <c r="IC70" s="2">
        <v>22</v>
      </c>
      <c r="ID70" s="2">
        <v>22</v>
      </c>
      <c r="IF70" s="2">
        <v>22</v>
      </c>
      <c r="IG70" s="2">
        <v>22</v>
      </c>
      <c r="IH70" s="2">
        <v>22</v>
      </c>
      <c r="II70" s="2">
        <v>22</v>
      </c>
      <c r="IK70" s="2">
        <v>22</v>
      </c>
      <c r="IL70" s="2">
        <v>22</v>
      </c>
      <c r="IM70" s="2">
        <v>22</v>
      </c>
      <c r="IN70" s="2">
        <v>22</v>
      </c>
      <c r="IO70" s="2">
        <v>22</v>
      </c>
      <c r="IP70" s="2">
        <v>22</v>
      </c>
      <c r="IQ70" s="2">
        <v>22</v>
      </c>
      <c r="IR70" s="2">
        <v>22</v>
      </c>
      <c r="IS70" s="2">
        <v>22</v>
      </c>
      <c r="IU70" s="2">
        <v>22</v>
      </c>
      <c r="IV70" s="2">
        <v>22</v>
      </c>
      <c r="IW70" s="2">
        <v>22</v>
      </c>
      <c r="IY70" s="2">
        <v>22</v>
      </c>
      <c r="IZ70" s="2">
        <v>22</v>
      </c>
      <c r="JA70" s="2">
        <v>22</v>
      </c>
      <c r="JC70" s="2">
        <v>22</v>
      </c>
      <c r="JD70" s="2">
        <v>22</v>
      </c>
      <c r="JE70" s="2">
        <v>22</v>
      </c>
      <c r="JF70" s="2">
        <v>22</v>
      </c>
      <c r="JG70" s="2">
        <v>22</v>
      </c>
      <c r="JI70" s="2">
        <v>22</v>
      </c>
      <c r="JJ70" s="2">
        <v>22</v>
      </c>
      <c r="JK70" s="2">
        <v>22</v>
      </c>
      <c r="JL70" s="2">
        <v>22</v>
      </c>
      <c r="JM70" s="2">
        <v>22</v>
      </c>
      <c r="JN70" s="2">
        <v>22</v>
      </c>
      <c r="JP70" s="2">
        <v>22</v>
      </c>
      <c r="JQ70" s="2">
        <v>22</v>
      </c>
      <c r="JR70" s="2">
        <v>22</v>
      </c>
      <c r="JS70" s="2">
        <v>22</v>
      </c>
      <c r="JT70" s="2">
        <v>22</v>
      </c>
      <c r="JU70" s="2">
        <v>22</v>
      </c>
      <c r="JV70" s="2">
        <v>22</v>
      </c>
      <c r="JW70" s="2">
        <v>22</v>
      </c>
      <c r="JX70" s="2">
        <v>22</v>
      </c>
      <c r="JY70" s="2">
        <v>22</v>
      </c>
      <c r="KA70" s="2">
        <v>20</v>
      </c>
      <c r="KB70" s="2">
        <v>20</v>
      </c>
      <c r="KC70" s="2">
        <v>20</v>
      </c>
      <c r="KD70" s="2">
        <v>20</v>
      </c>
      <c r="KE70" s="2">
        <v>20</v>
      </c>
      <c r="KF70" s="2">
        <v>20</v>
      </c>
      <c r="KG70" s="2">
        <v>20</v>
      </c>
      <c r="KI70" s="2">
        <v>20</v>
      </c>
      <c r="KJ70" s="2">
        <v>20</v>
      </c>
      <c r="KK70" s="2">
        <v>20</v>
      </c>
      <c r="KL70" s="2">
        <v>20</v>
      </c>
      <c r="KM70" s="2">
        <v>20</v>
      </c>
      <c r="KN70" s="2">
        <v>20</v>
      </c>
      <c r="KO70" s="2">
        <v>20</v>
      </c>
      <c r="KQ70" s="2">
        <v>20</v>
      </c>
      <c r="KR70" s="2">
        <v>20</v>
      </c>
      <c r="KS70" s="2">
        <v>20</v>
      </c>
      <c r="KT70" s="2">
        <v>20</v>
      </c>
      <c r="KU70" s="2">
        <v>20</v>
      </c>
      <c r="KV70" s="2">
        <v>20</v>
      </c>
      <c r="KW70" s="2">
        <v>20</v>
      </c>
      <c r="KX70" s="2">
        <v>20</v>
      </c>
      <c r="KZ70" s="2">
        <v>17</v>
      </c>
      <c r="LA70" s="2">
        <v>17</v>
      </c>
      <c r="LC70" s="2">
        <v>28</v>
      </c>
      <c r="LE70" s="2">
        <v>28</v>
      </c>
      <c r="LG70" s="2">
        <v>24</v>
      </c>
      <c r="LH70" s="2">
        <v>24</v>
      </c>
      <c r="LJ70" s="2">
        <v>28</v>
      </c>
      <c r="LK70" s="2">
        <v>28</v>
      </c>
      <c r="LL70" s="2">
        <v>28</v>
      </c>
      <c r="LN70" s="2">
        <v>28</v>
      </c>
      <c r="LO70" s="2">
        <v>28</v>
      </c>
      <c r="LQ70" s="2">
        <v>28</v>
      </c>
      <c r="LR70" s="2">
        <v>28</v>
      </c>
      <c r="LS70" s="2">
        <v>28</v>
      </c>
      <c r="LT70" s="2">
        <v>28</v>
      </c>
      <c r="LV70" s="2">
        <v>28</v>
      </c>
      <c r="LW70" s="2">
        <v>28</v>
      </c>
      <c r="LY70" s="2">
        <v>28</v>
      </c>
      <c r="LZ70" s="2">
        <v>28</v>
      </c>
      <c r="MB70" s="2">
        <v>24</v>
      </c>
      <c r="MC70" s="2">
        <v>24</v>
      </c>
      <c r="MD70" s="2">
        <v>24</v>
      </c>
      <c r="ME70" s="2">
        <v>24</v>
      </c>
      <c r="MG70" s="2">
        <v>24</v>
      </c>
      <c r="MH70" s="2">
        <v>24</v>
      </c>
      <c r="MI70" s="2">
        <v>24</v>
      </c>
      <c r="MJ70" s="2">
        <v>24</v>
      </c>
      <c r="MK70" s="2">
        <v>24</v>
      </c>
      <c r="ML70" s="2">
        <v>24</v>
      </c>
      <c r="MN70" s="2">
        <v>24</v>
      </c>
      <c r="MO70" s="2">
        <v>24</v>
      </c>
      <c r="MP70" s="2">
        <v>24</v>
      </c>
      <c r="MQ70" s="2">
        <v>24</v>
      </c>
      <c r="MR70" s="2">
        <v>24</v>
      </c>
      <c r="MT70" s="2">
        <v>23</v>
      </c>
      <c r="MU70" s="2">
        <v>23</v>
      </c>
      <c r="MW70" s="2">
        <v>23</v>
      </c>
      <c r="MX70" s="2">
        <v>23</v>
      </c>
      <c r="MY70" s="2">
        <v>23</v>
      </c>
      <c r="MZ70" s="2">
        <v>23</v>
      </c>
      <c r="NA70" s="2">
        <v>23</v>
      </c>
      <c r="NB70" s="2">
        <v>23</v>
      </c>
      <c r="NC70" s="2">
        <v>23</v>
      </c>
      <c r="ND70" s="2">
        <v>23</v>
      </c>
      <c r="NE70" s="2">
        <v>23</v>
      </c>
      <c r="NF70" s="2">
        <v>23</v>
      </c>
      <c r="NG70" s="2">
        <v>23</v>
      </c>
      <c r="NH70" s="2">
        <v>23</v>
      </c>
      <c r="NJ70" s="2">
        <v>23</v>
      </c>
      <c r="NK70" s="2">
        <v>23</v>
      </c>
      <c r="NL70" s="2">
        <v>23</v>
      </c>
      <c r="NM70" s="2">
        <v>23</v>
      </c>
      <c r="NN70" s="2">
        <v>23</v>
      </c>
      <c r="NO70" s="2">
        <v>23</v>
      </c>
      <c r="NQ70" s="2">
        <v>23</v>
      </c>
      <c r="NR70" s="2">
        <v>23</v>
      </c>
      <c r="NS70" s="2">
        <v>23</v>
      </c>
      <c r="NT70" s="2">
        <v>23</v>
      </c>
      <c r="NU70" s="2">
        <v>23</v>
      </c>
      <c r="NV70" s="2">
        <v>23</v>
      </c>
      <c r="NW70" s="2">
        <v>23</v>
      </c>
      <c r="NX70" s="2">
        <v>23</v>
      </c>
      <c r="NY70" s="2">
        <v>23</v>
      </c>
      <c r="OA70" s="2">
        <v>24</v>
      </c>
      <c r="OB70" s="2">
        <v>24</v>
      </c>
      <c r="OC70" s="2">
        <v>24</v>
      </c>
      <c r="OE70" s="2">
        <v>20</v>
      </c>
      <c r="OF70" s="2">
        <v>20</v>
      </c>
      <c r="OG70" s="2">
        <v>20</v>
      </c>
      <c r="OI70" s="2">
        <v>20</v>
      </c>
      <c r="OJ70" s="2">
        <v>20</v>
      </c>
      <c r="OK70" s="2">
        <v>20</v>
      </c>
      <c r="OL70" s="2">
        <v>20</v>
      </c>
      <c r="OM70" s="2">
        <v>20</v>
      </c>
    </row>
    <row r="71" spans="1:403" ht="22.5" customHeight="1" x14ac:dyDescent="0.25">
      <c r="A71" s="15" t="s">
        <v>894</v>
      </c>
      <c r="B71" s="2">
        <v>63</v>
      </c>
      <c r="C71" s="2">
        <v>63</v>
      </c>
      <c r="D71" s="2" t="s">
        <v>233</v>
      </c>
      <c r="E71" s="2">
        <v>63</v>
      </c>
      <c r="F71" s="2">
        <v>63</v>
      </c>
      <c r="G71" s="2" t="s">
        <v>233</v>
      </c>
      <c r="H71" s="2">
        <v>63</v>
      </c>
      <c r="I71" s="2">
        <v>63</v>
      </c>
      <c r="J71" s="2">
        <v>63</v>
      </c>
      <c r="K71" s="2" t="s">
        <v>233</v>
      </c>
      <c r="L71" s="2">
        <v>63</v>
      </c>
      <c r="M71" s="2">
        <v>63</v>
      </c>
      <c r="N71" s="2" t="s">
        <v>233</v>
      </c>
      <c r="O71" s="2">
        <v>63</v>
      </c>
      <c r="P71" s="2">
        <v>63</v>
      </c>
      <c r="Q71" s="2">
        <v>63</v>
      </c>
      <c r="R71" s="67" t="s">
        <v>233</v>
      </c>
      <c r="S71" s="2">
        <v>63</v>
      </c>
      <c r="T71" s="2">
        <v>63</v>
      </c>
      <c r="U71" s="2">
        <v>63</v>
      </c>
      <c r="V71" s="2">
        <v>63</v>
      </c>
      <c r="W71" s="2" t="s">
        <v>233</v>
      </c>
      <c r="X71" s="2">
        <v>60</v>
      </c>
      <c r="Y71" s="2">
        <v>60</v>
      </c>
      <c r="Z71" s="2">
        <v>60</v>
      </c>
      <c r="AA71" s="2">
        <v>60</v>
      </c>
      <c r="AB71" s="2">
        <v>60</v>
      </c>
      <c r="AC71" s="2">
        <v>60</v>
      </c>
      <c r="AD71" s="67" t="s">
        <v>233</v>
      </c>
      <c r="AE71" s="2">
        <f>IFERROR(AE70*3,"")</f>
        <v>60</v>
      </c>
      <c r="AF71" s="2">
        <f t="shared" ref="AF71:AI71" si="43">IFERROR(AF70*3,"")</f>
        <v>60</v>
      </c>
      <c r="AG71" s="2">
        <f t="shared" si="43"/>
        <v>60</v>
      </c>
      <c r="AH71" s="2">
        <f t="shared" si="43"/>
        <v>60</v>
      </c>
      <c r="AI71" s="2">
        <f t="shared" si="43"/>
        <v>60</v>
      </c>
      <c r="AJ71" s="2" t="s">
        <v>233</v>
      </c>
      <c r="AK71" s="2">
        <v>72</v>
      </c>
      <c r="AL71" s="2">
        <v>72</v>
      </c>
      <c r="AM71" s="2">
        <v>72</v>
      </c>
      <c r="AN71" s="2" t="s">
        <v>233</v>
      </c>
      <c r="AO71" s="2">
        <f>IFERROR(AO70*3,"")</f>
        <v>72</v>
      </c>
      <c r="AP71" s="2">
        <f t="shared" ref="AP71:AQ71" si="44">IFERROR(AP70*3,"")</f>
        <v>72</v>
      </c>
      <c r="AQ71" s="2">
        <f t="shared" si="44"/>
        <v>72</v>
      </c>
      <c r="AR71" s="67" t="s">
        <v>233</v>
      </c>
      <c r="AS71" s="2">
        <v>72</v>
      </c>
      <c r="AT71" s="2">
        <v>72</v>
      </c>
      <c r="AU71" s="67" t="s">
        <v>233</v>
      </c>
      <c r="AV71" s="2">
        <v>72</v>
      </c>
      <c r="AW71" s="2">
        <v>72</v>
      </c>
      <c r="AX71" s="2" t="s">
        <v>233</v>
      </c>
      <c r="AY71" s="2">
        <v>66</v>
      </c>
      <c r="AZ71" s="2">
        <v>66</v>
      </c>
      <c r="BA71" s="2">
        <v>66</v>
      </c>
      <c r="BB71" s="67" t="s">
        <v>233</v>
      </c>
      <c r="BC71" s="2">
        <f>IFERROR(BC70*3,"")</f>
        <v>66</v>
      </c>
      <c r="BD71" s="2">
        <f t="shared" ref="BD71" si="45">IFERROR(BD70*3,"")</f>
        <v>66</v>
      </c>
      <c r="BE71" s="67" t="s">
        <v>233</v>
      </c>
      <c r="BF71" s="2">
        <f>IFERROR(BF70*3,"")</f>
        <v>66</v>
      </c>
      <c r="BG71" s="2">
        <f t="shared" ref="BG71" si="46">IFERROR(BG70*3,"")</f>
        <v>66</v>
      </c>
      <c r="BH71" s="2">
        <f t="shared" ref="BH71" si="47">IFERROR(BH70*3,"")</f>
        <v>66</v>
      </c>
      <c r="BI71" s="2" t="s">
        <v>233</v>
      </c>
      <c r="BJ71" s="2">
        <v>66</v>
      </c>
      <c r="BK71" s="67" t="s">
        <v>233</v>
      </c>
      <c r="BL71" s="2">
        <v>66</v>
      </c>
      <c r="BM71" s="2">
        <v>66</v>
      </c>
      <c r="BN71" s="2">
        <v>66</v>
      </c>
      <c r="BO71" s="67" t="s">
        <v>233</v>
      </c>
      <c r="BP71" s="2">
        <v>66</v>
      </c>
      <c r="BQ71" s="2">
        <v>66</v>
      </c>
      <c r="BR71" s="2">
        <v>66</v>
      </c>
      <c r="BS71" s="2" t="s">
        <v>233</v>
      </c>
      <c r="BT71" s="2">
        <v>66</v>
      </c>
      <c r="BU71" s="2">
        <v>66</v>
      </c>
      <c r="BV71" s="2">
        <v>66</v>
      </c>
      <c r="BW71" s="2" t="s">
        <v>233</v>
      </c>
      <c r="BX71" s="2">
        <v>63</v>
      </c>
      <c r="BY71" s="2">
        <v>63</v>
      </c>
      <c r="BZ71" s="2">
        <v>63</v>
      </c>
      <c r="CA71" s="2" t="s">
        <v>233</v>
      </c>
      <c r="CB71" s="2">
        <f>IFERROR(CB70*3,"")</f>
        <v>78</v>
      </c>
      <c r="CC71" s="2">
        <f t="shared" ref="CC71" si="48">IFERROR(CC70*3,"")</f>
        <v>78</v>
      </c>
      <c r="CD71" s="67" t="s">
        <v>233</v>
      </c>
      <c r="CE71" s="2">
        <v>72</v>
      </c>
      <c r="CF71" s="2">
        <v>72</v>
      </c>
      <c r="CG71" s="2">
        <v>72</v>
      </c>
      <c r="CH71" s="67" t="s">
        <v>233</v>
      </c>
      <c r="CI71" s="2">
        <v>48</v>
      </c>
      <c r="CJ71" s="2">
        <v>48</v>
      </c>
      <c r="CK71" s="2">
        <v>48</v>
      </c>
      <c r="CL71" s="2" t="s">
        <v>233</v>
      </c>
      <c r="CM71" s="2">
        <v>42</v>
      </c>
      <c r="CN71" s="2" t="s">
        <v>233</v>
      </c>
      <c r="CO71" s="2">
        <v>69</v>
      </c>
      <c r="CP71" s="2">
        <v>69</v>
      </c>
      <c r="CQ71" s="2">
        <v>69</v>
      </c>
      <c r="CR71" s="2" t="s">
        <v>233</v>
      </c>
      <c r="CS71" s="2">
        <v>69</v>
      </c>
      <c r="CT71" s="2">
        <v>69</v>
      </c>
      <c r="CU71" s="2">
        <v>69</v>
      </c>
      <c r="CV71" s="67" t="s">
        <v>233</v>
      </c>
      <c r="CW71" s="2">
        <v>66</v>
      </c>
      <c r="CX71" s="2">
        <v>66</v>
      </c>
      <c r="CY71" s="2">
        <v>66</v>
      </c>
      <c r="CZ71" s="2" t="s">
        <v>233</v>
      </c>
      <c r="DA71" s="2">
        <v>66</v>
      </c>
      <c r="DB71" s="2">
        <v>66</v>
      </c>
      <c r="DC71" s="2">
        <v>66</v>
      </c>
      <c r="DD71" s="2" t="s">
        <v>233</v>
      </c>
      <c r="DE71" s="2">
        <v>66</v>
      </c>
      <c r="DF71" s="2">
        <v>66</v>
      </c>
      <c r="DG71" s="2">
        <v>66</v>
      </c>
      <c r="DH71" s="2" t="s">
        <v>233</v>
      </c>
      <c r="DI71" s="2">
        <v>66</v>
      </c>
      <c r="DJ71" s="2">
        <v>66</v>
      </c>
      <c r="DK71" s="2">
        <v>66</v>
      </c>
      <c r="DL71" s="2" t="s">
        <v>233</v>
      </c>
      <c r="DM71" s="2">
        <v>66</v>
      </c>
      <c r="DN71" s="2">
        <v>66</v>
      </c>
      <c r="DO71" s="2" t="s">
        <v>233</v>
      </c>
      <c r="DP71" s="2">
        <v>66</v>
      </c>
      <c r="DQ71" s="2">
        <v>66</v>
      </c>
      <c r="DR71" s="2">
        <v>66</v>
      </c>
      <c r="DS71" s="2" t="s">
        <v>233</v>
      </c>
      <c r="DT71" s="2">
        <v>60</v>
      </c>
      <c r="DU71" s="2">
        <v>60</v>
      </c>
      <c r="DV71" s="2">
        <v>60</v>
      </c>
      <c r="DW71" s="2" t="s">
        <v>233</v>
      </c>
      <c r="DX71" s="2">
        <v>60</v>
      </c>
      <c r="DY71" s="2">
        <v>60</v>
      </c>
      <c r="DZ71" s="2">
        <v>60</v>
      </c>
      <c r="EA71" s="2" t="s">
        <v>233</v>
      </c>
      <c r="EB71" s="2">
        <v>60</v>
      </c>
      <c r="EC71" s="2">
        <v>60</v>
      </c>
      <c r="ED71" s="2">
        <v>60</v>
      </c>
      <c r="EE71" s="2">
        <v>60</v>
      </c>
      <c r="EF71" s="2" t="s">
        <v>233</v>
      </c>
      <c r="EG71" s="2">
        <v>60</v>
      </c>
      <c r="EH71" s="2">
        <v>60</v>
      </c>
      <c r="EI71" s="2">
        <v>60</v>
      </c>
      <c r="EJ71" s="2">
        <v>60</v>
      </c>
      <c r="EK71" s="2" t="s">
        <v>233</v>
      </c>
      <c r="EL71" s="2">
        <v>60</v>
      </c>
      <c r="EM71" s="2" t="s">
        <v>233</v>
      </c>
      <c r="EN71" s="2">
        <v>60</v>
      </c>
      <c r="EO71" s="2">
        <v>60</v>
      </c>
      <c r="EP71" s="2">
        <v>60</v>
      </c>
      <c r="EQ71" s="2">
        <v>60</v>
      </c>
      <c r="ER71" s="2">
        <v>60</v>
      </c>
      <c r="ES71" s="2" t="s">
        <v>233</v>
      </c>
      <c r="ET71" s="2">
        <v>72</v>
      </c>
      <c r="EU71" s="2">
        <v>72</v>
      </c>
      <c r="EV71" s="2" t="s">
        <v>233</v>
      </c>
      <c r="EW71" s="2">
        <v>72</v>
      </c>
      <c r="EX71" s="2">
        <v>72</v>
      </c>
      <c r="EY71" s="2">
        <v>72</v>
      </c>
      <c r="EZ71" s="2">
        <v>72</v>
      </c>
      <c r="FA71" s="2" t="s">
        <v>233</v>
      </c>
      <c r="FB71" s="2">
        <v>72</v>
      </c>
      <c r="FC71" s="2">
        <v>72</v>
      </c>
      <c r="FD71" s="2" t="s">
        <v>233</v>
      </c>
      <c r="FE71" s="2">
        <v>72</v>
      </c>
      <c r="FF71" s="2">
        <v>72</v>
      </c>
      <c r="FG71" s="2">
        <v>72</v>
      </c>
      <c r="FH71" s="2">
        <v>72</v>
      </c>
      <c r="FI71" s="2" t="s">
        <v>233</v>
      </c>
      <c r="FJ71" s="2">
        <v>66</v>
      </c>
      <c r="FK71" s="2">
        <v>66</v>
      </c>
      <c r="FL71" s="2">
        <v>66</v>
      </c>
      <c r="FM71" s="2">
        <v>66</v>
      </c>
      <c r="FN71" s="2" t="s">
        <v>233</v>
      </c>
      <c r="FO71" s="2">
        <v>66</v>
      </c>
      <c r="FP71" s="2">
        <v>66</v>
      </c>
      <c r="FQ71" s="2" t="s">
        <v>233</v>
      </c>
      <c r="FR71" s="2">
        <v>66</v>
      </c>
      <c r="FS71" s="2">
        <v>66</v>
      </c>
      <c r="FT71" s="2">
        <v>66</v>
      </c>
      <c r="FU71" s="2">
        <v>66</v>
      </c>
      <c r="FV71" s="2" t="s">
        <v>233</v>
      </c>
      <c r="FW71" s="2">
        <v>66</v>
      </c>
      <c r="FX71" s="2">
        <v>66</v>
      </c>
      <c r="FY71" s="2">
        <v>66</v>
      </c>
      <c r="FZ71" s="2">
        <v>66</v>
      </c>
      <c r="GA71" s="2">
        <v>66</v>
      </c>
      <c r="GB71" s="2">
        <v>66</v>
      </c>
      <c r="GC71" s="2" t="s">
        <v>233</v>
      </c>
      <c r="GD71" s="2">
        <v>66</v>
      </c>
      <c r="GE71" s="2">
        <v>66</v>
      </c>
      <c r="GF71" s="2">
        <v>66</v>
      </c>
      <c r="GG71" s="2">
        <v>66</v>
      </c>
      <c r="GH71" s="2">
        <v>66</v>
      </c>
      <c r="GI71" s="2">
        <v>66</v>
      </c>
      <c r="GJ71" s="2" t="s">
        <v>233</v>
      </c>
      <c r="GK71" s="2">
        <v>60</v>
      </c>
      <c r="GL71" s="2">
        <v>60</v>
      </c>
      <c r="GM71" s="2">
        <v>60</v>
      </c>
      <c r="GN71" s="2">
        <v>60</v>
      </c>
      <c r="GO71" s="2" t="s">
        <v>233</v>
      </c>
      <c r="GP71" s="2">
        <v>60</v>
      </c>
      <c r="GQ71" s="2">
        <v>60</v>
      </c>
      <c r="GR71" s="2">
        <v>60</v>
      </c>
      <c r="GS71" s="2">
        <v>60</v>
      </c>
      <c r="GT71" s="2" t="s">
        <v>233</v>
      </c>
      <c r="GU71" s="2">
        <v>60</v>
      </c>
      <c r="GV71" s="2">
        <v>60</v>
      </c>
      <c r="GW71" s="2">
        <v>60</v>
      </c>
      <c r="GX71" s="2">
        <v>60</v>
      </c>
      <c r="GY71" s="2" t="s">
        <v>233</v>
      </c>
      <c r="GZ71" s="2">
        <v>60</v>
      </c>
      <c r="HA71" s="2">
        <v>60</v>
      </c>
      <c r="HB71" s="2">
        <v>60</v>
      </c>
      <c r="HC71" s="2">
        <v>60</v>
      </c>
      <c r="HD71" s="2">
        <v>60</v>
      </c>
      <c r="HE71" s="2">
        <v>60</v>
      </c>
      <c r="HF71" s="2" t="s">
        <v>233</v>
      </c>
      <c r="HG71" s="2">
        <v>60</v>
      </c>
      <c r="HH71" s="2">
        <v>60</v>
      </c>
      <c r="HI71" s="2">
        <v>60</v>
      </c>
      <c r="HJ71" s="2">
        <v>60</v>
      </c>
      <c r="HK71" s="2">
        <v>60</v>
      </c>
      <c r="HL71" s="2">
        <v>60</v>
      </c>
      <c r="HM71" s="2" t="s">
        <v>233</v>
      </c>
      <c r="HN71" s="2">
        <v>66</v>
      </c>
      <c r="HO71" s="2">
        <v>66</v>
      </c>
      <c r="HP71" s="2" t="s">
        <v>233</v>
      </c>
      <c r="HQ71" s="2">
        <v>66</v>
      </c>
      <c r="HR71" s="2">
        <v>66</v>
      </c>
      <c r="HS71" s="2" t="s">
        <v>233</v>
      </c>
      <c r="HT71" s="2">
        <v>66</v>
      </c>
      <c r="HU71" s="2">
        <v>66</v>
      </c>
      <c r="HV71" s="2">
        <v>66</v>
      </c>
      <c r="HW71" s="2">
        <v>66</v>
      </c>
      <c r="HX71" s="2" t="s">
        <v>233</v>
      </c>
      <c r="HY71" s="2">
        <v>66</v>
      </c>
      <c r="HZ71" s="2">
        <v>66</v>
      </c>
      <c r="IA71" s="2">
        <v>66</v>
      </c>
      <c r="IB71" s="2">
        <v>66</v>
      </c>
      <c r="IC71" s="2">
        <v>66</v>
      </c>
      <c r="ID71" s="2">
        <v>66</v>
      </c>
      <c r="IE71" s="67" t="s">
        <v>233</v>
      </c>
      <c r="IF71" s="2">
        <v>66</v>
      </c>
      <c r="IG71" s="2">
        <v>66</v>
      </c>
      <c r="IH71" s="2">
        <v>66</v>
      </c>
      <c r="II71" s="2">
        <v>66</v>
      </c>
      <c r="IJ71" s="67" t="s">
        <v>233</v>
      </c>
      <c r="IK71" s="2">
        <v>66</v>
      </c>
      <c r="IL71" s="2">
        <v>66</v>
      </c>
      <c r="IM71" s="2">
        <v>66</v>
      </c>
      <c r="IN71" s="2">
        <v>66</v>
      </c>
      <c r="IO71" s="2">
        <v>66</v>
      </c>
      <c r="IP71" s="2">
        <v>66</v>
      </c>
      <c r="IQ71" s="2">
        <v>66</v>
      </c>
      <c r="IR71" s="2">
        <v>66</v>
      </c>
      <c r="IS71" s="2">
        <v>66</v>
      </c>
      <c r="IT71" s="2" t="s">
        <v>233</v>
      </c>
      <c r="IU71" s="2">
        <v>66</v>
      </c>
      <c r="IV71" s="2">
        <v>66</v>
      </c>
      <c r="IW71" s="2">
        <v>66</v>
      </c>
      <c r="IX71" s="2" t="s">
        <v>233</v>
      </c>
      <c r="IY71" s="2">
        <v>66</v>
      </c>
      <c r="IZ71" s="2">
        <v>66</v>
      </c>
      <c r="JA71" s="2">
        <v>66</v>
      </c>
      <c r="JB71" s="2" t="s">
        <v>233</v>
      </c>
      <c r="JC71" s="2">
        <v>66</v>
      </c>
      <c r="JD71" s="2">
        <v>66</v>
      </c>
      <c r="JE71" s="2">
        <v>66</v>
      </c>
      <c r="JF71" s="2">
        <v>66</v>
      </c>
      <c r="JG71" s="2">
        <v>66</v>
      </c>
      <c r="JH71" s="67" t="s">
        <v>233</v>
      </c>
      <c r="JI71" s="2">
        <f>IFERROR(JI70*3,"")</f>
        <v>66</v>
      </c>
      <c r="JJ71" s="2">
        <f t="shared" ref="JJ71:JN71" si="49">IFERROR(JJ70*3,"")</f>
        <v>66</v>
      </c>
      <c r="JK71" s="2">
        <f t="shared" si="49"/>
        <v>66</v>
      </c>
      <c r="JL71" s="2">
        <f t="shared" si="49"/>
        <v>66</v>
      </c>
      <c r="JM71" s="2">
        <f t="shared" si="49"/>
        <v>66</v>
      </c>
      <c r="JN71" s="2">
        <f t="shared" si="49"/>
        <v>66</v>
      </c>
      <c r="JO71" s="67" t="s">
        <v>233</v>
      </c>
      <c r="JP71" s="2">
        <f>IFERROR(JP70*3,"")</f>
        <v>66</v>
      </c>
      <c r="JQ71" s="2">
        <f t="shared" ref="JQ71:JY71" si="50">IFERROR(JQ70*3,"")</f>
        <v>66</v>
      </c>
      <c r="JR71" s="2">
        <f t="shared" si="50"/>
        <v>66</v>
      </c>
      <c r="JS71" s="2">
        <f t="shared" si="50"/>
        <v>66</v>
      </c>
      <c r="JT71" s="2">
        <f t="shared" si="50"/>
        <v>66</v>
      </c>
      <c r="JU71" s="2">
        <f t="shared" si="50"/>
        <v>66</v>
      </c>
      <c r="JV71" s="2">
        <f t="shared" si="50"/>
        <v>66</v>
      </c>
      <c r="JW71" s="2">
        <f t="shared" si="50"/>
        <v>66</v>
      </c>
      <c r="JX71" s="2">
        <f t="shared" si="50"/>
        <v>66</v>
      </c>
      <c r="JY71" s="2">
        <f t="shared" si="50"/>
        <v>66</v>
      </c>
      <c r="JZ71" s="2" t="s">
        <v>233</v>
      </c>
      <c r="KA71" s="2">
        <v>60</v>
      </c>
      <c r="KB71" s="2">
        <v>60</v>
      </c>
      <c r="KC71" s="2">
        <v>60</v>
      </c>
      <c r="KD71" s="2">
        <v>60</v>
      </c>
      <c r="KE71" s="2">
        <v>60</v>
      </c>
      <c r="KF71" s="2">
        <v>60</v>
      </c>
      <c r="KG71" s="2">
        <v>60</v>
      </c>
      <c r="KH71" s="67" t="s">
        <v>233</v>
      </c>
      <c r="KI71" s="2">
        <v>60</v>
      </c>
      <c r="KJ71" s="2">
        <v>60</v>
      </c>
      <c r="KK71" s="2">
        <v>60</v>
      </c>
      <c r="KL71" s="2">
        <v>60</v>
      </c>
      <c r="KM71" s="2">
        <v>60</v>
      </c>
      <c r="KN71" s="2">
        <v>60</v>
      </c>
      <c r="KO71" s="2">
        <v>60</v>
      </c>
      <c r="KP71" s="67" t="s">
        <v>233</v>
      </c>
      <c r="KQ71" s="2">
        <v>60</v>
      </c>
      <c r="KR71" s="2">
        <v>60</v>
      </c>
      <c r="KS71" s="2">
        <v>60</v>
      </c>
      <c r="KT71" s="2">
        <v>60</v>
      </c>
      <c r="KU71" s="2">
        <v>60</v>
      </c>
      <c r="KV71" s="2">
        <v>60</v>
      </c>
      <c r="KW71" s="2">
        <v>60</v>
      </c>
      <c r="KX71" s="2">
        <v>60</v>
      </c>
      <c r="KY71" s="2" t="s">
        <v>233</v>
      </c>
      <c r="KZ71" s="2">
        <v>51</v>
      </c>
      <c r="LA71" s="2">
        <v>51</v>
      </c>
      <c r="LB71" s="2" t="s">
        <v>233</v>
      </c>
      <c r="LC71" s="2">
        <v>84</v>
      </c>
      <c r="LD71" s="2" t="s">
        <v>233</v>
      </c>
      <c r="LE71" s="2">
        <v>84</v>
      </c>
      <c r="LF71" s="2" t="s">
        <v>233</v>
      </c>
      <c r="LG71" s="2">
        <v>72</v>
      </c>
      <c r="LH71" s="2">
        <v>72</v>
      </c>
      <c r="LI71" s="2" t="s">
        <v>233</v>
      </c>
      <c r="LJ71" s="2">
        <v>84</v>
      </c>
      <c r="LK71" s="2">
        <v>84</v>
      </c>
      <c r="LL71" s="2">
        <v>84</v>
      </c>
      <c r="LM71" s="67" t="s">
        <v>233</v>
      </c>
      <c r="LN71" s="2">
        <v>84</v>
      </c>
      <c r="LO71" s="2">
        <v>84</v>
      </c>
      <c r="LP71" s="67" t="s">
        <v>233</v>
      </c>
      <c r="LQ71" s="2">
        <v>84</v>
      </c>
      <c r="LR71" s="2">
        <v>84</v>
      </c>
      <c r="LS71" s="2">
        <v>84</v>
      </c>
      <c r="LT71" s="2">
        <v>84</v>
      </c>
      <c r="LU71" s="67" t="s">
        <v>233</v>
      </c>
      <c r="LV71" s="2">
        <v>84</v>
      </c>
      <c r="LW71" s="2">
        <v>84</v>
      </c>
      <c r="LX71" s="67" t="s">
        <v>233</v>
      </c>
      <c r="LY71" s="2">
        <v>84</v>
      </c>
      <c r="LZ71" s="2">
        <v>84</v>
      </c>
      <c r="MA71" s="2" t="s">
        <v>233</v>
      </c>
      <c r="MB71" s="2">
        <v>72</v>
      </c>
      <c r="MC71" s="2">
        <v>72</v>
      </c>
      <c r="MD71" s="2">
        <v>72</v>
      </c>
      <c r="ME71" s="2">
        <v>72</v>
      </c>
      <c r="MF71" s="67" t="s">
        <v>233</v>
      </c>
      <c r="MG71" s="2">
        <v>72</v>
      </c>
      <c r="MH71" s="2">
        <v>72</v>
      </c>
      <c r="MI71" s="2">
        <v>72</v>
      </c>
      <c r="MJ71" s="2">
        <v>72</v>
      </c>
      <c r="MK71" s="2">
        <v>72</v>
      </c>
      <c r="ML71" s="2">
        <v>72</v>
      </c>
      <c r="MM71" s="67" t="s">
        <v>233</v>
      </c>
      <c r="MN71" s="2">
        <v>72</v>
      </c>
      <c r="MO71" s="2">
        <v>72</v>
      </c>
      <c r="MP71" s="2">
        <v>72</v>
      </c>
      <c r="MQ71" s="2">
        <v>72</v>
      </c>
      <c r="MR71" s="2">
        <v>72</v>
      </c>
      <c r="MS71" s="2" t="s">
        <v>233</v>
      </c>
      <c r="MT71" s="2">
        <v>69</v>
      </c>
      <c r="MU71" s="2">
        <v>69</v>
      </c>
      <c r="MV71" s="67" t="s">
        <v>233</v>
      </c>
      <c r="MW71" s="2">
        <v>69</v>
      </c>
      <c r="MX71" s="2">
        <v>69</v>
      </c>
      <c r="MY71" s="2">
        <v>69</v>
      </c>
      <c r="MZ71" s="2">
        <v>69</v>
      </c>
      <c r="NA71" s="2">
        <v>69</v>
      </c>
      <c r="NB71" s="2">
        <v>69</v>
      </c>
      <c r="NC71" s="2">
        <v>69</v>
      </c>
      <c r="ND71" s="2">
        <v>69</v>
      </c>
      <c r="NE71" s="2">
        <v>69</v>
      </c>
      <c r="NF71" s="2">
        <v>69</v>
      </c>
      <c r="NG71" s="2">
        <v>69</v>
      </c>
      <c r="NH71" s="2">
        <v>69</v>
      </c>
      <c r="NI71" s="2" t="s">
        <v>233</v>
      </c>
      <c r="NJ71" s="2">
        <v>69</v>
      </c>
      <c r="NK71" s="2">
        <v>69</v>
      </c>
      <c r="NL71" s="2">
        <v>69</v>
      </c>
      <c r="NM71" s="2">
        <v>69</v>
      </c>
      <c r="NN71" s="2">
        <v>69</v>
      </c>
      <c r="NO71" s="2">
        <v>69</v>
      </c>
      <c r="NP71" s="67" t="s">
        <v>233</v>
      </c>
      <c r="NQ71" s="2">
        <v>69</v>
      </c>
      <c r="NR71" s="2">
        <v>69</v>
      </c>
      <c r="NS71" s="2">
        <v>69</v>
      </c>
      <c r="NT71" s="2">
        <v>69</v>
      </c>
      <c r="NU71" s="2">
        <v>69</v>
      </c>
      <c r="NV71" s="2">
        <v>69</v>
      </c>
      <c r="NW71" s="2">
        <v>69</v>
      </c>
      <c r="NX71" s="2">
        <v>69</v>
      </c>
      <c r="NY71" s="2">
        <v>69</v>
      </c>
      <c r="NZ71" s="67" t="s">
        <v>233</v>
      </c>
      <c r="OA71" s="2">
        <v>72</v>
      </c>
      <c r="OB71" s="2">
        <v>72</v>
      </c>
      <c r="OC71" s="2">
        <v>72</v>
      </c>
      <c r="OD71" s="67" t="s">
        <v>233</v>
      </c>
      <c r="OE71" s="2">
        <v>60</v>
      </c>
      <c r="OF71" s="2">
        <v>60</v>
      </c>
      <c r="OG71" s="2">
        <v>60</v>
      </c>
      <c r="OH71" s="2" t="s">
        <v>233</v>
      </c>
      <c r="OI71" s="2">
        <v>60</v>
      </c>
      <c r="OJ71" s="2">
        <v>60</v>
      </c>
      <c r="OK71" s="2">
        <v>60</v>
      </c>
      <c r="OL71" s="2">
        <v>60</v>
      </c>
      <c r="OM71" s="2">
        <v>60</v>
      </c>
    </row>
    <row r="72" spans="1:403" ht="45" customHeight="1" x14ac:dyDescent="0.25">
      <c r="A72" s="60" t="s">
        <v>583</v>
      </c>
      <c r="H72" s="67"/>
      <c r="I72" s="67"/>
      <c r="J72" s="67"/>
      <c r="S72" s="67"/>
      <c r="T72" s="67"/>
      <c r="U72" s="67"/>
      <c r="V72" s="67"/>
      <c r="AE72" s="67"/>
      <c r="AF72" s="67"/>
      <c r="AG72" s="67"/>
      <c r="AH72" s="67"/>
      <c r="AI72" s="67"/>
      <c r="AO72" s="67"/>
      <c r="AP72" s="67"/>
      <c r="AQ72" s="67"/>
      <c r="BC72" s="67"/>
      <c r="BD72" s="67"/>
      <c r="BF72" s="67"/>
      <c r="BG72" s="67"/>
      <c r="BH72" s="67"/>
      <c r="CB72" s="67"/>
      <c r="CC72" s="67"/>
      <c r="IF72" s="67"/>
      <c r="IG72" s="67"/>
      <c r="IH72" s="67"/>
      <c r="II72" s="67"/>
      <c r="IK72" s="67"/>
      <c r="IL72" s="67"/>
      <c r="IM72" s="67"/>
      <c r="IN72" s="67"/>
      <c r="IO72" s="67"/>
      <c r="IP72" s="67"/>
      <c r="IQ72" s="67"/>
      <c r="IR72" s="67"/>
      <c r="IS72" s="67"/>
      <c r="JI72" s="67"/>
      <c r="JJ72" s="67"/>
      <c r="JK72" s="67"/>
      <c r="JL72" s="67"/>
      <c r="JM72" s="67"/>
      <c r="JN72" s="67"/>
      <c r="JP72" s="67"/>
      <c r="JQ72" s="67"/>
      <c r="JR72" s="67"/>
      <c r="JS72" s="67"/>
      <c r="JT72" s="67"/>
      <c r="JU72" s="67"/>
      <c r="JV72" s="67"/>
      <c r="JW72" s="67"/>
      <c r="JX72" s="67"/>
      <c r="JY72" s="67"/>
      <c r="KI72" s="67"/>
      <c r="KJ72" s="67"/>
      <c r="KK72" s="67"/>
      <c r="KL72" s="67"/>
      <c r="KM72" s="67"/>
      <c r="KN72" s="67"/>
      <c r="KO72" s="67"/>
      <c r="KQ72" s="67"/>
      <c r="KR72" s="67"/>
      <c r="KS72" s="67"/>
      <c r="KT72" s="67"/>
      <c r="KU72" s="67"/>
      <c r="KV72" s="67"/>
      <c r="KW72" s="67"/>
      <c r="KX72" s="67"/>
      <c r="LN72" s="67"/>
      <c r="LO72" s="67"/>
      <c r="LQ72" s="67"/>
      <c r="LR72" s="67"/>
      <c r="LS72" s="67"/>
      <c r="LT72" s="67"/>
      <c r="LV72" s="67"/>
      <c r="LW72" s="67"/>
      <c r="LY72" s="67"/>
      <c r="LZ72" s="67"/>
      <c r="MG72" s="67"/>
      <c r="MH72" s="67"/>
      <c r="MI72" s="67"/>
      <c r="MJ72" s="67"/>
      <c r="MK72" s="67"/>
      <c r="ML72" s="67"/>
      <c r="MR72" s="67"/>
      <c r="MW72" s="67"/>
      <c r="MX72" s="67"/>
      <c r="MY72" s="67"/>
      <c r="MZ72" s="67"/>
      <c r="NA72" s="67"/>
      <c r="NB72" s="67"/>
      <c r="NC72" s="67"/>
      <c r="ND72" s="67"/>
      <c r="NE72" s="67"/>
      <c r="NF72" s="67"/>
      <c r="NG72" s="67"/>
      <c r="NH72" s="67"/>
      <c r="NQ72" s="67"/>
      <c r="NR72" s="67"/>
      <c r="NS72" s="67"/>
      <c r="NT72" s="67"/>
      <c r="NU72" s="67"/>
      <c r="NV72" s="67"/>
      <c r="NW72" s="67"/>
      <c r="NX72" s="67"/>
      <c r="NY72" s="67"/>
    </row>
    <row r="73" spans="1:403" ht="22.5" customHeight="1" x14ac:dyDescent="0.25">
      <c r="A73" s="61" t="s">
        <v>584</v>
      </c>
      <c r="H73" s="67"/>
      <c r="I73" s="67"/>
      <c r="J73" s="67"/>
      <c r="S73" s="67"/>
      <c r="T73" s="67"/>
      <c r="U73" s="67"/>
      <c r="V73" s="67"/>
      <c r="AE73" s="67"/>
      <c r="AF73" s="67"/>
      <c r="AG73" s="67"/>
      <c r="AH73" s="67"/>
      <c r="AI73" s="67"/>
      <c r="AO73" s="67"/>
      <c r="AP73" s="67"/>
      <c r="AQ73" s="67"/>
      <c r="BC73" s="67"/>
      <c r="BD73" s="67"/>
      <c r="BF73" s="67"/>
      <c r="BG73" s="67"/>
      <c r="BH73" s="67"/>
      <c r="CB73" s="67"/>
      <c r="CC73" s="67"/>
      <c r="IF73" s="67"/>
      <c r="IG73" s="67"/>
      <c r="IH73" s="67"/>
      <c r="II73" s="67"/>
      <c r="IK73" s="67"/>
      <c r="IL73" s="67"/>
      <c r="IM73" s="67"/>
      <c r="IN73" s="67"/>
      <c r="IO73" s="67"/>
      <c r="IP73" s="67"/>
      <c r="IQ73" s="67"/>
      <c r="IR73" s="67"/>
      <c r="IS73" s="67"/>
      <c r="JI73" s="67"/>
      <c r="JJ73" s="67"/>
      <c r="JK73" s="67"/>
      <c r="JL73" s="67"/>
      <c r="JM73" s="67"/>
      <c r="JN73" s="67"/>
      <c r="JP73" s="67"/>
      <c r="JQ73" s="67"/>
      <c r="JR73" s="67"/>
      <c r="JS73" s="67"/>
      <c r="JT73" s="67"/>
      <c r="JU73" s="67"/>
      <c r="JV73" s="67"/>
      <c r="JW73" s="67"/>
      <c r="JX73" s="67"/>
      <c r="JY73" s="67"/>
      <c r="KI73" s="67"/>
      <c r="KJ73" s="67"/>
      <c r="KK73" s="67"/>
      <c r="KL73" s="67"/>
      <c r="KM73" s="67"/>
      <c r="KN73" s="67"/>
      <c r="KO73" s="67"/>
      <c r="KQ73" s="67"/>
      <c r="KR73" s="67"/>
      <c r="KS73" s="67"/>
      <c r="KT73" s="67"/>
      <c r="KU73" s="67"/>
      <c r="KV73" s="67"/>
      <c r="KW73" s="67"/>
      <c r="KX73" s="67"/>
      <c r="LN73" s="67"/>
      <c r="LO73" s="67"/>
      <c r="LQ73" s="67"/>
      <c r="LR73" s="67"/>
      <c r="LS73" s="67"/>
      <c r="LT73" s="67"/>
      <c r="LV73" s="67"/>
      <c r="LW73" s="67"/>
      <c r="LY73" s="67"/>
      <c r="LZ73" s="67"/>
      <c r="MG73" s="67"/>
      <c r="MH73" s="67"/>
      <c r="MI73" s="67"/>
      <c r="MJ73" s="67"/>
      <c r="MK73" s="67"/>
      <c r="ML73" s="67"/>
      <c r="MR73" s="67"/>
      <c r="MW73" s="67"/>
      <c r="MX73" s="67"/>
      <c r="MY73" s="67"/>
      <c r="MZ73" s="67"/>
      <c r="NA73" s="67"/>
      <c r="NB73" s="67"/>
      <c r="NC73" s="67"/>
      <c r="ND73" s="67"/>
      <c r="NE73" s="67"/>
      <c r="NF73" s="67"/>
      <c r="NG73" s="67"/>
      <c r="NH73" s="67"/>
      <c r="NQ73" s="67"/>
      <c r="NR73" s="67"/>
      <c r="NS73" s="67"/>
      <c r="NT73" s="67"/>
      <c r="NU73" s="67"/>
      <c r="NV73" s="67"/>
      <c r="NW73" s="67"/>
      <c r="NX73" s="67"/>
      <c r="NY73" s="67"/>
    </row>
  </sheetData>
  <mergeCells count="27">
    <mergeCell ref="OI1:OM1"/>
    <mergeCell ref="CB1:CG1"/>
    <mergeCell ref="X1:AI1"/>
    <mergeCell ref="B1:V1"/>
    <mergeCell ref="OA1:OC1"/>
    <mergeCell ref="BT1:BV1"/>
    <mergeCell ref="CO1:CU1"/>
    <mergeCell ref="CW1:DR1"/>
    <mergeCell ref="DT1:ER1"/>
    <mergeCell ref="AK1:AW1"/>
    <mergeCell ref="AY1:BR1"/>
    <mergeCell ref="HN1:IS1"/>
    <mergeCell ref="KA1:KX1"/>
    <mergeCell ref="BX1:BZ1"/>
    <mergeCell ref="CI1:CK1"/>
    <mergeCell ref="ET1:EZ1"/>
    <mergeCell ref="OE1:OG1"/>
    <mergeCell ref="KZ1:LA1"/>
    <mergeCell ref="MN1:MR1"/>
    <mergeCell ref="NJ1:NY1"/>
    <mergeCell ref="MB1:ML1"/>
    <mergeCell ref="MT1:NH1"/>
    <mergeCell ref="FJ1:GI1"/>
    <mergeCell ref="GK1:HL1"/>
    <mergeCell ref="LC1:LZ1"/>
    <mergeCell ref="IU1:JY1"/>
    <mergeCell ref="FB1:FH1"/>
  </mergeCells>
  <phoneticPr fontId="16" type="noConversion"/>
  <pageMargins left="0.7" right="0.7" top="0.75" bottom="0.75" header="0.3" footer="0.3"/>
  <pageSetup paperSize="9" orientation="portrait" r:id="rId1"/>
  <ignoredErrors>
    <ignoredError sqref="IW48 KZ48:LA48 NL48 ET4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B4C6B-795D-407E-A649-8A81B4BE32C7}">
  <dimension ref="A1:K73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A12" sqref="A12:XFD12"/>
    </sheetView>
  </sheetViews>
  <sheetFormatPr baseColWidth="10" defaultColWidth="12.85546875" defaultRowHeight="22.5" customHeight="1" x14ac:dyDescent="0.25"/>
  <cols>
    <col min="1" max="1" width="35.7109375" style="67" customWidth="1"/>
    <col min="2" max="3" width="28.5703125" style="68" customWidth="1"/>
    <col min="4" max="4" width="2.140625" style="67" customWidth="1"/>
    <col min="5" max="6" width="28.5703125" style="68" customWidth="1"/>
    <col min="7" max="7" width="1.42578125" style="67" customWidth="1"/>
    <col min="8" max="9" width="28.5703125" style="68" customWidth="1"/>
    <col min="10" max="10" width="2.140625" style="67" customWidth="1"/>
    <col min="11" max="11" width="92.85546875" style="67" customWidth="1"/>
    <col min="12" max="16384" width="12.85546875" style="67"/>
  </cols>
  <sheetData>
    <row r="1" spans="1:11" s="100" customFormat="1" ht="22.5" customHeight="1" thickBot="1" x14ac:dyDescent="0.3">
      <c r="A1" s="97"/>
      <c r="B1" s="212" t="s">
        <v>241</v>
      </c>
      <c r="C1" s="213"/>
      <c r="D1" s="94"/>
      <c r="E1" s="208" t="s">
        <v>814</v>
      </c>
      <c r="F1" s="207"/>
      <c r="H1" s="208" t="s">
        <v>1645</v>
      </c>
      <c r="I1" s="207"/>
      <c r="K1" s="137" t="s">
        <v>1099</v>
      </c>
    </row>
    <row r="2" spans="1:11" ht="15" customHeight="1" thickBot="1" x14ac:dyDescent="0.3">
      <c r="B2" s="101" t="s">
        <v>921</v>
      </c>
      <c r="C2" s="102" t="s">
        <v>921</v>
      </c>
      <c r="D2" s="6"/>
      <c r="E2" s="101" t="s">
        <v>921</v>
      </c>
      <c r="F2" s="102" t="s">
        <v>921</v>
      </c>
      <c r="H2" s="101" t="s">
        <v>921</v>
      </c>
      <c r="I2" s="102" t="s">
        <v>921</v>
      </c>
    </row>
    <row r="3" spans="1:11" ht="97.5" customHeight="1" thickBot="1" x14ac:dyDescent="0.3">
      <c r="A3" s="24" t="s">
        <v>922</v>
      </c>
      <c r="K3" s="67" t="s">
        <v>1100</v>
      </c>
    </row>
    <row r="4" spans="1:11" ht="15" customHeight="1" x14ac:dyDescent="0.25">
      <c r="A4" s="3"/>
      <c r="B4" s="138" t="s">
        <v>50</v>
      </c>
      <c r="C4" s="139" t="s">
        <v>1924</v>
      </c>
      <c r="E4" s="138" t="s">
        <v>50</v>
      </c>
      <c r="F4" s="139" t="s">
        <v>50</v>
      </c>
      <c r="H4" s="8"/>
      <c r="I4" s="8"/>
      <c r="K4" s="30" t="str">
        <f>HYPERLINK("https://www.microsoft.com/de-de/aktionen/digitalpaket/loe/default.aspx","» Hier klicken und Bezugsberechtigung auf microsoft.com prüfen")</f>
        <v>» Hier klicken und Bezugsberechtigung auf microsoft.com prüfen</v>
      </c>
    </row>
    <row r="5" spans="1:11" ht="22.5" customHeight="1" thickBot="1" x14ac:dyDescent="0.3">
      <c r="A5" s="9" t="s">
        <v>53</v>
      </c>
      <c r="B5" s="140" t="s">
        <v>784</v>
      </c>
      <c r="C5" s="141" t="s">
        <v>784</v>
      </c>
      <c r="E5" s="140" t="s">
        <v>1093</v>
      </c>
      <c r="F5" s="141" t="s">
        <v>1093</v>
      </c>
      <c r="H5" s="10" t="s">
        <v>874</v>
      </c>
      <c r="I5" s="10" t="s">
        <v>1077</v>
      </c>
    </row>
    <row r="6" spans="1:11" ht="22.5" customHeight="1" x14ac:dyDescent="0.25">
      <c r="A6" s="27" t="s">
        <v>107</v>
      </c>
      <c r="B6" s="21" t="s">
        <v>750</v>
      </c>
      <c r="C6" s="21" t="s">
        <v>750</v>
      </c>
      <c r="E6" s="21" t="s">
        <v>750</v>
      </c>
      <c r="F6" s="21" t="s">
        <v>750</v>
      </c>
      <c r="H6" s="21" t="s">
        <v>750</v>
      </c>
      <c r="I6" s="21" t="s">
        <v>126</v>
      </c>
    </row>
    <row r="7" spans="1:11" ht="22.5" customHeight="1" x14ac:dyDescent="0.25">
      <c r="A7" s="4" t="s">
        <v>54</v>
      </c>
      <c r="B7" s="5" t="s">
        <v>217</v>
      </c>
      <c r="C7" s="5" t="s">
        <v>1925</v>
      </c>
      <c r="E7" s="5" t="s">
        <v>815</v>
      </c>
      <c r="F7" s="5" t="s">
        <v>1345</v>
      </c>
      <c r="H7" s="5" t="s">
        <v>923</v>
      </c>
      <c r="I7" s="5" t="s">
        <v>924</v>
      </c>
    </row>
    <row r="8" spans="1:11" ht="22.5" customHeight="1" x14ac:dyDescent="0.25">
      <c r="A8" s="11" t="s">
        <v>925</v>
      </c>
      <c r="B8" s="12" t="s">
        <v>1734</v>
      </c>
      <c r="C8" s="12" t="s">
        <v>1920</v>
      </c>
      <c r="E8" s="12" t="s">
        <v>1646</v>
      </c>
      <c r="F8" s="12" t="s">
        <v>1647</v>
      </c>
      <c r="H8" s="12" t="s">
        <v>926</v>
      </c>
      <c r="I8" s="12" t="s">
        <v>927</v>
      </c>
    </row>
    <row r="9" spans="1:11" ht="22.5" customHeight="1" x14ac:dyDescent="0.25">
      <c r="A9" s="13" t="s">
        <v>937</v>
      </c>
      <c r="B9" s="28" t="s">
        <v>599</v>
      </c>
      <c r="C9" s="28" t="s">
        <v>599</v>
      </c>
      <c r="E9" s="69" t="s">
        <v>599</v>
      </c>
      <c r="F9" s="69" t="s">
        <v>599</v>
      </c>
      <c r="H9" s="69" t="s">
        <v>599</v>
      </c>
      <c r="I9" s="69" t="s">
        <v>599</v>
      </c>
    </row>
    <row r="10" spans="1:11" ht="22.5" customHeight="1" x14ac:dyDescent="0.25">
      <c r="A10" s="13" t="s">
        <v>938</v>
      </c>
      <c r="B10" s="29" t="s">
        <v>59</v>
      </c>
      <c r="C10" s="29">
        <v>37</v>
      </c>
      <c r="D10" s="67" t="s">
        <v>233</v>
      </c>
      <c r="E10" s="29">
        <v>35</v>
      </c>
      <c r="F10" s="29">
        <v>3</v>
      </c>
      <c r="G10" s="67" t="s">
        <v>233</v>
      </c>
      <c r="H10" s="29">
        <v>41</v>
      </c>
      <c r="I10" s="29">
        <v>5</v>
      </c>
    </row>
    <row r="11" spans="1:11" ht="22.5" customHeight="1" x14ac:dyDescent="0.25">
      <c r="A11" s="35" t="s">
        <v>55</v>
      </c>
      <c r="B11" s="103" t="s">
        <v>59</v>
      </c>
      <c r="C11" s="103" t="s">
        <v>59</v>
      </c>
      <c r="E11" s="103" t="s">
        <v>59</v>
      </c>
      <c r="F11" s="103" t="s">
        <v>59</v>
      </c>
      <c r="H11" s="103" t="s">
        <v>59</v>
      </c>
      <c r="I11" s="103" t="s">
        <v>59</v>
      </c>
    </row>
    <row r="12" spans="1:11" ht="22.5" customHeight="1" x14ac:dyDescent="0.25">
      <c r="A12" s="13" t="s">
        <v>70</v>
      </c>
      <c r="B12" s="25">
        <v>634</v>
      </c>
      <c r="C12" s="25">
        <v>658</v>
      </c>
      <c r="D12" s="67" t="s">
        <v>233</v>
      </c>
      <c r="E12" s="25">
        <v>822</v>
      </c>
      <c r="F12" s="25">
        <v>822</v>
      </c>
      <c r="H12" s="25">
        <v>453</v>
      </c>
      <c r="I12" s="25">
        <v>482</v>
      </c>
    </row>
    <row r="13" spans="1:11" ht="22.5" customHeight="1" x14ac:dyDescent="0.25">
      <c r="A13" s="39" t="s">
        <v>155</v>
      </c>
      <c r="B13" s="30" t="str">
        <f>HYPERLINK("https://accessorysmartfind.lenovo.com/#/search?keyword=&amp;pageIndex=1&amp;pageSize=40&amp;query="&amp;(SUBSTITUTE(B8," ",""))&amp;"&amp;queryIsMT=0&amp;systemId=","» Zubehör")</f>
        <v>» Zubehör</v>
      </c>
      <c r="C13" s="30" t="str">
        <f>HYPERLINK("https://accessorysmartfind.lenovo.com/#/search?keyword=&amp;pageIndex=1&amp;pageSize=40&amp;query="&amp;(SUBSTITUTE(C8," ",""))&amp;"&amp;queryIsMT=0&amp;systemId=","» Zubehör")</f>
        <v>» Zubehör</v>
      </c>
      <c r="D13" s="70"/>
      <c r="E13" s="30" t="str">
        <f>HYPERLINK("https://accessorysmartfind.lenovo.com/#/search?keyword=&amp;pageIndex=1&amp;pageSize=40&amp;query="&amp;(SUBSTITUTE(E8," ",""))&amp;"&amp;queryIsMT=0&amp;systemId=","» Zubehör")</f>
        <v>» Zubehör</v>
      </c>
      <c r="F13" s="30" t="str">
        <f>HYPERLINK("https://accessorysmartfind.lenovo.com/#/search?keyword=&amp;pageIndex=1&amp;pageSize=40&amp;query="&amp;(SUBSTITUTE(F8," ",""))&amp;"&amp;queryIsMT=0&amp;systemId=","» Zubehör")</f>
        <v>» Zubehör</v>
      </c>
      <c r="H13" s="30" t="str">
        <f>HYPERLINK("https://accessorysmartfind.lenovo.com/#/search?keyword=&amp;pageIndex=1&amp;pageSize=40&amp;query="&amp;(SUBSTITUTE(H8," ",""))&amp;"&amp;queryIsMT=0&amp;systemId=","» Zubehör")</f>
        <v>» Zubehör</v>
      </c>
      <c r="I13" s="30" t="str">
        <f>HYPERLINK("https://accessorysmartfind.lenovo.com/#/search?keyword=&amp;pageIndex=1&amp;pageSize=40&amp;query="&amp;(SUBSTITUTE(I8," ",""))&amp;"&amp;queryIsMT=0&amp;systemId=","» Zubehör")</f>
        <v>» Zubehör</v>
      </c>
    </row>
    <row r="14" spans="1:11" ht="52.5" customHeight="1" x14ac:dyDescent="0.25">
      <c r="A14" s="37" t="s">
        <v>1</v>
      </c>
      <c r="B14" s="32" t="s">
        <v>757</v>
      </c>
      <c r="C14" s="32" t="s">
        <v>757</v>
      </c>
      <c r="D14" s="70"/>
      <c r="E14" s="32" t="s">
        <v>757</v>
      </c>
      <c r="F14" s="32" t="s">
        <v>757</v>
      </c>
      <c r="H14" s="32" t="s">
        <v>928</v>
      </c>
      <c r="I14" s="32" t="s">
        <v>929</v>
      </c>
    </row>
    <row r="15" spans="1:11" ht="52.5" customHeight="1" x14ac:dyDescent="0.25">
      <c r="A15" s="15" t="s">
        <v>4</v>
      </c>
      <c r="B15" s="16" t="s">
        <v>714</v>
      </c>
      <c r="C15" s="16" t="s">
        <v>714</v>
      </c>
      <c r="D15" s="70"/>
      <c r="E15" s="16" t="s">
        <v>714</v>
      </c>
      <c r="F15" s="16" t="s">
        <v>714</v>
      </c>
      <c r="H15" s="16" t="s">
        <v>930</v>
      </c>
      <c r="I15" s="16" t="s">
        <v>931</v>
      </c>
    </row>
    <row r="16" spans="1:11" ht="52.5" customHeight="1" x14ac:dyDescent="0.25">
      <c r="A16" s="15" t="s">
        <v>5</v>
      </c>
      <c r="B16" s="16" t="s">
        <v>715</v>
      </c>
      <c r="C16" s="16" t="s">
        <v>715</v>
      </c>
      <c r="E16" s="16" t="s">
        <v>827</v>
      </c>
      <c r="F16" s="16" t="s">
        <v>827</v>
      </c>
      <c r="H16" s="16" t="s">
        <v>827</v>
      </c>
      <c r="I16" s="16" t="s">
        <v>932</v>
      </c>
    </row>
    <row r="17" spans="1:9" ht="22.5" customHeight="1" x14ac:dyDescent="0.25">
      <c r="A17" s="15" t="s">
        <v>888</v>
      </c>
      <c r="B17" s="2" t="s">
        <v>59</v>
      </c>
      <c r="C17" s="2" t="s">
        <v>59</v>
      </c>
      <c r="E17" s="2" t="s">
        <v>59</v>
      </c>
      <c r="F17" s="2" t="s">
        <v>59</v>
      </c>
      <c r="H17" s="2" t="s">
        <v>59</v>
      </c>
      <c r="I17" s="2" t="s">
        <v>59</v>
      </c>
    </row>
    <row r="18" spans="1:9" ht="37.5" customHeight="1" x14ac:dyDescent="0.25">
      <c r="A18" s="15" t="s">
        <v>2</v>
      </c>
      <c r="B18" s="2" t="s">
        <v>761</v>
      </c>
      <c r="C18" s="2" t="s">
        <v>761</v>
      </c>
      <c r="E18" s="2" t="s">
        <v>761</v>
      </c>
      <c r="F18" s="2" t="s">
        <v>761</v>
      </c>
      <c r="H18" s="2" t="s">
        <v>3</v>
      </c>
      <c r="I18" s="2" t="s">
        <v>3</v>
      </c>
    </row>
    <row r="19" spans="1:9" ht="52.5" customHeight="1" x14ac:dyDescent="0.25">
      <c r="A19" s="17" t="s">
        <v>6</v>
      </c>
      <c r="B19" s="18" t="s">
        <v>933</v>
      </c>
      <c r="C19" s="18" t="s">
        <v>795</v>
      </c>
      <c r="E19" s="18" t="s">
        <v>829</v>
      </c>
      <c r="F19" s="18" t="s">
        <v>829</v>
      </c>
      <c r="H19" s="18" t="s">
        <v>933</v>
      </c>
      <c r="I19" s="18" t="s">
        <v>793</v>
      </c>
    </row>
    <row r="20" spans="1:9" ht="22.5" customHeight="1" x14ac:dyDescent="0.25">
      <c r="A20" s="15" t="s">
        <v>7</v>
      </c>
      <c r="B20" s="2" t="s">
        <v>8</v>
      </c>
      <c r="C20" s="2" t="s">
        <v>8</v>
      </c>
      <c r="E20" s="12" t="s">
        <v>127</v>
      </c>
      <c r="F20" s="12" t="s">
        <v>127</v>
      </c>
      <c r="H20" s="2" t="s">
        <v>8</v>
      </c>
      <c r="I20" s="2" t="s">
        <v>8</v>
      </c>
    </row>
    <row r="21" spans="1:9" ht="37.5" customHeight="1" x14ac:dyDescent="0.25">
      <c r="A21" s="15" t="s">
        <v>139</v>
      </c>
      <c r="B21" s="2" t="s">
        <v>59</v>
      </c>
      <c r="C21" s="2" t="s">
        <v>59</v>
      </c>
      <c r="E21" s="16" t="s">
        <v>830</v>
      </c>
      <c r="F21" s="16" t="s">
        <v>830</v>
      </c>
      <c r="H21" s="2" t="s">
        <v>59</v>
      </c>
      <c r="I21" s="2" t="s">
        <v>59</v>
      </c>
    </row>
    <row r="22" spans="1:9" ht="22.5" customHeight="1" thickBot="1" x14ac:dyDescent="0.3">
      <c r="A22" s="15" t="s">
        <v>9</v>
      </c>
      <c r="B22" s="2" t="s">
        <v>8</v>
      </c>
      <c r="C22" s="2" t="s">
        <v>8</v>
      </c>
      <c r="E22" s="2" t="s">
        <v>8</v>
      </c>
      <c r="F22" s="2" t="s">
        <v>8</v>
      </c>
      <c r="H22" s="2" t="s">
        <v>8</v>
      </c>
      <c r="I22" s="2" t="s">
        <v>8</v>
      </c>
    </row>
    <row r="23" spans="1:9" ht="37.5" customHeight="1" thickBot="1" x14ac:dyDescent="0.3">
      <c r="A23" s="19" t="s">
        <v>33</v>
      </c>
      <c r="B23" s="98" t="s">
        <v>934</v>
      </c>
      <c r="C23" s="99" t="s">
        <v>934</v>
      </c>
      <c r="E23" s="98" t="s">
        <v>934</v>
      </c>
      <c r="F23" s="99" t="s">
        <v>934</v>
      </c>
      <c r="H23" s="98" t="s">
        <v>934</v>
      </c>
      <c r="I23" s="99" t="s">
        <v>934</v>
      </c>
    </row>
    <row r="24" spans="1:9" ht="22.5" customHeight="1" x14ac:dyDescent="0.25">
      <c r="A24" s="15" t="s">
        <v>889</v>
      </c>
      <c r="B24" s="16" t="s">
        <v>10</v>
      </c>
      <c r="C24" s="16" t="s">
        <v>10</v>
      </c>
      <c r="E24" s="2" t="s">
        <v>831</v>
      </c>
      <c r="F24" s="2" t="s">
        <v>831</v>
      </c>
      <c r="H24" s="2" t="s">
        <v>59</v>
      </c>
      <c r="I24" s="16" t="s">
        <v>85</v>
      </c>
    </row>
    <row r="25" spans="1:9" ht="22.5" customHeight="1" x14ac:dyDescent="0.25">
      <c r="A25" s="15" t="s">
        <v>11</v>
      </c>
      <c r="B25" s="2" t="s">
        <v>110</v>
      </c>
      <c r="C25" s="2" t="s">
        <v>110</v>
      </c>
      <c r="E25" s="2" t="s">
        <v>8</v>
      </c>
      <c r="F25" s="2" t="s">
        <v>8</v>
      </c>
      <c r="H25" s="2" t="s">
        <v>110</v>
      </c>
      <c r="I25" s="2" t="s">
        <v>110</v>
      </c>
    </row>
    <row r="26" spans="1:9" ht="22.5" customHeight="1" x14ac:dyDescent="0.25">
      <c r="A26" s="15" t="s">
        <v>12</v>
      </c>
      <c r="B26" s="2" t="s">
        <v>128</v>
      </c>
      <c r="C26" s="2" t="s">
        <v>128</v>
      </c>
      <c r="E26" s="2" t="s">
        <v>111</v>
      </c>
      <c r="F26" s="2" t="s">
        <v>111</v>
      </c>
      <c r="H26" s="2" t="s">
        <v>111</v>
      </c>
      <c r="I26" s="2" t="s">
        <v>263</v>
      </c>
    </row>
    <row r="27" spans="1:9" ht="45" customHeight="1" x14ac:dyDescent="0.25">
      <c r="A27" s="14" t="s">
        <v>77</v>
      </c>
      <c r="B27" s="45" t="s">
        <v>59</v>
      </c>
      <c r="C27" s="45" t="s">
        <v>59</v>
      </c>
      <c r="E27" s="45" t="s">
        <v>59</v>
      </c>
      <c r="F27" s="45" t="s">
        <v>59</v>
      </c>
      <c r="H27" s="47" t="s">
        <v>8</v>
      </c>
      <c r="I27" s="47" t="s">
        <v>8</v>
      </c>
    </row>
    <row r="28" spans="1:9" ht="22.5" customHeight="1" x14ac:dyDescent="0.25">
      <c r="A28" s="15" t="s">
        <v>78</v>
      </c>
      <c r="B28" s="2" t="s">
        <v>59</v>
      </c>
      <c r="C28" s="2" t="s">
        <v>59</v>
      </c>
      <c r="E28" s="2" t="s">
        <v>59</v>
      </c>
      <c r="F28" s="2" t="s">
        <v>59</v>
      </c>
      <c r="H28" s="2" t="s">
        <v>8</v>
      </c>
      <c r="I28" s="2" t="s">
        <v>8</v>
      </c>
    </row>
    <row r="29" spans="1:9" ht="22.5" customHeight="1" x14ac:dyDescent="0.25">
      <c r="A29" s="15" t="s">
        <v>79</v>
      </c>
      <c r="B29" s="2" t="s">
        <v>59</v>
      </c>
      <c r="C29" s="2" t="s">
        <v>59</v>
      </c>
      <c r="E29" s="2" t="s">
        <v>59</v>
      </c>
      <c r="F29" s="2" t="s">
        <v>59</v>
      </c>
      <c r="H29" s="2" t="s">
        <v>8</v>
      </c>
      <c r="I29" s="2" t="s">
        <v>8</v>
      </c>
    </row>
    <row r="30" spans="1:9" ht="22.5" customHeight="1" x14ac:dyDescent="0.25">
      <c r="A30" s="15" t="s">
        <v>80</v>
      </c>
      <c r="B30" s="2" t="s">
        <v>59</v>
      </c>
      <c r="C30" s="2" t="s">
        <v>59</v>
      </c>
      <c r="E30" s="2" t="s">
        <v>59</v>
      </c>
      <c r="F30" s="2" t="s">
        <v>59</v>
      </c>
      <c r="H30" s="2" t="s">
        <v>8</v>
      </c>
      <c r="I30" s="2" t="s">
        <v>8</v>
      </c>
    </row>
    <row r="31" spans="1:9" ht="37.5" customHeight="1" x14ac:dyDescent="0.25">
      <c r="A31" s="15" t="s">
        <v>14</v>
      </c>
      <c r="B31" s="2" t="s">
        <v>789</v>
      </c>
      <c r="C31" s="2" t="s">
        <v>789</v>
      </c>
      <c r="D31" s="74"/>
      <c r="E31" s="2" t="s">
        <v>717</v>
      </c>
      <c r="F31" s="2" t="s">
        <v>717</v>
      </c>
      <c r="H31" s="2" t="s">
        <v>789</v>
      </c>
      <c r="I31" s="2" t="s">
        <v>15</v>
      </c>
    </row>
    <row r="32" spans="1:9" ht="30" customHeight="1" x14ac:dyDescent="0.25">
      <c r="A32" s="15" t="s">
        <v>81</v>
      </c>
      <c r="B32" s="2" t="s">
        <v>8</v>
      </c>
      <c r="C32" s="2" t="s">
        <v>8</v>
      </c>
      <c r="E32" s="2" t="s">
        <v>59</v>
      </c>
      <c r="F32" s="2" t="s">
        <v>59</v>
      </c>
      <c r="H32" s="2" t="s">
        <v>8</v>
      </c>
      <c r="I32" s="2" t="s">
        <v>8</v>
      </c>
    </row>
    <row r="33" spans="1:9" ht="22.5" customHeight="1" x14ac:dyDescent="0.25">
      <c r="A33" s="15" t="s">
        <v>16</v>
      </c>
      <c r="B33" s="12" t="s">
        <v>242</v>
      </c>
      <c r="C33" s="12" t="s">
        <v>242</v>
      </c>
      <c r="E33" s="12" t="s">
        <v>242</v>
      </c>
      <c r="F33" s="12" t="s">
        <v>242</v>
      </c>
      <c r="H33" s="2" t="s">
        <v>242</v>
      </c>
      <c r="I33" s="2" t="s">
        <v>242</v>
      </c>
    </row>
    <row r="34" spans="1:9" ht="22.5" customHeight="1" thickBot="1" x14ac:dyDescent="0.3">
      <c r="A34" s="15" t="s">
        <v>18</v>
      </c>
      <c r="B34" s="2" t="s">
        <v>19</v>
      </c>
      <c r="C34" s="2" t="s">
        <v>19</v>
      </c>
      <c r="E34" s="2" t="s">
        <v>19</v>
      </c>
      <c r="F34" s="2" t="s">
        <v>19</v>
      </c>
      <c r="H34" s="2" t="s">
        <v>19</v>
      </c>
      <c r="I34" s="2" t="s">
        <v>19</v>
      </c>
    </row>
    <row r="35" spans="1:9" ht="22.5" customHeight="1" thickBot="1" x14ac:dyDescent="0.3">
      <c r="A35" s="15" t="s">
        <v>890</v>
      </c>
      <c r="B35" s="12" t="s">
        <v>154</v>
      </c>
      <c r="C35" s="12" t="s">
        <v>154</v>
      </c>
      <c r="E35" s="12" t="s">
        <v>154</v>
      </c>
      <c r="F35" s="179" t="s">
        <v>824</v>
      </c>
      <c r="H35" s="12" t="s">
        <v>90</v>
      </c>
      <c r="I35" s="12" t="s">
        <v>90</v>
      </c>
    </row>
    <row r="36" spans="1:9" ht="22.5" customHeight="1" x14ac:dyDescent="0.25">
      <c r="A36" s="15" t="s">
        <v>22</v>
      </c>
      <c r="B36" s="2" t="s">
        <v>243</v>
      </c>
      <c r="C36" s="2" t="s">
        <v>243</v>
      </c>
      <c r="E36" s="2" t="s">
        <v>832</v>
      </c>
      <c r="F36" s="2" t="s">
        <v>832</v>
      </c>
      <c r="H36" s="2" t="s">
        <v>59</v>
      </c>
      <c r="I36" s="2" t="s">
        <v>59</v>
      </c>
    </row>
    <row r="37" spans="1:9" ht="22.5" customHeight="1" x14ac:dyDescent="0.25">
      <c r="A37" s="15" t="s">
        <v>24</v>
      </c>
      <c r="B37" s="2" t="s">
        <v>25</v>
      </c>
      <c r="C37" s="2" t="s">
        <v>25</v>
      </c>
      <c r="E37" s="16" t="s">
        <v>91</v>
      </c>
      <c r="F37" s="16" t="s">
        <v>91</v>
      </c>
      <c r="H37" s="2" t="s">
        <v>25</v>
      </c>
      <c r="I37" s="2" t="s">
        <v>25</v>
      </c>
    </row>
    <row r="38" spans="1:9" ht="22.5" customHeight="1" x14ac:dyDescent="0.25">
      <c r="A38" s="15" t="s">
        <v>26</v>
      </c>
      <c r="B38" s="12" t="s">
        <v>27</v>
      </c>
      <c r="C38" s="12" t="s">
        <v>27</v>
      </c>
      <c r="E38" s="12" t="s">
        <v>27</v>
      </c>
      <c r="F38" s="12" t="s">
        <v>27</v>
      </c>
      <c r="H38" s="2" t="s">
        <v>8</v>
      </c>
      <c r="I38" s="2" t="s">
        <v>8</v>
      </c>
    </row>
    <row r="39" spans="1:9" ht="22.5" customHeight="1" x14ac:dyDescent="0.25">
      <c r="A39" s="15" t="s">
        <v>82</v>
      </c>
      <c r="B39" s="2" t="s">
        <v>59</v>
      </c>
      <c r="C39" s="2" t="s">
        <v>59</v>
      </c>
      <c r="E39" s="2" t="s">
        <v>59</v>
      </c>
      <c r="F39" s="2" t="s">
        <v>59</v>
      </c>
      <c r="H39" s="2" t="s">
        <v>8</v>
      </c>
      <c r="I39" s="2" t="s">
        <v>8</v>
      </c>
    </row>
    <row r="40" spans="1:9" ht="22.5" customHeight="1" x14ac:dyDescent="0.25">
      <c r="A40" s="15" t="s">
        <v>891</v>
      </c>
      <c r="B40" s="2" t="s">
        <v>28</v>
      </c>
      <c r="C40" s="2" t="s">
        <v>28</v>
      </c>
      <c r="E40" s="2" t="s">
        <v>93</v>
      </c>
      <c r="F40" s="2" t="s">
        <v>93</v>
      </c>
      <c r="H40" s="2" t="s">
        <v>93</v>
      </c>
      <c r="I40" s="2" t="s">
        <v>93</v>
      </c>
    </row>
    <row r="41" spans="1:9" ht="22.5" customHeight="1" x14ac:dyDescent="0.25">
      <c r="A41" s="15" t="s">
        <v>967</v>
      </c>
      <c r="B41" s="2" t="s">
        <v>59</v>
      </c>
      <c r="C41" s="2" t="s">
        <v>59</v>
      </c>
      <c r="E41" s="2" t="s">
        <v>59</v>
      </c>
      <c r="F41" s="2" t="s">
        <v>59</v>
      </c>
      <c r="H41" s="2" t="s">
        <v>59</v>
      </c>
      <c r="I41" s="2" t="s">
        <v>59</v>
      </c>
    </row>
    <row r="42" spans="1:9" ht="22.5" customHeight="1" x14ac:dyDescent="0.25">
      <c r="A42" s="15" t="s">
        <v>29</v>
      </c>
      <c r="B42" s="2" t="s">
        <v>244</v>
      </c>
      <c r="C42" s="2" t="s">
        <v>244</v>
      </c>
      <c r="E42" s="2" t="s">
        <v>825</v>
      </c>
      <c r="F42" s="2" t="s">
        <v>825</v>
      </c>
      <c r="H42" s="2" t="s">
        <v>244</v>
      </c>
      <c r="I42" s="2" t="s">
        <v>244</v>
      </c>
    </row>
    <row r="43" spans="1:9" ht="22.5" customHeight="1" x14ac:dyDescent="0.25">
      <c r="A43" s="15" t="s">
        <v>31</v>
      </c>
      <c r="B43" s="2" t="s">
        <v>95</v>
      </c>
      <c r="C43" s="2" t="s">
        <v>95</v>
      </c>
      <c r="E43" s="2" t="s">
        <v>95</v>
      </c>
      <c r="F43" s="2" t="s">
        <v>95</v>
      </c>
      <c r="H43" s="2" t="s">
        <v>95</v>
      </c>
      <c r="I43" s="2" t="s">
        <v>95</v>
      </c>
    </row>
    <row r="44" spans="1:9" ht="22.5" customHeight="1" x14ac:dyDescent="0.25">
      <c r="A44" s="15" t="s">
        <v>83</v>
      </c>
      <c r="B44" s="2" t="s">
        <v>59</v>
      </c>
      <c r="C44" s="2" t="s">
        <v>59</v>
      </c>
      <c r="E44" s="2" t="s">
        <v>59</v>
      </c>
      <c r="F44" s="2" t="s">
        <v>59</v>
      </c>
      <c r="H44" s="2" t="s">
        <v>8</v>
      </c>
      <c r="I44" s="2" t="s">
        <v>8</v>
      </c>
    </row>
    <row r="45" spans="1:9" ht="22.5" customHeight="1" x14ac:dyDescent="0.25">
      <c r="A45" s="15" t="s">
        <v>35</v>
      </c>
      <c r="B45" s="2" t="s">
        <v>36</v>
      </c>
      <c r="C45" s="2" t="s">
        <v>36</v>
      </c>
      <c r="E45" s="2" t="s">
        <v>36</v>
      </c>
      <c r="F45" s="2" t="s">
        <v>36</v>
      </c>
      <c r="H45" s="2" t="s">
        <v>8</v>
      </c>
      <c r="I45" s="2" t="s">
        <v>8</v>
      </c>
    </row>
    <row r="46" spans="1:9" ht="22.5" customHeight="1" x14ac:dyDescent="0.25">
      <c r="A46" s="19" t="s">
        <v>37</v>
      </c>
      <c r="B46" s="20" t="s">
        <v>38</v>
      </c>
      <c r="C46" s="20" t="s">
        <v>38</v>
      </c>
      <c r="E46" s="20" t="s">
        <v>38</v>
      </c>
      <c r="F46" s="20" t="s">
        <v>38</v>
      </c>
      <c r="H46" s="20" t="s">
        <v>38</v>
      </c>
      <c r="I46" s="20" t="s">
        <v>38</v>
      </c>
    </row>
    <row r="47" spans="1:9" ht="37.5" customHeight="1" x14ac:dyDescent="0.25">
      <c r="A47" s="15" t="s">
        <v>39</v>
      </c>
      <c r="B47" s="2" t="s">
        <v>8</v>
      </c>
      <c r="C47" s="2" t="s">
        <v>8</v>
      </c>
      <c r="E47" s="2" t="s">
        <v>8</v>
      </c>
      <c r="F47" s="2" t="s">
        <v>8</v>
      </c>
      <c r="H47" s="2" t="s">
        <v>8</v>
      </c>
      <c r="I47" s="2" t="s">
        <v>8</v>
      </c>
    </row>
    <row r="48" spans="1:9" ht="22.5" customHeight="1" x14ac:dyDescent="0.25">
      <c r="A48" s="15" t="s">
        <v>40</v>
      </c>
      <c r="B48" s="22">
        <v>195891429495</v>
      </c>
      <c r="C48" s="22">
        <v>196118453132</v>
      </c>
      <c r="E48" s="22">
        <v>195891498859</v>
      </c>
      <c r="F48" s="22">
        <v>195891498866</v>
      </c>
      <c r="H48" s="22">
        <v>195477670792</v>
      </c>
      <c r="I48" s="22">
        <v>195477670877</v>
      </c>
    </row>
    <row r="49" spans="1:9" ht="22.5" customHeight="1" x14ac:dyDescent="0.25">
      <c r="A49" s="15" t="s">
        <v>41</v>
      </c>
      <c r="B49" s="23">
        <v>44287</v>
      </c>
      <c r="C49" s="23">
        <v>44333</v>
      </c>
      <c r="E49" s="23">
        <v>44085</v>
      </c>
      <c r="F49" s="23">
        <v>44097</v>
      </c>
      <c r="H49" s="23">
        <v>44145</v>
      </c>
      <c r="I49" s="23">
        <v>44124</v>
      </c>
    </row>
    <row r="50" spans="1:9" ht="22.5" customHeight="1" x14ac:dyDescent="0.25">
      <c r="A50" s="14" t="s">
        <v>42</v>
      </c>
      <c r="B50" s="30" t="str">
        <f>HYPERLINK("https://lpsc.lenovopartner.com/#/smartfindservice?keyword="&amp;(SUBSTITUTE(B8," ",""))&amp;"&amp;countryAndRegion=DE&amp;language=de","» Services")</f>
        <v>» Services</v>
      </c>
      <c r="C50" s="30" t="str">
        <f>HYPERLINK("https://lpsc.lenovopartner.com/#/smartfindservice?keyword="&amp;(SUBSTITUTE(C8," ",""))&amp;"&amp;countryAndRegion=DE&amp;language=de","» Services")</f>
        <v>» Services</v>
      </c>
      <c r="E50" s="30" t="str">
        <f>HYPERLINK("https://lpsc.lenovopartner.com/#/smartfindservice?keyword="&amp;(SUBSTITUTE(E8," ",""))&amp;"&amp;countryAndRegion=DE&amp;language=de","» Services")</f>
        <v>» Services</v>
      </c>
      <c r="F50" s="30" t="str">
        <f>HYPERLINK("https://lpsc.lenovopartner.com/#/smartfindservice?keyword="&amp;(SUBSTITUTE(F8," ",""))&amp;"&amp;countryAndRegion=DE&amp;language=de","» Services")</f>
        <v>» Services</v>
      </c>
      <c r="H50" s="30" t="str">
        <f t="shared" ref="H50:I50" si="0">HYPERLINK("https://lpsc.lenovopartner.com/#/smartfindservice?keyword="&amp;(SUBSTITUTE(H8," ",""))&amp;"&amp;countryAndRegion=DE&amp;language=de","» Services")</f>
        <v>» Services</v>
      </c>
      <c r="I50" s="30" t="str">
        <f t="shared" si="0"/>
        <v>» Services</v>
      </c>
    </row>
    <row r="51" spans="1:9" ht="37.5" customHeight="1" x14ac:dyDescent="0.25">
      <c r="A51" s="15" t="s">
        <v>43</v>
      </c>
      <c r="B51" s="16" t="s">
        <v>247</v>
      </c>
      <c r="C51" s="16" t="s">
        <v>247</v>
      </c>
      <c r="E51" s="16" t="s">
        <v>247</v>
      </c>
      <c r="F51" s="16" t="s">
        <v>247</v>
      </c>
      <c r="H51" s="32" t="s">
        <v>59</v>
      </c>
      <c r="I51" s="32" t="s">
        <v>59</v>
      </c>
    </row>
    <row r="52" spans="1:9" ht="37.5" customHeight="1" x14ac:dyDescent="0.25">
      <c r="A52" s="15" t="s">
        <v>45</v>
      </c>
      <c r="B52" s="16" t="s">
        <v>248</v>
      </c>
      <c r="C52" s="16" t="s">
        <v>248</v>
      </c>
      <c r="E52" s="16" t="s">
        <v>248</v>
      </c>
      <c r="F52" s="16" t="s">
        <v>248</v>
      </c>
      <c r="H52" s="32" t="s">
        <v>59</v>
      </c>
      <c r="I52" s="32" t="s">
        <v>59</v>
      </c>
    </row>
    <row r="53" spans="1:9" ht="37.5" customHeight="1" x14ac:dyDescent="0.25">
      <c r="A53" s="15" t="s">
        <v>47</v>
      </c>
      <c r="B53" s="16" t="s">
        <v>249</v>
      </c>
      <c r="C53" s="16" t="s">
        <v>249</v>
      </c>
      <c r="E53" s="16" t="s">
        <v>249</v>
      </c>
      <c r="F53" s="16" t="s">
        <v>249</v>
      </c>
      <c r="H53" s="32" t="s">
        <v>59</v>
      </c>
      <c r="I53" s="32" t="s">
        <v>59</v>
      </c>
    </row>
    <row r="54" spans="1:9" ht="22.5" customHeight="1" x14ac:dyDescent="0.25">
      <c r="A54" s="14" t="s">
        <v>156</v>
      </c>
      <c r="B54" s="33" t="str">
        <f>HYPERLINK("https://psref.lenovo.com/syspool/Sys/PDF/ThinkBook/ThinkBook_15_G2_ARE/ThinkBook_15_G2_ARE_Spec.pdf","» Platform Specifications")</f>
        <v>» Platform Specifications</v>
      </c>
      <c r="C54" s="33" t="str">
        <f>HYPERLINK("https://psref.lenovo.com/syspool/Sys/PDF/ThinkBook/ThinkBook_15_G2_ARE/ThinkBook_15_G2_ARE_Spec.pdf","» Platform Specifications")</f>
        <v>» Platform Specifications</v>
      </c>
      <c r="E54" s="33" t="str">
        <f>HYPERLINK("https://psref.lenovo.com/syspool/Sys/PDF/ThinkBook/ThinkBook_14s_Yoga_ITL/ThinkBook_14s_Yoga_ITL_Spec.PDF","» Platform Specifications")</f>
        <v>» Platform Specifications</v>
      </c>
      <c r="F54" s="33" t="str">
        <f>HYPERLINK("https://psref.lenovo.com/syspool/Sys/PDF/ThinkBook/ThinkBook_14s_Yoga_ITL/ThinkBook_14s_Yoga_ITL_Spec.PDF","» Platform Specifications")</f>
        <v>» Platform Specifications</v>
      </c>
      <c r="H54" s="33" t="str">
        <f>HYPERLINK("https://psref.lenovo.com/syspool/Sys/PDF/ThinkPad/ThinkPad_E15_Gen_2_Intel/ThinkPad_E15_Gen_2_Intel_Spec.PDF","» Platform Specifications")</f>
        <v>» Platform Specifications</v>
      </c>
      <c r="I54" s="33" t="str">
        <f t="shared" ref="I54" si="1">HYPERLINK("https://psref.lenovo.com/syspool/Sys/PDF/ThinkPad/ThinkPad_L15_Gen_1_Intel/ThinkPad_L15_Gen_1_Intel_Spec.PDF","» Platform Specifications")</f>
        <v>» Platform Specifications</v>
      </c>
    </row>
    <row r="55" spans="1:9" ht="67.5" customHeight="1" x14ac:dyDescent="0.25">
      <c r="A55" s="31" t="s">
        <v>158</v>
      </c>
      <c r="B55" s="32" t="s">
        <v>59</v>
      </c>
      <c r="C55" s="32" t="s">
        <v>59</v>
      </c>
      <c r="E55" s="32" t="s">
        <v>833</v>
      </c>
      <c r="F55" s="32" t="s">
        <v>833</v>
      </c>
      <c r="H55" s="32" t="s">
        <v>870</v>
      </c>
      <c r="I55" s="32" t="s">
        <v>442</v>
      </c>
    </row>
    <row r="56" spans="1:9" ht="22.5" customHeight="1" x14ac:dyDescent="0.25">
      <c r="A56" s="31" t="s">
        <v>1062</v>
      </c>
      <c r="B56" s="32" t="s">
        <v>1115</v>
      </c>
      <c r="C56" s="32" t="s">
        <v>1115</v>
      </c>
      <c r="E56" s="32" t="s">
        <v>59</v>
      </c>
      <c r="F56" s="32" t="s">
        <v>59</v>
      </c>
      <c r="H56" s="32" t="s">
        <v>59</v>
      </c>
      <c r="I56" s="32" t="s">
        <v>59</v>
      </c>
    </row>
    <row r="57" spans="1:9" ht="52.5" customHeight="1" x14ac:dyDescent="0.25">
      <c r="A57" s="31" t="s">
        <v>1063</v>
      </c>
      <c r="B57" s="32" t="s">
        <v>1116</v>
      </c>
      <c r="C57" s="32" t="s">
        <v>1116</v>
      </c>
      <c r="E57" s="32" t="s">
        <v>59</v>
      </c>
      <c r="F57" s="32" t="s">
        <v>59</v>
      </c>
      <c r="H57" s="32" t="s">
        <v>59</v>
      </c>
      <c r="I57" s="32" t="s">
        <v>59</v>
      </c>
    </row>
    <row r="58" spans="1:9" ht="52.5" customHeight="1" x14ac:dyDescent="0.25">
      <c r="A58" s="31" t="s">
        <v>1064</v>
      </c>
      <c r="B58" s="32" t="s">
        <v>1164</v>
      </c>
      <c r="C58" s="32" t="s">
        <v>1164</v>
      </c>
      <c r="E58" s="32" t="s">
        <v>59</v>
      </c>
      <c r="F58" s="32" t="s">
        <v>59</v>
      </c>
      <c r="H58" s="32" t="s">
        <v>59</v>
      </c>
      <c r="I58" s="32" t="s">
        <v>59</v>
      </c>
    </row>
    <row r="59" spans="1:9" ht="45" customHeight="1" x14ac:dyDescent="0.25">
      <c r="A59" s="15" t="s">
        <v>159</v>
      </c>
      <c r="B59" s="2" t="s">
        <v>1176</v>
      </c>
      <c r="C59" s="2" t="s">
        <v>1176</v>
      </c>
      <c r="E59" s="2" t="s">
        <v>834</v>
      </c>
      <c r="F59" s="2" t="s">
        <v>834</v>
      </c>
      <c r="H59" s="2" t="s">
        <v>295</v>
      </c>
      <c r="I59" s="2" t="s">
        <v>438</v>
      </c>
    </row>
    <row r="60" spans="1:9" ht="22.5" customHeight="1" x14ac:dyDescent="0.25">
      <c r="A60" s="15" t="s">
        <v>162</v>
      </c>
      <c r="B60" s="2" t="s">
        <v>296</v>
      </c>
      <c r="C60" s="2" t="s">
        <v>296</v>
      </c>
      <c r="E60" s="2" t="s">
        <v>250</v>
      </c>
      <c r="F60" s="2" t="s">
        <v>250</v>
      </c>
      <c r="H60" s="2" t="s">
        <v>296</v>
      </c>
      <c r="I60" s="2" t="s">
        <v>439</v>
      </c>
    </row>
    <row r="61" spans="1:9" ht="90" customHeight="1" x14ac:dyDescent="0.25">
      <c r="A61" s="15" t="s">
        <v>163</v>
      </c>
      <c r="B61" s="16" t="s">
        <v>1499</v>
      </c>
      <c r="C61" s="16" t="s">
        <v>1499</v>
      </c>
      <c r="E61" s="16" t="s">
        <v>835</v>
      </c>
      <c r="F61" s="16" t="s">
        <v>835</v>
      </c>
      <c r="H61" s="16" t="s">
        <v>872</v>
      </c>
      <c r="I61" s="16" t="s">
        <v>443</v>
      </c>
    </row>
    <row r="62" spans="1:9" ht="22.5" customHeight="1" x14ac:dyDescent="0.25">
      <c r="A62" s="15" t="s">
        <v>165</v>
      </c>
      <c r="B62" s="2" t="s">
        <v>1121</v>
      </c>
      <c r="C62" s="2" t="s">
        <v>1121</v>
      </c>
      <c r="E62" s="2" t="s">
        <v>836</v>
      </c>
      <c r="F62" s="2" t="s">
        <v>836</v>
      </c>
      <c r="H62" s="2" t="s">
        <v>166</v>
      </c>
      <c r="I62" s="2" t="s">
        <v>166</v>
      </c>
    </row>
    <row r="63" spans="1:9" ht="90" customHeight="1" x14ac:dyDescent="0.25">
      <c r="A63" s="15" t="s">
        <v>174</v>
      </c>
      <c r="B63" s="2" t="s">
        <v>1503</v>
      </c>
      <c r="C63" s="2" t="s">
        <v>1503</v>
      </c>
      <c r="E63" s="2" t="s">
        <v>837</v>
      </c>
      <c r="F63" s="2" t="s">
        <v>837</v>
      </c>
      <c r="H63" s="2" t="s">
        <v>873</v>
      </c>
      <c r="I63" s="2" t="s">
        <v>332</v>
      </c>
    </row>
    <row r="64" spans="1:9" ht="45" customHeight="1" x14ac:dyDescent="0.25">
      <c r="A64" s="15" t="s">
        <v>169</v>
      </c>
      <c r="B64" s="16" t="s">
        <v>1123</v>
      </c>
      <c r="C64" s="16" t="s">
        <v>1123</v>
      </c>
      <c r="E64" s="16" t="s">
        <v>588</v>
      </c>
      <c r="F64" s="16" t="s">
        <v>588</v>
      </c>
      <c r="H64" s="16" t="s">
        <v>188</v>
      </c>
      <c r="I64" s="16" t="s">
        <v>188</v>
      </c>
    </row>
    <row r="65" spans="1:9" ht="45" customHeight="1" x14ac:dyDescent="0.25">
      <c r="A65" s="15" t="s">
        <v>170</v>
      </c>
      <c r="B65" s="2" t="s">
        <v>1468</v>
      </c>
      <c r="C65" s="2" t="s">
        <v>1468</v>
      </c>
      <c r="E65" s="2" t="s">
        <v>769</v>
      </c>
      <c r="F65" s="2" t="s">
        <v>769</v>
      </c>
      <c r="H65" s="2" t="s">
        <v>181</v>
      </c>
      <c r="I65" s="2" t="s">
        <v>181</v>
      </c>
    </row>
    <row r="66" spans="1:9" ht="45" customHeight="1" x14ac:dyDescent="0.25">
      <c r="A66" s="15" t="s">
        <v>172</v>
      </c>
      <c r="B66" s="2" t="s">
        <v>1501</v>
      </c>
      <c r="C66" s="2" t="s">
        <v>1501</v>
      </c>
      <c r="E66" s="2" t="s">
        <v>724</v>
      </c>
      <c r="F66" s="2" t="s">
        <v>724</v>
      </c>
      <c r="H66" s="2" t="s">
        <v>182</v>
      </c>
      <c r="I66" s="2" t="s">
        <v>182</v>
      </c>
    </row>
    <row r="67" spans="1:9" ht="22.5" customHeight="1" x14ac:dyDescent="0.25">
      <c r="A67" s="14" t="s">
        <v>143</v>
      </c>
      <c r="B67" s="45" t="s">
        <v>59</v>
      </c>
      <c r="C67" s="45" t="s">
        <v>1734</v>
      </c>
      <c r="E67" s="45" t="s">
        <v>59</v>
      </c>
      <c r="F67" s="45" t="s">
        <v>59</v>
      </c>
      <c r="H67" s="45" t="s">
        <v>935</v>
      </c>
      <c r="I67" s="45" t="s">
        <v>59</v>
      </c>
    </row>
    <row r="68" spans="1:9" ht="22.5" customHeight="1" x14ac:dyDescent="0.25">
      <c r="A68" s="11" t="s">
        <v>144</v>
      </c>
      <c r="B68" s="12" t="s">
        <v>152</v>
      </c>
      <c r="C68" s="12" t="s">
        <v>152</v>
      </c>
      <c r="E68" s="12" t="s">
        <v>153</v>
      </c>
      <c r="F68" s="12" t="s">
        <v>153</v>
      </c>
      <c r="H68" s="12" t="s">
        <v>153</v>
      </c>
      <c r="I68" s="12" t="s">
        <v>153</v>
      </c>
    </row>
    <row r="69" spans="1:9" ht="22.5" customHeight="1" x14ac:dyDescent="0.25">
      <c r="A69" s="11" t="s">
        <v>892</v>
      </c>
      <c r="B69" s="12">
        <v>22</v>
      </c>
      <c r="C69" s="12">
        <v>22</v>
      </c>
      <c r="E69" s="12">
        <v>23</v>
      </c>
      <c r="F69" s="12">
        <v>23</v>
      </c>
      <c r="H69" s="12">
        <v>20</v>
      </c>
      <c r="I69" s="12">
        <v>20</v>
      </c>
    </row>
    <row r="70" spans="1:9" ht="22.5" customHeight="1" x14ac:dyDescent="0.25">
      <c r="A70" s="15" t="s">
        <v>893</v>
      </c>
      <c r="B70" s="2">
        <v>22</v>
      </c>
      <c r="C70" s="2">
        <v>22</v>
      </c>
      <c r="D70" s="12" t="s">
        <v>233</v>
      </c>
      <c r="E70" s="2">
        <v>23</v>
      </c>
      <c r="F70" s="2">
        <v>23</v>
      </c>
      <c r="H70" s="2">
        <v>20</v>
      </c>
      <c r="I70" s="2">
        <v>20</v>
      </c>
    </row>
    <row r="71" spans="1:9" ht="22.5" customHeight="1" x14ac:dyDescent="0.25">
      <c r="A71" s="15" t="s">
        <v>894</v>
      </c>
      <c r="B71" s="2">
        <v>66</v>
      </c>
      <c r="C71" s="2">
        <v>66</v>
      </c>
      <c r="E71" s="2">
        <v>69</v>
      </c>
      <c r="F71" s="2">
        <v>69</v>
      </c>
      <c r="H71" s="2">
        <v>60</v>
      </c>
      <c r="I71" s="2">
        <v>60</v>
      </c>
    </row>
    <row r="72" spans="1:9" ht="22.5" customHeight="1" x14ac:dyDescent="0.25">
      <c r="A72" s="74" t="s">
        <v>936</v>
      </c>
      <c r="D72" s="68"/>
      <c r="G72" s="68"/>
    </row>
    <row r="73" spans="1:9" ht="22.5" customHeight="1" x14ac:dyDescent="0.25">
      <c r="A73" s="104" t="s">
        <v>584</v>
      </c>
    </row>
  </sheetData>
  <mergeCells count="3">
    <mergeCell ref="H1:I1"/>
    <mergeCell ref="E1:F1"/>
    <mergeCell ref="B1:C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E842F-B8A2-479C-B6A5-8128E8EEFB79}">
  <dimension ref="A1:AB331"/>
  <sheetViews>
    <sheetView workbookViewId="0">
      <pane xSplit="7" ySplit="4" topLeftCell="H5" activePane="bottomRight" state="frozen"/>
      <selection pane="topRight" activeCell="K1" sqref="K1"/>
      <selection pane="bottomLeft" activeCell="A5" sqref="A5"/>
      <selection pane="bottomRight" activeCell="G1" sqref="G1:G1048576"/>
    </sheetView>
  </sheetViews>
  <sheetFormatPr baseColWidth="10" defaultColWidth="10.7109375" defaultRowHeight="22.5" customHeight="1" x14ac:dyDescent="0.25"/>
  <cols>
    <col min="1" max="1" width="13.5703125" style="8" customWidth="1"/>
    <col min="2" max="2" width="18.5703125" style="8" customWidth="1"/>
    <col min="3" max="3" width="12.140625" style="8" customWidth="1"/>
    <col min="4" max="4" width="13.5703125" style="8" customWidth="1"/>
    <col min="5" max="7" width="10.7109375" style="8" customWidth="1"/>
    <col min="8" max="8" width="10.7109375" style="109" customWidth="1"/>
    <col min="9" max="9" width="9.28515625" style="8" customWidth="1"/>
    <col min="10" max="12" width="8.5703125" style="133" customWidth="1"/>
    <col min="13" max="18" width="12.85546875" style="8" customWidth="1"/>
    <col min="19" max="19" width="10.7109375" style="109" customWidth="1"/>
    <col min="20" max="20" width="14.28515625" style="109" customWidth="1"/>
    <col min="21" max="24" width="10.7109375" style="109" customWidth="1"/>
    <col min="25" max="25" width="12.85546875" style="8" customWidth="1"/>
    <col min="26" max="27" width="12.85546875" style="109" customWidth="1"/>
    <col min="28" max="28" width="13.5703125" style="8" customWidth="1"/>
    <col min="29" max="16384" width="10.7109375" style="8"/>
  </cols>
  <sheetData>
    <row r="1" spans="1:28" ht="37.5" customHeight="1" x14ac:dyDescent="0.25">
      <c r="A1" s="108" t="s">
        <v>972</v>
      </c>
      <c r="J1" s="8"/>
      <c r="K1" s="8"/>
      <c r="L1" s="8"/>
      <c r="Z1" s="8"/>
      <c r="AA1" s="8"/>
    </row>
    <row r="2" spans="1:28" ht="37.5" customHeight="1" x14ac:dyDescent="0.25">
      <c r="A2" s="110" t="s">
        <v>973</v>
      </c>
      <c r="J2" s="8"/>
      <c r="K2" s="8"/>
      <c r="L2" s="8"/>
      <c r="Z2" s="8"/>
      <c r="AA2" s="8"/>
    </row>
    <row r="3" spans="1:28" ht="22.5" customHeight="1" x14ac:dyDescent="0.25">
      <c r="J3" s="8"/>
      <c r="K3" s="8"/>
      <c r="L3" s="8"/>
      <c r="Z3" s="8"/>
      <c r="AA3" s="8"/>
      <c r="AB3" s="180" t="s">
        <v>1926</v>
      </c>
    </row>
    <row r="4" spans="1:28" ht="37.5" customHeight="1" x14ac:dyDescent="0.2">
      <c r="A4" s="81" t="s">
        <v>632</v>
      </c>
      <c r="B4" s="79" t="s">
        <v>633</v>
      </c>
      <c r="C4" s="79" t="s">
        <v>634</v>
      </c>
      <c r="D4" s="80" t="s">
        <v>635</v>
      </c>
      <c r="E4" s="80" t="s">
        <v>974</v>
      </c>
      <c r="F4" s="80" t="s">
        <v>975</v>
      </c>
      <c r="G4" s="80" t="s">
        <v>883</v>
      </c>
      <c r="H4" s="80" t="s">
        <v>636</v>
      </c>
      <c r="I4" s="79" t="s">
        <v>976</v>
      </c>
      <c r="J4" s="79" t="s">
        <v>6</v>
      </c>
      <c r="K4" s="79" t="s">
        <v>977</v>
      </c>
      <c r="L4" s="79" t="s">
        <v>978</v>
      </c>
      <c r="M4" s="79" t="s">
        <v>20</v>
      </c>
      <c r="N4" s="79" t="s">
        <v>1034</v>
      </c>
      <c r="O4" s="79" t="s">
        <v>637</v>
      </c>
      <c r="P4" s="79" t="s">
        <v>638</v>
      </c>
      <c r="Q4" s="79" t="s">
        <v>979</v>
      </c>
      <c r="R4" s="79" t="s">
        <v>639</v>
      </c>
      <c r="S4" s="79" t="s">
        <v>77</v>
      </c>
      <c r="T4" s="79" t="s">
        <v>2</v>
      </c>
      <c r="U4" s="79" t="s">
        <v>980</v>
      </c>
      <c r="V4" s="80" t="s">
        <v>981</v>
      </c>
      <c r="W4" s="111" t="s">
        <v>16</v>
      </c>
      <c r="X4" s="112" t="s">
        <v>640</v>
      </c>
      <c r="Y4" s="113" t="s">
        <v>982</v>
      </c>
      <c r="Z4" s="114" t="s">
        <v>983</v>
      </c>
      <c r="AA4" s="114" t="s">
        <v>984</v>
      </c>
      <c r="AB4" s="115" t="s">
        <v>143</v>
      </c>
    </row>
    <row r="5" spans="1:28" ht="37.5" customHeight="1" x14ac:dyDescent="0.25">
      <c r="A5" s="129" t="s">
        <v>939</v>
      </c>
      <c r="B5" s="130"/>
      <c r="C5" s="130"/>
      <c r="D5" s="130"/>
      <c r="E5" s="130"/>
      <c r="F5" s="130"/>
      <c r="G5" s="130"/>
      <c r="H5" s="132"/>
      <c r="I5" s="130"/>
      <c r="J5" s="131"/>
      <c r="K5" s="131"/>
      <c r="L5" s="131"/>
      <c r="M5" s="130"/>
      <c r="N5" s="130"/>
      <c r="O5" s="130"/>
      <c r="P5" s="130"/>
      <c r="Q5" s="130"/>
      <c r="R5" s="130"/>
      <c r="S5" s="132"/>
      <c r="T5" s="132"/>
      <c r="U5" s="132"/>
      <c r="V5" s="132"/>
      <c r="W5" s="132"/>
      <c r="X5" s="132"/>
      <c r="Y5" s="130"/>
      <c r="Z5" s="132"/>
      <c r="AA5" s="132"/>
      <c r="AB5" s="130"/>
    </row>
    <row r="6" spans="1:28" ht="22.5" customHeight="1" x14ac:dyDescent="0.25">
      <c r="A6" s="116" t="s">
        <v>1891</v>
      </c>
      <c r="B6" s="117" t="s">
        <v>1892</v>
      </c>
      <c r="C6" s="118" t="s">
        <v>1893</v>
      </c>
      <c r="D6" s="119" t="s">
        <v>651</v>
      </c>
      <c r="E6" s="182" t="s">
        <v>599</v>
      </c>
      <c r="F6" s="120" t="s">
        <v>59</v>
      </c>
      <c r="G6" s="121" t="s">
        <v>59</v>
      </c>
      <c r="H6" s="122" t="s">
        <v>1894</v>
      </c>
      <c r="I6" s="123" t="s">
        <v>940</v>
      </c>
      <c r="J6" s="124" t="s">
        <v>985</v>
      </c>
      <c r="K6" s="124" t="s">
        <v>986</v>
      </c>
      <c r="L6" s="124">
        <v>250</v>
      </c>
      <c r="M6" s="125" t="s">
        <v>90</v>
      </c>
      <c r="N6" s="118" t="s">
        <v>1895</v>
      </c>
      <c r="O6" s="107" t="s">
        <v>1896</v>
      </c>
      <c r="P6" s="107" t="s">
        <v>1897</v>
      </c>
      <c r="Q6" s="107" t="s">
        <v>1898</v>
      </c>
      <c r="R6" s="118" t="s">
        <v>1899</v>
      </c>
      <c r="S6" s="126" t="s">
        <v>108</v>
      </c>
      <c r="T6" s="127" t="s">
        <v>1814</v>
      </c>
      <c r="U6" s="128" t="s">
        <v>108</v>
      </c>
      <c r="V6" s="128" t="s">
        <v>108</v>
      </c>
      <c r="W6" s="126" t="s">
        <v>1900</v>
      </c>
      <c r="X6" s="128" t="s">
        <v>649</v>
      </c>
      <c r="Y6" s="128" t="s">
        <v>987</v>
      </c>
      <c r="Z6" s="128" t="s">
        <v>108</v>
      </c>
      <c r="AA6" s="128" t="s">
        <v>108</v>
      </c>
      <c r="AB6" s="118" t="s">
        <v>59</v>
      </c>
    </row>
    <row r="7" spans="1:28" ht="22.5" customHeight="1" x14ac:dyDescent="0.25">
      <c r="A7" s="116" t="s">
        <v>1734</v>
      </c>
      <c r="B7" s="117" t="s">
        <v>1007</v>
      </c>
      <c r="C7" s="118" t="s">
        <v>662</v>
      </c>
      <c r="D7" s="119" t="s">
        <v>667</v>
      </c>
      <c r="E7" s="183" t="s">
        <v>599</v>
      </c>
      <c r="F7" s="120" t="s">
        <v>59</v>
      </c>
      <c r="G7" s="121" t="s">
        <v>59</v>
      </c>
      <c r="H7" s="122" t="s">
        <v>650</v>
      </c>
      <c r="I7" s="123" t="s">
        <v>645</v>
      </c>
      <c r="J7" s="124" t="s">
        <v>988</v>
      </c>
      <c r="K7" s="124" t="s">
        <v>989</v>
      </c>
      <c r="L7" s="124">
        <v>220</v>
      </c>
      <c r="M7" s="125" t="s">
        <v>154</v>
      </c>
      <c r="N7" s="118" t="s">
        <v>1035</v>
      </c>
      <c r="O7" s="107" t="s">
        <v>772</v>
      </c>
      <c r="P7" s="107" t="s">
        <v>646</v>
      </c>
      <c r="Q7" s="107" t="s">
        <v>647</v>
      </c>
      <c r="R7" s="118" t="s">
        <v>1699</v>
      </c>
      <c r="S7" s="126" t="s">
        <v>108</v>
      </c>
      <c r="T7" s="127" t="s">
        <v>1814</v>
      </c>
      <c r="U7" s="128" t="s">
        <v>108</v>
      </c>
      <c r="V7" s="128" t="s">
        <v>649</v>
      </c>
      <c r="W7" s="126" t="s">
        <v>940</v>
      </c>
      <c r="X7" s="128" t="s">
        <v>108</v>
      </c>
      <c r="Y7" s="128" t="s">
        <v>987</v>
      </c>
      <c r="Z7" s="128" t="s">
        <v>108</v>
      </c>
      <c r="AA7" s="128" t="s">
        <v>108</v>
      </c>
      <c r="AB7" s="118" t="s">
        <v>59</v>
      </c>
    </row>
    <row r="8" spans="1:28" ht="22.5" customHeight="1" x14ac:dyDescent="0.25">
      <c r="A8" s="116" t="s">
        <v>1920</v>
      </c>
      <c r="B8" s="117" t="s">
        <v>1007</v>
      </c>
      <c r="C8" s="118" t="s">
        <v>662</v>
      </c>
      <c r="D8" s="119" t="s">
        <v>667</v>
      </c>
      <c r="E8" s="183" t="s">
        <v>599</v>
      </c>
      <c r="F8" s="120">
        <v>37</v>
      </c>
      <c r="G8" s="121" t="s">
        <v>59</v>
      </c>
      <c r="H8" s="122" t="s">
        <v>650</v>
      </c>
      <c r="I8" s="123" t="s">
        <v>645</v>
      </c>
      <c r="J8" s="124" t="s">
        <v>985</v>
      </c>
      <c r="K8" s="124" t="s">
        <v>989</v>
      </c>
      <c r="L8" s="124">
        <v>300</v>
      </c>
      <c r="M8" s="125" t="s">
        <v>154</v>
      </c>
      <c r="N8" s="118" t="s">
        <v>1035</v>
      </c>
      <c r="O8" s="107" t="s">
        <v>772</v>
      </c>
      <c r="P8" s="107" t="s">
        <v>646</v>
      </c>
      <c r="Q8" s="107" t="s">
        <v>647</v>
      </c>
      <c r="R8" s="118" t="s">
        <v>1699</v>
      </c>
      <c r="S8" s="126" t="s">
        <v>108</v>
      </c>
      <c r="T8" s="127" t="s">
        <v>1814</v>
      </c>
      <c r="U8" s="128" t="s">
        <v>108</v>
      </c>
      <c r="V8" s="128" t="s">
        <v>649</v>
      </c>
      <c r="W8" s="126" t="s">
        <v>940</v>
      </c>
      <c r="X8" s="128" t="s">
        <v>108</v>
      </c>
      <c r="Y8" s="128" t="s">
        <v>987</v>
      </c>
      <c r="Z8" s="128" t="s">
        <v>108</v>
      </c>
      <c r="AA8" s="128" t="s">
        <v>108</v>
      </c>
      <c r="AB8" s="118" t="s">
        <v>1734</v>
      </c>
    </row>
    <row r="9" spans="1:28" ht="22.5" customHeight="1" x14ac:dyDescent="0.25">
      <c r="A9" s="116" t="s">
        <v>1646</v>
      </c>
      <c r="B9" s="117" t="s">
        <v>1010</v>
      </c>
      <c r="C9" s="118" t="s">
        <v>662</v>
      </c>
      <c r="D9" s="119" t="s">
        <v>651</v>
      </c>
      <c r="E9" s="182" t="s">
        <v>599</v>
      </c>
      <c r="F9" s="120">
        <v>35</v>
      </c>
      <c r="G9" s="121" t="s">
        <v>59</v>
      </c>
      <c r="H9" s="122" t="s">
        <v>663</v>
      </c>
      <c r="I9" s="123" t="s">
        <v>645</v>
      </c>
      <c r="J9" s="124" t="s">
        <v>985</v>
      </c>
      <c r="K9" s="124" t="s">
        <v>986</v>
      </c>
      <c r="L9" s="124">
        <v>300</v>
      </c>
      <c r="M9" s="125" t="s">
        <v>154</v>
      </c>
      <c r="N9" s="118" t="s">
        <v>1035</v>
      </c>
      <c r="O9" s="107" t="s">
        <v>772</v>
      </c>
      <c r="P9" s="107" t="s">
        <v>646</v>
      </c>
      <c r="Q9" s="107" t="s">
        <v>647</v>
      </c>
      <c r="R9" s="118" t="s">
        <v>1699</v>
      </c>
      <c r="S9" s="126" t="s">
        <v>108</v>
      </c>
      <c r="T9" s="127" t="s">
        <v>1814</v>
      </c>
      <c r="U9" s="128" t="s">
        <v>649</v>
      </c>
      <c r="V9" s="128" t="s">
        <v>649</v>
      </c>
      <c r="W9" s="126" t="s">
        <v>940</v>
      </c>
      <c r="X9" s="128" t="s">
        <v>649</v>
      </c>
      <c r="Y9" s="128" t="s">
        <v>987</v>
      </c>
      <c r="Z9" s="128" t="s">
        <v>108</v>
      </c>
      <c r="AA9" s="128" t="s">
        <v>108</v>
      </c>
      <c r="AB9" s="118" t="s">
        <v>59</v>
      </c>
    </row>
    <row r="10" spans="1:28" ht="22.5" customHeight="1" x14ac:dyDescent="0.25">
      <c r="A10" s="116" t="s">
        <v>1647</v>
      </c>
      <c r="B10" s="117" t="s">
        <v>1010</v>
      </c>
      <c r="C10" s="118" t="s">
        <v>662</v>
      </c>
      <c r="D10" s="119" t="s">
        <v>651</v>
      </c>
      <c r="E10" s="182" t="s">
        <v>599</v>
      </c>
      <c r="F10" s="120">
        <v>3</v>
      </c>
      <c r="G10" s="121" t="s">
        <v>59</v>
      </c>
      <c r="H10" s="122" t="s">
        <v>663</v>
      </c>
      <c r="I10" s="123" t="s">
        <v>645</v>
      </c>
      <c r="J10" s="124" t="s">
        <v>985</v>
      </c>
      <c r="K10" s="124" t="s">
        <v>986</v>
      </c>
      <c r="L10" s="124">
        <v>300</v>
      </c>
      <c r="M10" s="125" t="s">
        <v>824</v>
      </c>
      <c r="N10" s="118" t="s">
        <v>1035</v>
      </c>
      <c r="O10" s="107" t="s">
        <v>772</v>
      </c>
      <c r="P10" s="107" t="s">
        <v>646</v>
      </c>
      <c r="Q10" s="107" t="s">
        <v>647</v>
      </c>
      <c r="R10" s="118" t="s">
        <v>1699</v>
      </c>
      <c r="S10" s="126" t="s">
        <v>108</v>
      </c>
      <c r="T10" s="127" t="s">
        <v>1814</v>
      </c>
      <c r="U10" s="128" t="s">
        <v>649</v>
      </c>
      <c r="V10" s="128" t="s">
        <v>649</v>
      </c>
      <c r="W10" s="126" t="s">
        <v>940</v>
      </c>
      <c r="X10" s="128" t="s">
        <v>649</v>
      </c>
      <c r="Y10" s="128" t="s">
        <v>987</v>
      </c>
      <c r="Z10" s="128" t="s">
        <v>108</v>
      </c>
      <c r="AA10" s="128" t="s">
        <v>108</v>
      </c>
      <c r="AB10" s="118" t="s">
        <v>59</v>
      </c>
    </row>
    <row r="11" spans="1:28" ht="22.5" customHeight="1" x14ac:dyDescent="0.25">
      <c r="A11" s="116" t="s">
        <v>926</v>
      </c>
      <c r="B11" s="117" t="s">
        <v>999</v>
      </c>
      <c r="C11" s="118" t="s">
        <v>668</v>
      </c>
      <c r="D11" s="119" t="s">
        <v>651</v>
      </c>
      <c r="E11" s="182" t="s">
        <v>599</v>
      </c>
      <c r="F11" s="120">
        <v>41</v>
      </c>
      <c r="G11" s="121" t="s">
        <v>59</v>
      </c>
      <c r="H11" s="122" t="s">
        <v>650</v>
      </c>
      <c r="I11" s="123" t="s">
        <v>645</v>
      </c>
      <c r="J11" s="124" t="s">
        <v>988</v>
      </c>
      <c r="K11" s="124" t="s">
        <v>989</v>
      </c>
      <c r="L11" s="124">
        <v>220</v>
      </c>
      <c r="M11" s="125" t="s">
        <v>90</v>
      </c>
      <c r="N11" s="118" t="s">
        <v>1035</v>
      </c>
      <c r="O11" s="107" t="s">
        <v>941</v>
      </c>
      <c r="P11" s="107" t="s">
        <v>646</v>
      </c>
      <c r="Q11" s="107" t="s">
        <v>647</v>
      </c>
      <c r="R11" s="118" t="s">
        <v>648</v>
      </c>
      <c r="S11" s="126" t="s">
        <v>108</v>
      </c>
      <c r="T11" s="127" t="s">
        <v>1814</v>
      </c>
      <c r="U11" s="128" t="s">
        <v>108</v>
      </c>
      <c r="V11" s="128" t="s">
        <v>108</v>
      </c>
      <c r="W11" s="126" t="s">
        <v>940</v>
      </c>
      <c r="X11" s="128" t="s">
        <v>108</v>
      </c>
      <c r="Y11" s="128" t="s">
        <v>987</v>
      </c>
      <c r="Z11" s="128" t="s">
        <v>108</v>
      </c>
      <c r="AA11" s="128" t="s">
        <v>108</v>
      </c>
      <c r="AB11" s="118" t="s">
        <v>935</v>
      </c>
    </row>
    <row r="12" spans="1:28" ht="22.5" customHeight="1" x14ac:dyDescent="0.25">
      <c r="A12" s="116" t="s">
        <v>927</v>
      </c>
      <c r="B12" s="117" t="s">
        <v>1000</v>
      </c>
      <c r="C12" s="118" t="s">
        <v>676</v>
      </c>
      <c r="D12" s="119" t="s">
        <v>651</v>
      </c>
      <c r="E12" s="182" t="s">
        <v>599</v>
      </c>
      <c r="F12" s="120">
        <v>5</v>
      </c>
      <c r="G12" s="121" t="s">
        <v>59</v>
      </c>
      <c r="H12" s="122" t="s">
        <v>650</v>
      </c>
      <c r="I12" s="123" t="s">
        <v>645</v>
      </c>
      <c r="J12" s="124" t="s">
        <v>985</v>
      </c>
      <c r="K12" s="124" t="s">
        <v>989</v>
      </c>
      <c r="L12" s="124">
        <v>250</v>
      </c>
      <c r="M12" s="125" t="s">
        <v>90</v>
      </c>
      <c r="N12" s="118" t="s">
        <v>1036</v>
      </c>
      <c r="O12" s="107" t="s">
        <v>942</v>
      </c>
      <c r="P12" s="107" t="s">
        <v>646</v>
      </c>
      <c r="Q12" s="107" t="s">
        <v>647</v>
      </c>
      <c r="R12" s="118" t="s">
        <v>648</v>
      </c>
      <c r="S12" s="126" t="s">
        <v>108</v>
      </c>
      <c r="T12" s="127" t="s">
        <v>1814</v>
      </c>
      <c r="U12" s="128" t="s">
        <v>108</v>
      </c>
      <c r="V12" s="128" t="s">
        <v>108</v>
      </c>
      <c r="W12" s="126" t="s">
        <v>940</v>
      </c>
      <c r="X12" s="128" t="s">
        <v>108</v>
      </c>
      <c r="Y12" s="128" t="s">
        <v>987</v>
      </c>
      <c r="Z12" s="128" t="s">
        <v>108</v>
      </c>
      <c r="AA12" s="128" t="s">
        <v>108</v>
      </c>
      <c r="AB12" s="118" t="s">
        <v>59</v>
      </c>
    </row>
    <row r="13" spans="1:28" ht="37.5" customHeight="1" x14ac:dyDescent="0.25">
      <c r="A13" s="129" t="s">
        <v>641</v>
      </c>
      <c r="B13" s="130"/>
      <c r="C13" s="130"/>
      <c r="D13" s="130"/>
      <c r="E13" s="130"/>
      <c r="F13" s="130"/>
      <c r="G13" s="130"/>
      <c r="H13" s="132"/>
      <c r="I13" s="130"/>
      <c r="J13" s="131"/>
      <c r="K13" s="131"/>
      <c r="L13" s="131"/>
      <c r="M13" s="130"/>
      <c r="N13" s="130"/>
      <c r="O13" s="130"/>
      <c r="P13" s="130"/>
      <c r="Q13" s="130"/>
      <c r="R13" s="130"/>
      <c r="S13" s="132"/>
      <c r="T13" s="132"/>
      <c r="U13" s="132"/>
      <c r="V13" s="132"/>
      <c r="W13" s="132"/>
      <c r="X13" s="132"/>
      <c r="Y13" s="130"/>
      <c r="Z13" s="132"/>
      <c r="AA13" s="132"/>
      <c r="AB13" s="130"/>
    </row>
    <row r="14" spans="1:28" ht="22.5" customHeight="1" x14ac:dyDescent="0.25">
      <c r="A14" s="116" t="s">
        <v>693</v>
      </c>
      <c r="B14" s="117" t="s">
        <v>1001</v>
      </c>
      <c r="C14" s="118" t="s">
        <v>641</v>
      </c>
      <c r="D14" s="119" t="s">
        <v>651</v>
      </c>
      <c r="E14" s="183" t="s">
        <v>599</v>
      </c>
      <c r="F14" s="120">
        <v>36</v>
      </c>
      <c r="G14" s="121" t="s">
        <v>59</v>
      </c>
      <c r="H14" s="122" t="s">
        <v>650</v>
      </c>
      <c r="I14" s="123" t="s">
        <v>645</v>
      </c>
      <c r="J14" s="124" t="s">
        <v>988</v>
      </c>
      <c r="K14" s="124" t="s">
        <v>989</v>
      </c>
      <c r="L14" s="124">
        <v>220</v>
      </c>
      <c r="M14" s="125" t="s">
        <v>21</v>
      </c>
      <c r="N14" s="118" t="s">
        <v>1037</v>
      </c>
      <c r="O14" s="107" t="s">
        <v>700</v>
      </c>
      <c r="P14" s="107" t="s">
        <v>646</v>
      </c>
      <c r="Q14" s="107" t="s">
        <v>647</v>
      </c>
      <c r="R14" s="118" t="s">
        <v>648</v>
      </c>
      <c r="S14" s="126" t="s">
        <v>108</v>
      </c>
      <c r="T14" s="127" t="s">
        <v>1814</v>
      </c>
      <c r="U14" s="128" t="s">
        <v>108</v>
      </c>
      <c r="V14" s="128" t="s">
        <v>108</v>
      </c>
      <c r="W14" s="126" t="s">
        <v>1038</v>
      </c>
      <c r="X14" s="128" t="s">
        <v>108</v>
      </c>
      <c r="Y14" s="128" t="s">
        <v>987</v>
      </c>
      <c r="Z14" s="128" t="s">
        <v>108</v>
      </c>
      <c r="AA14" s="128" t="s">
        <v>108</v>
      </c>
      <c r="AB14" s="118" t="s">
        <v>698</v>
      </c>
    </row>
    <row r="15" spans="1:28" ht="22.5" customHeight="1" x14ac:dyDescent="0.25">
      <c r="A15" s="116" t="s">
        <v>694</v>
      </c>
      <c r="B15" s="117" t="s">
        <v>1001</v>
      </c>
      <c r="C15" s="118" t="s">
        <v>641</v>
      </c>
      <c r="D15" s="119" t="s">
        <v>651</v>
      </c>
      <c r="E15" s="183" t="s">
        <v>599</v>
      </c>
      <c r="F15" s="120">
        <v>52</v>
      </c>
      <c r="G15" s="121" t="s">
        <v>59</v>
      </c>
      <c r="H15" s="122" t="s">
        <v>650</v>
      </c>
      <c r="I15" s="123" t="s">
        <v>645</v>
      </c>
      <c r="J15" s="124" t="s">
        <v>988</v>
      </c>
      <c r="K15" s="124" t="s">
        <v>989</v>
      </c>
      <c r="L15" s="124">
        <v>220</v>
      </c>
      <c r="M15" s="125" t="s">
        <v>21</v>
      </c>
      <c r="N15" s="118" t="s">
        <v>1037</v>
      </c>
      <c r="O15" s="107" t="s">
        <v>701</v>
      </c>
      <c r="P15" s="107" t="s">
        <v>646</v>
      </c>
      <c r="Q15" s="107" t="s">
        <v>647</v>
      </c>
      <c r="R15" s="118" t="s">
        <v>648</v>
      </c>
      <c r="S15" s="126" t="s">
        <v>108</v>
      </c>
      <c r="T15" s="127" t="s">
        <v>1814</v>
      </c>
      <c r="U15" s="128" t="s">
        <v>108</v>
      </c>
      <c r="V15" s="128" t="s">
        <v>108</v>
      </c>
      <c r="W15" s="126" t="s">
        <v>1038</v>
      </c>
      <c r="X15" s="128" t="s">
        <v>108</v>
      </c>
      <c r="Y15" s="128" t="s">
        <v>987</v>
      </c>
      <c r="Z15" s="128" t="s">
        <v>108</v>
      </c>
      <c r="AA15" s="128" t="s">
        <v>108</v>
      </c>
      <c r="AB15" s="118" t="s">
        <v>699</v>
      </c>
    </row>
    <row r="16" spans="1:28" ht="22.5" customHeight="1" x14ac:dyDescent="0.25">
      <c r="A16" s="116" t="s">
        <v>204</v>
      </c>
      <c r="B16" s="117" t="s">
        <v>1001</v>
      </c>
      <c r="C16" s="118" t="s">
        <v>641</v>
      </c>
      <c r="D16" s="119" t="s">
        <v>643</v>
      </c>
      <c r="E16" s="183" t="s">
        <v>599</v>
      </c>
      <c r="F16" s="120">
        <v>42</v>
      </c>
      <c r="G16" s="121" t="s">
        <v>59</v>
      </c>
      <c r="H16" s="122" t="s">
        <v>650</v>
      </c>
      <c r="I16" s="123" t="s">
        <v>645</v>
      </c>
      <c r="J16" s="124" t="s">
        <v>988</v>
      </c>
      <c r="K16" s="124" t="s">
        <v>989</v>
      </c>
      <c r="L16" s="124">
        <v>220</v>
      </c>
      <c r="M16" s="125" t="s">
        <v>21</v>
      </c>
      <c r="N16" s="118" t="s">
        <v>1039</v>
      </c>
      <c r="O16" s="107" t="s">
        <v>652</v>
      </c>
      <c r="P16" s="107" t="s">
        <v>646</v>
      </c>
      <c r="Q16" s="107" t="s">
        <v>647</v>
      </c>
      <c r="R16" s="118" t="s">
        <v>648</v>
      </c>
      <c r="S16" s="126" t="s">
        <v>108</v>
      </c>
      <c r="T16" s="127" t="s">
        <v>1814</v>
      </c>
      <c r="U16" s="128" t="s">
        <v>108</v>
      </c>
      <c r="V16" s="128" t="s">
        <v>108</v>
      </c>
      <c r="W16" s="126" t="s">
        <v>1038</v>
      </c>
      <c r="X16" s="128" t="s">
        <v>108</v>
      </c>
      <c r="Y16" s="128" t="s">
        <v>987</v>
      </c>
      <c r="Z16" s="128" t="s">
        <v>108</v>
      </c>
      <c r="AA16" s="128" t="s">
        <v>108</v>
      </c>
      <c r="AB16" s="118" t="s">
        <v>216</v>
      </c>
    </row>
    <row r="17" spans="1:28" ht="22.5" customHeight="1" x14ac:dyDescent="0.25">
      <c r="A17" s="116" t="s">
        <v>780</v>
      </c>
      <c r="B17" s="117" t="s">
        <v>1001</v>
      </c>
      <c r="C17" s="118" t="s">
        <v>641</v>
      </c>
      <c r="D17" s="119" t="s">
        <v>643</v>
      </c>
      <c r="E17" s="183" t="s">
        <v>599</v>
      </c>
      <c r="F17" s="120">
        <v>41</v>
      </c>
      <c r="G17" s="121" t="s">
        <v>59</v>
      </c>
      <c r="H17" s="122" t="s">
        <v>650</v>
      </c>
      <c r="I17" s="123" t="s">
        <v>645</v>
      </c>
      <c r="J17" s="124" t="s">
        <v>988</v>
      </c>
      <c r="K17" s="124" t="s">
        <v>989</v>
      </c>
      <c r="L17" s="124">
        <v>220</v>
      </c>
      <c r="M17" s="125" t="s">
        <v>21</v>
      </c>
      <c r="N17" s="118" t="s">
        <v>1039</v>
      </c>
      <c r="O17" s="107" t="s">
        <v>652</v>
      </c>
      <c r="P17" s="107" t="s">
        <v>646</v>
      </c>
      <c r="Q17" s="107" t="s">
        <v>655</v>
      </c>
      <c r="R17" s="118" t="s">
        <v>648</v>
      </c>
      <c r="S17" s="126" t="s">
        <v>108</v>
      </c>
      <c r="T17" s="127" t="s">
        <v>1814</v>
      </c>
      <c r="U17" s="128" t="s">
        <v>108</v>
      </c>
      <c r="V17" s="128" t="s">
        <v>108</v>
      </c>
      <c r="W17" s="126" t="s">
        <v>1038</v>
      </c>
      <c r="X17" s="128" t="s">
        <v>108</v>
      </c>
      <c r="Y17" s="128" t="s">
        <v>987</v>
      </c>
      <c r="Z17" s="128" t="s">
        <v>108</v>
      </c>
      <c r="AA17" s="128" t="s">
        <v>108</v>
      </c>
      <c r="AB17" s="118" t="s">
        <v>59</v>
      </c>
    </row>
    <row r="18" spans="1:28" ht="22.5" customHeight="1" x14ac:dyDescent="0.25">
      <c r="A18" s="116" t="s">
        <v>1104</v>
      </c>
      <c r="B18" s="117" t="s">
        <v>1354</v>
      </c>
      <c r="C18" s="118" t="s">
        <v>641</v>
      </c>
      <c r="D18" s="119" t="s">
        <v>651</v>
      </c>
      <c r="E18" s="183" t="s">
        <v>599</v>
      </c>
      <c r="F18" s="120">
        <v>5</v>
      </c>
      <c r="G18" s="121" t="s">
        <v>59</v>
      </c>
      <c r="H18" s="122" t="s">
        <v>650</v>
      </c>
      <c r="I18" s="123" t="s">
        <v>645</v>
      </c>
      <c r="J18" s="124" t="s">
        <v>988</v>
      </c>
      <c r="K18" s="124" t="s">
        <v>989</v>
      </c>
      <c r="L18" s="124">
        <v>250</v>
      </c>
      <c r="M18" s="125" t="s">
        <v>90</v>
      </c>
      <c r="N18" s="118" t="s">
        <v>1355</v>
      </c>
      <c r="O18" s="107" t="s">
        <v>1356</v>
      </c>
      <c r="P18" s="107" t="s">
        <v>646</v>
      </c>
      <c r="Q18" s="107" t="s">
        <v>647</v>
      </c>
      <c r="R18" s="118" t="s">
        <v>648</v>
      </c>
      <c r="S18" s="126" t="s">
        <v>108</v>
      </c>
      <c r="T18" s="127" t="s">
        <v>1814</v>
      </c>
      <c r="U18" s="128" t="s">
        <v>108</v>
      </c>
      <c r="V18" s="128" t="s">
        <v>108</v>
      </c>
      <c r="W18" s="126" t="s">
        <v>940</v>
      </c>
      <c r="X18" s="128" t="s">
        <v>108</v>
      </c>
      <c r="Y18" s="128" t="s">
        <v>987</v>
      </c>
      <c r="Z18" s="128" t="s">
        <v>108</v>
      </c>
      <c r="AA18" s="128" t="s">
        <v>108</v>
      </c>
      <c r="AB18" s="118" t="s">
        <v>59</v>
      </c>
    </row>
    <row r="19" spans="1:28" ht="22.5" customHeight="1" x14ac:dyDescent="0.25">
      <c r="A19" s="116" t="s">
        <v>1105</v>
      </c>
      <c r="B19" s="117" t="s">
        <v>1354</v>
      </c>
      <c r="C19" s="118" t="s">
        <v>641</v>
      </c>
      <c r="D19" s="119" t="s">
        <v>651</v>
      </c>
      <c r="E19" s="183" t="s">
        <v>599</v>
      </c>
      <c r="F19" s="120">
        <v>5</v>
      </c>
      <c r="G19" s="121" t="s">
        <v>59</v>
      </c>
      <c r="H19" s="122" t="s">
        <v>650</v>
      </c>
      <c r="I19" s="123" t="s">
        <v>645</v>
      </c>
      <c r="J19" s="124" t="s">
        <v>988</v>
      </c>
      <c r="K19" s="124" t="s">
        <v>989</v>
      </c>
      <c r="L19" s="124">
        <v>250</v>
      </c>
      <c r="M19" s="125" t="s">
        <v>90</v>
      </c>
      <c r="N19" s="118" t="s">
        <v>1355</v>
      </c>
      <c r="O19" s="107" t="s">
        <v>1357</v>
      </c>
      <c r="P19" s="107" t="s">
        <v>646</v>
      </c>
      <c r="Q19" s="107" t="s">
        <v>647</v>
      </c>
      <c r="R19" s="118" t="s">
        <v>648</v>
      </c>
      <c r="S19" s="126" t="s">
        <v>108</v>
      </c>
      <c r="T19" s="127" t="s">
        <v>1814</v>
      </c>
      <c r="U19" s="128" t="s">
        <v>108</v>
      </c>
      <c r="V19" s="128" t="s">
        <v>108</v>
      </c>
      <c r="W19" s="126" t="s">
        <v>940</v>
      </c>
      <c r="X19" s="128" t="s">
        <v>108</v>
      </c>
      <c r="Y19" s="128" t="s">
        <v>987</v>
      </c>
      <c r="Z19" s="128" t="s">
        <v>108</v>
      </c>
      <c r="AA19" s="128" t="s">
        <v>108</v>
      </c>
      <c r="AB19" s="118" t="s">
        <v>204</v>
      </c>
    </row>
    <row r="20" spans="1:28" ht="22.5" customHeight="1" x14ac:dyDescent="0.25">
      <c r="A20" s="116" t="s">
        <v>1106</v>
      </c>
      <c r="B20" s="117" t="s">
        <v>1354</v>
      </c>
      <c r="C20" s="118" t="s">
        <v>641</v>
      </c>
      <c r="D20" s="119" t="s">
        <v>651</v>
      </c>
      <c r="E20" s="183" t="s">
        <v>599</v>
      </c>
      <c r="F20" s="120">
        <v>5</v>
      </c>
      <c r="G20" s="121" t="s">
        <v>59</v>
      </c>
      <c r="H20" s="122" t="s">
        <v>650</v>
      </c>
      <c r="I20" s="123" t="s">
        <v>645</v>
      </c>
      <c r="J20" s="124" t="s">
        <v>988</v>
      </c>
      <c r="K20" s="124" t="s">
        <v>989</v>
      </c>
      <c r="L20" s="124">
        <v>250</v>
      </c>
      <c r="M20" s="125" t="s">
        <v>90</v>
      </c>
      <c r="N20" s="118" t="s">
        <v>1355</v>
      </c>
      <c r="O20" s="107" t="s">
        <v>1357</v>
      </c>
      <c r="P20" s="107" t="s">
        <v>646</v>
      </c>
      <c r="Q20" s="107" t="s">
        <v>655</v>
      </c>
      <c r="R20" s="118" t="s">
        <v>648</v>
      </c>
      <c r="S20" s="126" t="s">
        <v>108</v>
      </c>
      <c r="T20" s="127" t="s">
        <v>1814</v>
      </c>
      <c r="U20" s="128" t="s">
        <v>108</v>
      </c>
      <c r="V20" s="128" t="s">
        <v>108</v>
      </c>
      <c r="W20" s="126" t="s">
        <v>940</v>
      </c>
      <c r="X20" s="128" t="s">
        <v>108</v>
      </c>
      <c r="Y20" s="128" t="s">
        <v>987</v>
      </c>
      <c r="Z20" s="128" t="s">
        <v>108</v>
      </c>
      <c r="AA20" s="128" t="s">
        <v>108</v>
      </c>
      <c r="AB20" s="118" t="s">
        <v>780</v>
      </c>
    </row>
    <row r="21" spans="1:28" ht="22.5" customHeight="1" x14ac:dyDescent="0.25">
      <c r="A21" s="116" t="s">
        <v>1128</v>
      </c>
      <c r="B21" s="117" t="s">
        <v>1002</v>
      </c>
      <c r="C21" s="118" t="s">
        <v>641</v>
      </c>
      <c r="D21" s="119" t="s">
        <v>651</v>
      </c>
      <c r="E21" s="183" t="s">
        <v>599</v>
      </c>
      <c r="F21" s="120">
        <v>3</v>
      </c>
      <c r="G21" s="121" t="s">
        <v>59</v>
      </c>
      <c r="H21" s="122" t="s">
        <v>650</v>
      </c>
      <c r="I21" s="123" t="s">
        <v>645</v>
      </c>
      <c r="J21" s="124" t="s">
        <v>988</v>
      </c>
      <c r="K21" s="124" t="s">
        <v>989</v>
      </c>
      <c r="L21" s="124">
        <v>220</v>
      </c>
      <c r="M21" s="125" t="s">
        <v>21</v>
      </c>
      <c r="N21" s="118" t="s">
        <v>1358</v>
      </c>
      <c r="O21" s="107" t="s">
        <v>1359</v>
      </c>
      <c r="P21" s="107" t="s">
        <v>646</v>
      </c>
      <c r="Q21" s="107" t="s">
        <v>647</v>
      </c>
      <c r="R21" s="118" t="s">
        <v>648</v>
      </c>
      <c r="S21" s="126" t="s">
        <v>108</v>
      </c>
      <c r="T21" s="127" t="s">
        <v>1814</v>
      </c>
      <c r="U21" s="128" t="s">
        <v>108</v>
      </c>
      <c r="V21" s="128" t="s">
        <v>108</v>
      </c>
      <c r="W21" s="126" t="s">
        <v>1038</v>
      </c>
      <c r="X21" s="128" t="s">
        <v>108</v>
      </c>
      <c r="Y21" s="128" t="s">
        <v>987</v>
      </c>
      <c r="Z21" s="128" t="s">
        <v>108</v>
      </c>
      <c r="AA21" s="128" t="s">
        <v>108</v>
      </c>
      <c r="AB21" s="118" t="s">
        <v>59</v>
      </c>
    </row>
    <row r="22" spans="1:28" ht="22.5" customHeight="1" x14ac:dyDescent="0.25">
      <c r="A22" s="116" t="s">
        <v>1482</v>
      </c>
      <c r="B22" s="117" t="s">
        <v>1002</v>
      </c>
      <c r="C22" s="118" t="s">
        <v>641</v>
      </c>
      <c r="D22" s="119" t="s">
        <v>643</v>
      </c>
      <c r="E22" s="183" t="s">
        <v>599</v>
      </c>
      <c r="F22" s="120">
        <v>48</v>
      </c>
      <c r="G22" s="121" t="s">
        <v>59</v>
      </c>
      <c r="H22" s="122" t="s">
        <v>650</v>
      </c>
      <c r="I22" s="123" t="s">
        <v>645</v>
      </c>
      <c r="J22" s="124" t="s">
        <v>985</v>
      </c>
      <c r="K22" s="124" t="s">
        <v>989</v>
      </c>
      <c r="L22" s="124">
        <v>250</v>
      </c>
      <c r="M22" s="125" t="s">
        <v>21</v>
      </c>
      <c r="N22" s="118" t="s">
        <v>1036</v>
      </c>
      <c r="O22" s="107" t="s">
        <v>665</v>
      </c>
      <c r="P22" s="107" t="s">
        <v>646</v>
      </c>
      <c r="Q22" s="107" t="s">
        <v>647</v>
      </c>
      <c r="R22" s="118" t="s">
        <v>648</v>
      </c>
      <c r="S22" s="126" t="s">
        <v>108</v>
      </c>
      <c r="T22" s="127" t="s">
        <v>1814</v>
      </c>
      <c r="U22" s="128" t="s">
        <v>108</v>
      </c>
      <c r="V22" s="128" t="s">
        <v>108</v>
      </c>
      <c r="W22" s="126" t="s">
        <v>1038</v>
      </c>
      <c r="X22" s="128" t="s">
        <v>108</v>
      </c>
      <c r="Y22" s="128" t="s">
        <v>987</v>
      </c>
      <c r="Z22" s="128" t="s">
        <v>108</v>
      </c>
      <c r="AA22" s="128" t="s">
        <v>108</v>
      </c>
      <c r="AB22" s="118" t="s">
        <v>59</v>
      </c>
    </row>
    <row r="23" spans="1:28" ht="22.5" customHeight="1" x14ac:dyDescent="0.25">
      <c r="A23" s="116" t="s">
        <v>219</v>
      </c>
      <c r="B23" s="117" t="s">
        <v>1002</v>
      </c>
      <c r="C23" s="118" t="s">
        <v>641</v>
      </c>
      <c r="D23" s="119" t="s">
        <v>643</v>
      </c>
      <c r="E23" s="184" t="s">
        <v>599</v>
      </c>
      <c r="F23" s="120" t="s">
        <v>59</v>
      </c>
      <c r="G23" s="121" t="s">
        <v>59</v>
      </c>
      <c r="H23" s="122" t="s">
        <v>650</v>
      </c>
      <c r="I23" s="123" t="s">
        <v>645</v>
      </c>
      <c r="J23" s="124" t="s">
        <v>988</v>
      </c>
      <c r="K23" s="124" t="s">
        <v>989</v>
      </c>
      <c r="L23" s="124">
        <v>220</v>
      </c>
      <c r="M23" s="125" t="s">
        <v>21</v>
      </c>
      <c r="N23" s="118" t="s">
        <v>1040</v>
      </c>
      <c r="O23" s="107" t="s">
        <v>653</v>
      </c>
      <c r="P23" s="107" t="s">
        <v>646</v>
      </c>
      <c r="Q23" s="107" t="s">
        <v>647</v>
      </c>
      <c r="R23" s="118" t="s">
        <v>648</v>
      </c>
      <c r="S23" s="126" t="s">
        <v>108</v>
      </c>
      <c r="T23" s="127" t="s">
        <v>1814</v>
      </c>
      <c r="U23" s="128" t="s">
        <v>108</v>
      </c>
      <c r="V23" s="128" t="s">
        <v>108</v>
      </c>
      <c r="W23" s="126" t="s">
        <v>1038</v>
      </c>
      <c r="X23" s="128" t="s">
        <v>108</v>
      </c>
      <c r="Y23" s="128" t="s">
        <v>987</v>
      </c>
      <c r="Z23" s="128" t="s">
        <v>108</v>
      </c>
      <c r="AA23" s="128" t="s">
        <v>108</v>
      </c>
      <c r="AB23" s="118" t="s">
        <v>654</v>
      </c>
    </row>
    <row r="24" spans="1:28" ht="22.5" customHeight="1" x14ac:dyDescent="0.25">
      <c r="A24" s="116" t="s">
        <v>220</v>
      </c>
      <c r="B24" s="117" t="s">
        <v>1002</v>
      </c>
      <c r="C24" s="118" t="s">
        <v>641</v>
      </c>
      <c r="D24" s="119" t="s">
        <v>643</v>
      </c>
      <c r="E24" s="183" t="s">
        <v>599</v>
      </c>
      <c r="F24" s="120">
        <v>48</v>
      </c>
      <c r="G24" s="121" t="s">
        <v>59</v>
      </c>
      <c r="H24" s="122" t="s">
        <v>650</v>
      </c>
      <c r="I24" s="123" t="s">
        <v>645</v>
      </c>
      <c r="J24" s="124" t="s">
        <v>988</v>
      </c>
      <c r="K24" s="124" t="s">
        <v>989</v>
      </c>
      <c r="L24" s="124">
        <v>220</v>
      </c>
      <c r="M24" s="125" t="s">
        <v>21</v>
      </c>
      <c r="N24" s="118" t="s">
        <v>1040</v>
      </c>
      <c r="O24" s="107" t="s">
        <v>656</v>
      </c>
      <c r="P24" s="107" t="s">
        <v>646</v>
      </c>
      <c r="Q24" s="107" t="s">
        <v>647</v>
      </c>
      <c r="R24" s="118" t="s">
        <v>648</v>
      </c>
      <c r="S24" s="126" t="s">
        <v>108</v>
      </c>
      <c r="T24" s="127" t="s">
        <v>1814</v>
      </c>
      <c r="U24" s="128" t="s">
        <v>108</v>
      </c>
      <c r="V24" s="128" t="s">
        <v>108</v>
      </c>
      <c r="W24" s="126" t="s">
        <v>1038</v>
      </c>
      <c r="X24" s="128" t="s">
        <v>108</v>
      </c>
      <c r="Y24" s="128" t="s">
        <v>987</v>
      </c>
      <c r="Z24" s="128" t="s">
        <v>108</v>
      </c>
      <c r="AA24" s="128" t="s">
        <v>108</v>
      </c>
      <c r="AB24" s="118" t="s">
        <v>657</v>
      </c>
    </row>
    <row r="25" spans="1:28" ht="22.5" customHeight="1" x14ac:dyDescent="0.25">
      <c r="A25" s="116" t="s">
        <v>221</v>
      </c>
      <c r="B25" s="117" t="s">
        <v>1002</v>
      </c>
      <c r="C25" s="118" t="s">
        <v>641</v>
      </c>
      <c r="D25" s="119" t="s">
        <v>643</v>
      </c>
      <c r="E25" s="183" t="s">
        <v>599</v>
      </c>
      <c r="F25" s="120">
        <v>48</v>
      </c>
      <c r="G25" s="121" t="s">
        <v>59</v>
      </c>
      <c r="H25" s="122" t="s">
        <v>650</v>
      </c>
      <c r="I25" s="123" t="s">
        <v>645</v>
      </c>
      <c r="J25" s="124" t="s">
        <v>988</v>
      </c>
      <c r="K25" s="124" t="s">
        <v>989</v>
      </c>
      <c r="L25" s="124">
        <v>220</v>
      </c>
      <c r="M25" s="125" t="s">
        <v>21</v>
      </c>
      <c r="N25" s="118" t="s">
        <v>1040</v>
      </c>
      <c r="O25" s="107" t="s">
        <v>656</v>
      </c>
      <c r="P25" s="107" t="s">
        <v>646</v>
      </c>
      <c r="Q25" s="107" t="s">
        <v>655</v>
      </c>
      <c r="R25" s="118" t="s">
        <v>648</v>
      </c>
      <c r="S25" s="126" t="s">
        <v>108</v>
      </c>
      <c r="T25" s="127" t="s">
        <v>1814</v>
      </c>
      <c r="U25" s="128" t="s">
        <v>108</v>
      </c>
      <c r="V25" s="128" t="s">
        <v>108</v>
      </c>
      <c r="W25" s="126" t="s">
        <v>1038</v>
      </c>
      <c r="X25" s="128" t="s">
        <v>108</v>
      </c>
      <c r="Y25" s="128" t="s">
        <v>987</v>
      </c>
      <c r="Z25" s="128" t="s">
        <v>108</v>
      </c>
      <c r="AA25" s="128" t="s">
        <v>108</v>
      </c>
      <c r="AB25" s="118" t="s">
        <v>658</v>
      </c>
    </row>
    <row r="26" spans="1:28" ht="22.5" customHeight="1" x14ac:dyDescent="0.25">
      <c r="A26" s="116" t="s">
        <v>1142</v>
      </c>
      <c r="B26" s="117" t="s">
        <v>1360</v>
      </c>
      <c r="C26" s="118" t="s">
        <v>641</v>
      </c>
      <c r="D26" s="119" t="s">
        <v>651</v>
      </c>
      <c r="E26" s="183" t="s">
        <v>599</v>
      </c>
      <c r="F26" s="120">
        <v>52</v>
      </c>
      <c r="G26" s="121" t="s">
        <v>59</v>
      </c>
      <c r="H26" s="122" t="s">
        <v>650</v>
      </c>
      <c r="I26" s="123" t="s">
        <v>645</v>
      </c>
      <c r="J26" s="124" t="s">
        <v>988</v>
      </c>
      <c r="K26" s="124" t="s">
        <v>989</v>
      </c>
      <c r="L26" s="124">
        <v>250</v>
      </c>
      <c r="M26" s="125" t="s">
        <v>90</v>
      </c>
      <c r="N26" s="118" t="s">
        <v>1035</v>
      </c>
      <c r="O26" s="107" t="s">
        <v>941</v>
      </c>
      <c r="P26" s="107" t="s">
        <v>646</v>
      </c>
      <c r="Q26" s="107" t="s">
        <v>647</v>
      </c>
      <c r="R26" s="118" t="s">
        <v>648</v>
      </c>
      <c r="S26" s="126" t="s">
        <v>108</v>
      </c>
      <c r="T26" s="127" t="s">
        <v>1814</v>
      </c>
      <c r="U26" s="128" t="s">
        <v>108</v>
      </c>
      <c r="V26" s="128" t="s">
        <v>108</v>
      </c>
      <c r="W26" s="126" t="s">
        <v>940</v>
      </c>
      <c r="X26" s="128" t="s">
        <v>108</v>
      </c>
      <c r="Y26" s="128" t="s">
        <v>987</v>
      </c>
      <c r="Z26" s="128" t="s">
        <v>108</v>
      </c>
      <c r="AA26" s="128" t="s">
        <v>108</v>
      </c>
      <c r="AB26" s="118" t="s">
        <v>219</v>
      </c>
    </row>
    <row r="27" spans="1:28" ht="22.5" customHeight="1" x14ac:dyDescent="0.25">
      <c r="A27" s="116" t="s">
        <v>1143</v>
      </c>
      <c r="B27" s="117" t="s">
        <v>1360</v>
      </c>
      <c r="C27" s="118" t="s">
        <v>641</v>
      </c>
      <c r="D27" s="119" t="s">
        <v>651</v>
      </c>
      <c r="E27" s="183" t="s">
        <v>599</v>
      </c>
      <c r="F27" s="120">
        <v>52</v>
      </c>
      <c r="G27" s="121" t="s">
        <v>59</v>
      </c>
      <c r="H27" s="122" t="s">
        <v>650</v>
      </c>
      <c r="I27" s="123" t="s">
        <v>645</v>
      </c>
      <c r="J27" s="124" t="s">
        <v>988</v>
      </c>
      <c r="K27" s="124" t="s">
        <v>989</v>
      </c>
      <c r="L27" s="124">
        <v>250</v>
      </c>
      <c r="M27" s="125" t="s">
        <v>90</v>
      </c>
      <c r="N27" s="118" t="s">
        <v>1035</v>
      </c>
      <c r="O27" s="107" t="s">
        <v>941</v>
      </c>
      <c r="P27" s="107" t="s">
        <v>646</v>
      </c>
      <c r="Q27" s="107" t="s">
        <v>655</v>
      </c>
      <c r="R27" s="118" t="s">
        <v>648</v>
      </c>
      <c r="S27" s="126" t="s">
        <v>108</v>
      </c>
      <c r="T27" s="127" t="s">
        <v>1814</v>
      </c>
      <c r="U27" s="128" t="s">
        <v>108</v>
      </c>
      <c r="V27" s="128" t="s">
        <v>108</v>
      </c>
      <c r="W27" s="126" t="s">
        <v>940</v>
      </c>
      <c r="X27" s="128" t="s">
        <v>108</v>
      </c>
      <c r="Y27" s="128" t="s">
        <v>987</v>
      </c>
      <c r="Z27" s="128" t="s">
        <v>108</v>
      </c>
      <c r="AA27" s="128" t="s">
        <v>108</v>
      </c>
      <c r="AB27" s="118" t="s">
        <v>1149</v>
      </c>
    </row>
    <row r="28" spans="1:28" ht="22.5" customHeight="1" x14ac:dyDescent="0.25">
      <c r="A28" s="116" t="s">
        <v>1144</v>
      </c>
      <c r="B28" s="117" t="s">
        <v>1360</v>
      </c>
      <c r="C28" s="118" t="s">
        <v>641</v>
      </c>
      <c r="D28" s="119" t="s">
        <v>651</v>
      </c>
      <c r="E28" s="183" t="s">
        <v>599</v>
      </c>
      <c r="F28" s="120">
        <v>52</v>
      </c>
      <c r="G28" s="121" t="s">
        <v>59</v>
      </c>
      <c r="H28" s="122" t="s">
        <v>650</v>
      </c>
      <c r="I28" s="123" t="s">
        <v>645</v>
      </c>
      <c r="J28" s="124" t="s">
        <v>988</v>
      </c>
      <c r="K28" s="124" t="s">
        <v>989</v>
      </c>
      <c r="L28" s="124">
        <v>250</v>
      </c>
      <c r="M28" s="125" t="s">
        <v>90</v>
      </c>
      <c r="N28" s="118" t="s">
        <v>1035</v>
      </c>
      <c r="O28" s="107" t="s">
        <v>772</v>
      </c>
      <c r="P28" s="107" t="s">
        <v>646</v>
      </c>
      <c r="Q28" s="107" t="s">
        <v>647</v>
      </c>
      <c r="R28" s="118" t="s">
        <v>648</v>
      </c>
      <c r="S28" s="126" t="s">
        <v>108</v>
      </c>
      <c r="T28" s="127" t="s">
        <v>1814</v>
      </c>
      <c r="U28" s="128" t="s">
        <v>108</v>
      </c>
      <c r="V28" s="128" t="s">
        <v>108</v>
      </c>
      <c r="W28" s="126" t="s">
        <v>940</v>
      </c>
      <c r="X28" s="128" t="s">
        <v>108</v>
      </c>
      <c r="Y28" s="128" t="s">
        <v>987</v>
      </c>
      <c r="Z28" s="128" t="s">
        <v>108</v>
      </c>
      <c r="AA28" s="128" t="s">
        <v>108</v>
      </c>
      <c r="AB28" s="118" t="s">
        <v>220</v>
      </c>
    </row>
    <row r="29" spans="1:28" ht="22.5" customHeight="1" x14ac:dyDescent="0.25">
      <c r="A29" s="116" t="s">
        <v>1145</v>
      </c>
      <c r="B29" s="117" t="s">
        <v>1360</v>
      </c>
      <c r="C29" s="118" t="s">
        <v>641</v>
      </c>
      <c r="D29" s="119" t="s">
        <v>651</v>
      </c>
      <c r="E29" s="183" t="s">
        <v>599</v>
      </c>
      <c r="F29" s="120">
        <v>52</v>
      </c>
      <c r="G29" s="121" t="s">
        <v>59</v>
      </c>
      <c r="H29" s="122" t="s">
        <v>650</v>
      </c>
      <c r="I29" s="123" t="s">
        <v>645</v>
      </c>
      <c r="J29" s="124" t="s">
        <v>988</v>
      </c>
      <c r="K29" s="124" t="s">
        <v>989</v>
      </c>
      <c r="L29" s="124">
        <v>250</v>
      </c>
      <c r="M29" s="125" t="s">
        <v>90</v>
      </c>
      <c r="N29" s="118" t="s">
        <v>1035</v>
      </c>
      <c r="O29" s="107" t="s">
        <v>772</v>
      </c>
      <c r="P29" s="107" t="s">
        <v>646</v>
      </c>
      <c r="Q29" s="107" t="s">
        <v>655</v>
      </c>
      <c r="R29" s="118" t="s">
        <v>648</v>
      </c>
      <c r="S29" s="126" t="s">
        <v>108</v>
      </c>
      <c r="T29" s="127" t="s">
        <v>1814</v>
      </c>
      <c r="U29" s="128" t="s">
        <v>108</v>
      </c>
      <c r="V29" s="128" t="s">
        <v>108</v>
      </c>
      <c r="W29" s="126" t="s">
        <v>940</v>
      </c>
      <c r="X29" s="128" t="s">
        <v>108</v>
      </c>
      <c r="Y29" s="128" t="s">
        <v>987</v>
      </c>
      <c r="Z29" s="128" t="s">
        <v>108</v>
      </c>
      <c r="AA29" s="128" t="s">
        <v>108</v>
      </c>
      <c r="AB29" s="118" t="s">
        <v>221</v>
      </c>
    </row>
    <row r="30" spans="1:28" ht="22.5" customHeight="1" x14ac:dyDescent="0.25">
      <c r="A30" s="116" t="s">
        <v>49</v>
      </c>
      <c r="B30" s="117" t="s">
        <v>1003</v>
      </c>
      <c r="C30" s="118" t="s">
        <v>641</v>
      </c>
      <c r="D30" s="119" t="s">
        <v>643</v>
      </c>
      <c r="E30" s="183" t="s">
        <v>599</v>
      </c>
      <c r="F30" s="120">
        <v>44</v>
      </c>
      <c r="G30" s="121" t="s">
        <v>59</v>
      </c>
      <c r="H30" s="122" t="s">
        <v>659</v>
      </c>
      <c r="I30" s="123" t="s">
        <v>645</v>
      </c>
      <c r="J30" s="124" t="s">
        <v>985</v>
      </c>
      <c r="K30" s="124" t="s">
        <v>989</v>
      </c>
      <c r="L30" s="124">
        <v>300</v>
      </c>
      <c r="M30" s="125" t="s">
        <v>21</v>
      </c>
      <c r="N30" s="118" t="s">
        <v>1040</v>
      </c>
      <c r="O30" s="107" t="s">
        <v>653</v>
      </c>
      <c r="P30" s="107" t="s">
        <v>646</v>
      </c>
      <c r="Q30" s="107" t="s">
        <v>647</v>
      </c>
      <c r="R30" s="118" t="s">
        <v>648</v>
      </c>
      <c r="S30" s="126" t="s">
        <v>108</v>
      </c>
      <c r="T30" s="127" t="s">
        <v>1814</v>
      </c>
      <c r="U30" s="128" t="s">
        <v>108</v>
      </c>
      <c r="V30" s="128" t="s">
        <v>649</v>
      </c>
      <c r="W30" s="126" t="s">
        <v>1038</v>
      </c>
      <c r="X30" s="128" t="s">
        <v>108</v>
      </c>
      <c r="Y30" s="128" t="s">
        <v>987</v>
      </c>
      <c r="Z30" s="128" t="s">
        <v>108</v>
      </c>
      <c r="AA30" s="128" t="s">
        <v>108</v>
      </c>
      <c r="AB30" s="118" t="s">
        <v>145</v>
      </c>
    </row>
    <row r="31" spans="1:28" ht="22.5" customHeight="1" x14ac:dyDescent="0.25">
      <c r="A31" s="116" t="s">
        <v>783</v>
      </c>
      <c r="B31" s="117" t="s">
        <v>1003</v>
      </c>
      <c r="C31" s="118" t="s">
        <v>641</v>
      </c>
      <c r="D31" s="119" t="s">
        <v>643</v>
      </c>
      <c r="E31" s="183" t="s">
        <v>599</v>
      </c>
      <c r="F31" s="120">
        <v>44</v>
      </c>
      <c r="G31" s="121" t="s">
        <v>59</v>
      </c>
      <c r="H31" s="122" t="s">
        <v>659</v>
      </c>
      <c r="I31" s="123" t="s">
        <v>645</v>
      </c>
      <c r="J31" s="124" t="s">
        <v>985</v>
      </c>
      <c r="K31" s="124" t="s">
        <v>989</v>
      </c>
      <c r="L31" s="124">
        <v>300</v>
      </c>
      <c r="M31" s="125" t="s">
        <v>21</v>
      </c>
      <c r="N31" s="118" t="s">
        <v>1040</v>
      </c>
      <c r="O31" s="107" t="s">
        <v>653</v>
      </c>
      <c r="P31" s="107" t="s">
        <v>685</v>
      </c>
      <c r="Q31" s="107" t="s">
        <v>655</v>
      </c>
      <c r="R31" s="118" t="s">
        <v>648</v>
      </c>
      <c r="S31" s="126" t="s">
        <v>108</v>
      </c>
      <c r="T31" s="127" t="s">
        <v>1814</v>
      </c>
      <c r="U31" s="128" t="s">
        <v>108</v>
      </c>
      <c r="V31" s="128" t="s">
        <v>649</v>
      </c>
      <c r="W31" s="126" t="s">
        <v>1038</v>
      </c>
      <c r="X31" s="128" t="s">
        <v>108</v>
      </c>
      <c r="Y31" s="128" t="s">
        <v>987</v>
      </c>
      <c r="Z31" s="128" t="s">
        <v>108</v>
      </c>
      <c r="AA31" s="128" t="s">
        <v>108</v>
      </c>
      <c r="AB31" s="118" t="s">
        <v>59</v>
      </c>
    </row>
    <row r="32" spans="1:28" ht="22.5" customHeight="1" x14ac:dyDescent="0.25">
      <c r="A32" s="116" t="s">
        <v>0</v>
      </c>
      <c r="B32" s="117" t="s">
        <v>1003</v>
      </c>
      <c r="C32" s="118" t="s">
        <v>641</v>
      </c>
      <c r="D32" s="119" t="s">
        <v>643</v>
      </c>
      <c r="E32" s="183" t="s">
        <v>599</v>
      </c>
      <c r="F32" s="120">
        <v>44</v>
      </c>
      <c r="G32" s="121" t="s">
        <v>59</v>
      </c>
      <c r="H32" s="122" t="s">
        <v>659</v>
      </c>
      <c r="I32" s="123" t="s">
        <v>645</v>
      </c>
      <c r="J32" s="124" t="s">
        <v>985</v>
      </c>
      <c r="K32" s="124" t="s">
        <v>989</v>
      </c>
      <c r="L32" s="124">
        <v>300</v>
      </c>
      <c r="M32" s="125" t="s">
        <v>21</v>
      </c>
      <c r="N32" s="118" t="s">
        <v>1040</v>
      </c>
      <c r="O32" s="107" t="s">
        <v>656</v>
      </c>
      <c r="P32" s="107" t="s">
        <v>646</v>
      </c>
      <c r="Q32" s="107" t="s">
        <v>647</v>
      </c>
      <c r="R32" s="118" t="s">
        <v>648</v>
      </c>
      <c r="S32" s="126" t="s">
        <v>108</v>
      </c>
      <c r="T32" s="127" t="s">
        <v>1814</v>
      </c>
      <c r="U32" s="128" t="s">
        <v>108</v>
      </c>
      <c r="V32" s="128" t="s">
        <v>649</v>
      </c>
      <c r="W32" s="126" t="s">
        <v>1038</v>
      </c>
      <c r="X32" s="128" t="s">
        <v>108</v>
      </c>
      <c r="Y32" s="128" t="s">
        <v>987</v>
      </c>
      <c r="Z32" s="128" t="s">
        <v>108</v>
      </c>
      <c r="AA32" s="128" t="s">
        <v>108</v>
      </c>
      <c r="AB32" s="118" t="s">
        <v>146</v>
      </c>
    </row>
    <row r="33" spans="1:28" ht="22.5" customHeight="1" x14ac:dyDescent="0.25">
      <c r="A33" s="116" t="s">
        <v>56</v>
      </c>
      <c r="B33" s="117" t="s">
        <v>1003</v>
      </c>
      <c r="C33" s="118" t="s">
        <v>641</v>
      </c>
      <c r="D33" s="119" t="s">
        <v>643</v>
      </c>
      <c r="E33" s="183" t="s">
        <v>599</v>
      </c>
      <c r="F33" s="120">
        <v>44</v>
      </c>
      <c r="G33" s="121" t="s">
        <v>59</v>
      </c>
      <c r="H33" s="122" t="s">
        <v>659</v>
      </c>
      <c r="I33" s="123" t="s">
        <v>645</v>
      </c>
      <c r="J33" s="124" t="s">
        <v>985</v>
      </c>
      <c r="K33" s="124" t="s">
        <v>989</v>
      </c>
      <c r="L33" s="124">
        <v>300</v>
      </c>
      <c r="M33" s="125" t="s">
        <v>21</v>
      </c>
      <c r="N33" s="118" t="s">
        <v>1040</v>
      </c>
      <c r="O33" s="107" t="s">
        <v>656</v>
      </c>
      <c r="P33" s="107" t="s">
        <v>685</v>
      </c>
      <c r="Q33" s="107" t="s">
        <v>655</v>
      </c>
      <c r="R33" s="118" t="s">
        <v>648</v>
      </c>
      <c r="S33" s="126" t="s">
        <v>108</v>
      </c>
      <c r="T33" s="127" t="s">
        <v>1814</v>
      </c>
      <c r="U33" s="128" t="s">
        <v>108</v>
      </c>
      <c r="V33" s="128" t="s">
        <v>649</v>
      </c>
      <c r="W33" s="126" t="s">
        <v>1038</v>
      </c>
      <c r="X33" s="128" t="s">
        <v>108</v>
      </c>
      <c r="Y33" s="128" t="s">
        <v>987</v>
      </c>
      <c r="Z33" s="128" t="s">
        <v>108</v>
      </c>
      <c r="AA33" s="128" t="s">
        <v>108</v>
      </c>
      <c r="AB33" s="118" t="s">
        <v>147</v>
      </c>
    </row>
    <row r="34" spans="1:28" ht="22.5" customHeight="1" x14ac:dyDescent="0.25">
      <c r="A34" s="116" t="s">
        <v>57</v>
      </c>
      <c r="B34" s="117" t="s">
        <v>1003</v>
      </c>
      <c r="C34" s="118" t="s">
        <v>641</v>
      </c>
      <c r="D34" s="119" t="s">
        <v>643</v>
      </c>
      <c r="E34" s="183" t="s">
        <v>599</v>
      </c>
      <c r="F34" s="120">
        <v>44</v>
      </c>
      <c r="G34" s="121" t="s">
        <v>59</v>
      </c>
      <c r="H34" s="122" t="s">
        <v>659</v>
      </c>
      <c r="I34" s="123" t="s">
        <v>645</v>
      </c>
      <c r="J34" s="124" t="s">
        <v>985</v>
      </c>
      <c r="K34" s="124" t="s">
        <v>989</v>
      </c>
      <c r="L34" s="124">
        <v>300</v>
      </c>
      <c r="M34" s="125" t="s">
        <v>21</v>
      </c>
      <c r="N34" s="118" t="s">
        <v>1040</v>
      </c>
      <c r="O34" s="107" t="s">
        <v>664</v>
      </c>
      <c r="P34" s="107" t="s">
        <v>685</v>
      </c>
      <c r="Q34" s="107" t="s">
        <v>660</v>
      </c>
      <c r="R34" s="118" t="s">
        <v>648</v>
      </c>
      <c r="S34" s="126" t="s">
        <v>108</v>
      </c>
      <c r="T34" s="127" t="s">
        <v>1814</v>
      </c>
      <c r="U34" s="128" t="s">
        <v>108</v>
      </c>
      <c r="V34" s="128" t="s">
        <v>649</v>
      </c>
      <c r="W34" s="126" t="s">
        <v>1038</v>
      </c>
      <c r="X34" s="128" t="s">
        <v>108</v>
      </c>
      <c r="Y34" s="128" t="s">
        <v>987</v>
      </c>
      <c r="Z34" s="128" t="s">
        <v>108</v>
      </c>
      <c r="AA34" s="128" t="s">
        <v>108</v>
      </c>
      <c r="AB34" s="118" t="s">
        <v>148</v>
      </c>
    </row>
    <row r="35" spans="1:28" ht="22.5" customHeight="1" x14ac:dyDescent="0.25">
      <c r="A35" s="116" t="s">
        <v>58</v>
      </c>
      <c r="B35" s="117" t="s">
        <v>1003</v>
      </c>
      <c r="C35" s="118" t="s">
        <v>641</v>
      </c>
      <c r="D35" s="119" t="s">
        <v>643</v>
      </c>
      <c r="E35" s="183" t="s">
        <v>599</v>
      </c>
      <c r="F35" s="120">
        <v>44</v>
      </c>
      <c r="G35" s="121" t="s">
        <v>59</v>
      </c>
      <c r="H35" s="122" t="s">
        <v>659</v>
      </c>
      <c r="I35" s="123" t="s">
        <v>645</v>
      </c>
      <c r="J35" s="124" t="s">
        <v>985</v>
      </c>
      <c r="K35" s="124" t="s">
        <v>989</v>
      </c>
      <c r="L35" s="124">
        <v>300</v>
      </c>
      <c r="M35" s="125" t="s">
        <v>21</v>
      </c>
      <c r="N35" s="118" t="s">
        <v>1040</v>
      </c>
      <c r="O35" s="107" t="s">
        <v>664</v>
      </c>
      <c r="P35" s="107" t="s">
        <v>685</v>
      </c>
      <c r="Q35" s="107" t="s">
        <v>655</v>
      </c>
      <c r="R35" s="118" t="s">
        <v>648</v>
      </c>
      <c r="S35" s="126" t="s">
        <v>108</v>
      </c>
      <c r="T35" s="127" t="s">
        <v>1815</v>
      </c>
      <c r="U35" s="128" t="s">
        <v>108</v>
      </c>
      <c r="V35" s="128" t="s">
        <v>649</v>
      </c>
      <c r="W35" s="126" t="s">
        <v>1038</v>
      </c>
      <c r="X35" s="128" t="s">
        <v>108</v>
      </c>
      <c r="Y35" s="128" t="s">
        <v>987</v>
      </c>
      <c r="Z35" s="128" t="s">
        <v>108</v>
      </c>
      <c r="AA35" s="128" t="s">
        <v>108</v>
      </c>
      <c r="AB35" s="118" t="s">
        <v>149</v>
      </c>
    </row>
    <row r="36" spans="1:28" ht="22.5" customHeight="1" x14ac:dyDescent="0.25">
      <c r="A36" s="116" t="s">
        <v>1438</v>
      </c>
      <c r="B36" s="117" t="s">
        <v>1471</v>
      </c>
      <c r="C36" s="118" t="s">
        <v>641</v>
      </c>
      <c r="D36" s="119" t="s">
        <v>651</v>
      </c>
      <c r="E36" s="183" t="s">
        <v>599</v>
      </c>
      <c r="F36" s="120">
        <v>39</v>
      </c>
      <c r="G36" s="121" t="s">
        <v>59</v>
      </c>
      <c r="H36" s="122" t="s">
        <v>659</v>
      </c>
      <c r="I36" s="123" t="s">
        <v>645</v>
      </c>
      <c r="J36" s="124" t="s">
        <v>985</v>
      </c>
      <c r="K36" s="124" t="s">
        <v>989</v>
      </c>
      <c r="L36" s="124">
        <v>300</v>
      </c>
      <c r="M36" s="125" t="s">
        <v>21</v>
      </c>
      <c r="N36" s="118" t="s">
        <v>1035</v>
      </c>
      <c r="O36" s="107" t="s">
        <v>941</v>
      </c>
      <c r="P36" s="107" t="s">
        <v>646</v>
      </c>
      <c r="Q36" s="107" t="s">
        <v>647</v>
      </c>
      <c r="R36" s="118" t="s">
        <v>648</v>
      </c>
      <c r="S36" s="126" t="s">
        <v>108</v>
      </c>
      <c r="T36" s="127" t="s">
        <v>1814</v>
      </c>
      <c r="U36" s="128" t="s">
        <v>108</v>
      </c>
      <c r="V36" s="128" t="s">
        <v>649</v>
      </c>
      <c r="W36" s="126" t="s">
        <v>940</v>
      </c>
      <c r="X36" s="128" t="s">
        <v>108</v>
      </c>
      <c r="Y36" s="128" t="s">
        <v>987</v>
      </c>
      <c r="Z36" s="128" t="s">
        <v>108</v>
      </c>
      <c r="AA36" s="128" t="s">
        <v>108</v>
      </c>
      <c r="AB36" s="118" t="s">
        <v>49</v>
      </c>
    </row>
    <row r="37" spans="1:28" ht="22.5" customHeight="1" x14ac:dyDescent="0.25">
      <c r="A37" s="116" t="s">
        <v>1439</v>
      </c>
      <c r="B37" s="117" t="s">
        <v>1471</v>
      </c>
      <c r="C37" s="118" t="s">
        <v>641</v>
      </c>
      <c r="D37" s="119" t="s">
        <v>651</v>
      </c>
      <c r="E37" s="183" t="s">
        <v>599</v>
      </c>
      <c r="F37" s="120">
        <v>39</v>
      </c>
      <c r="G37" s="121" t="s">
        <v>59</v>
      </c>
      <c r="H37" s="122" t="s">
        <v>659</v>
      </c>
      <c r="I37" s="123" t="s">
        <v>645</v>
      </c>
      <c r="J37" s="124" t="s">
        <v>985</v>
      </c>
      <c r="K37" s="124" t="s">
        <v>989</v>
      </c>
      <c r="L37" s="124">
        <v>300</v>
      </c>
      <c r="M37" s="125" t="s">
        <v>21</v>
      </c>
      <c r="N37" s="118" t="s">
        <v>1035</v>
      </c>
      <c r="O37" s="107" t="s">
        <v>941</v>
      </c>
      <c r="P37" s="107" t="s">
        <v>661</v>
      </c>
      <c r="Q37" s="107" t="s">
        <v>655</v>
      </c>
      <c r="R37" s="118" t="s">
        <v>648</v>
      </c>
      <c r="S37" s="126" t="s">
        <v>108</v>
      </c>
      <c r="T37" s="127" t="s">
        <v>1814</v>
      </c>
      <c r="U37" s="128" t="s">
        <v>108</v>
      </c>
      <c r="V37" s="128" t="s">
        <v>649</v>
      </c>
      <c r="W37" s="126" t="s">
        <v>940</v>
      </c>
      <c r="X37" s="128" t="s">
        <v>108</v>
      </c>
      <c r="Y37" s="128" t="s">
        <v>987</v>
      </c>
      <c r="Z37" s="128" t="s">
        <v>108</v>
      </c>
      <c r="AA37" s="128" t="s">
        <v>108</v>
      </c>
      <c r="AB37" s="118" t="s">
        <v>783</v>
      </c>
    </row>
    <row r="38" spans="1:28" ht="22.5" customHeight="1" x14ac:dyDescent="0.25">
      <c r="A38" s="116" t="s">
        <v>1440</v>
      </c>
      <c r="B38" s="117" t="s">
        <v>1471</v>
      </c>
      <c r="C38" s="118" t="s">
        <v>641</v>
      </c>
      <c r="D38" s="119" t="s">
        <v>651</v>
      </c>
      <c r="E38" s="183" t="s">
        <v>599</v>
      </c>
      <c r="F38" s="120">
        <v>39</v>
      </c>
      <c r="G38" s="121" t="s">
        <v>59</v>
      </c>
      <c r="H38" s="122" t="s">
        <v>659</v>
      </c>
      <c r="I38" s="123" t="s">
        <v>645</v>
      </c>
      <c r="J38" s="124" t="s">
        <v>985</v>
      </c>
      <c r="K38" s="124" t="s">
        <v>989</v>
      </c>
      <c r="L38" s="124">
        <v>300</v>
      </c>
      <c r="M38" s="125" t="s">
        <v>21</v>
      </c>
      <c r="N38" s="118" t="s">
        <v>1035</v>
      </c>
      <c r="O38" s="107" t="s">
        <v>772</v>
      </c>
      <c r="P38" s="107" t="s">
        <v>646</v>
      </c>
      <c r="Q38" s="107" t="s">
        <v>647</v>
      </c>
      <c r="R38" s="118" t="s">
        <v>648</v>
      </c>
      <c r="S38" s="126" t="s">
        <v>108</v>
      </c>
      <c r="T38" s="127" t="s">
        <v>1814</v>
      </c>
      <c r="U38" s="128" t="s">
        <v>108</v>
      </c>
      <c r="V38" s="128" t="s">
        <v>649</v>
      </c>
      <c r="W38" s="126" t="s">
        <v>940</v>
      </c>
      <c r="X38" s="128" t="s">
        <v>108</v>
      </c>
      <c r="Y38" s="128" t="s">
        <v>987</v>
      </c>
      <c r="Z38" s="128" t="s">
        <v>108</v>
      </c>
      <c r="AA38" s="128" t="s">
        <v>108</v>
      </c>
      <c r="AB38" s="118" t="s">
        <v>0</v>
      </c>
    </row>
    <row r="39" spans="1:28" ht="22.5" customHeight="1" x14ac:dyDescent="0.25">
      <c r="A39" s="116" t="s">
        <v>1441</v>
      </c>
      <c r="B39" s="117" t="s">
        <v>1471</v>
      </c>
      <c r="C39" s="118" t="s">
        <v>641</v>
      </c>
      <c r="D39" s="119" t="s">
        <v>651</v>
      </c>
      <c r="E39" s="183" t="s">
        <v>599</v>
      </c>
      <c r="F39" s="120">
        <v>39</v>
      </c>
      <c r="G39" s="121" t="s">
        <v>59</v>
      </c>
      <c r="H39" s="122" t="s">
        <v>659</v>
      </c>
      <c r="I39" s="123" t="s">
        <v>645</v>
      </c>
      <c r="J39" s="124" t="s">
        <v>985</v>
      </c>
      <c r="K39" s="124" t="s">
        <v>989</v>
      </c>
      <c r="L39" s="124">
        <v>300</v>
      </c>
      <c r="M39" s="125" t="s">
        <v>21</v>
      </c>
      <c r="N39" s="118" t="s">
        <v>1035</v>
      </c>
      <c r="O39" s="107" t="s">
        <v>772</v>
      </c>
      <c r="P39" s="107" t="s">
        <v>661</v>
      </c>
      <c r="Q39" s="107" t="s">
        <v>655</v>
      </c>
      <c r="R39" s="118" t="s">
        <v>648</v>
      </c>
      <c r="S39" s="126" t="s">
        <v>108</v>
      </c>
      <c r="T39" s="127" t="s">
        <v>1814</v>
      </c>
      <c r="U39" s="128" t="s">
        <v>108</v>
      </c>
      <c r="V39" s="128" t="s">
        <v>649</v>
      </c>
      <c r="W39" s="126" t="s">
        <v>940</v>
      </c>
      <c r="X39" s="128" t="s">
        <v>108</v>
      </c>
      <c r="Y39" s="128" t="s">
        <v>987</v>
      </c>
      <c r="Z39" s="128" t="s">
        <v>108</v>
      </c>
      <c r="AA39" s="128" t="s">
        <v>108</v>
      </c>
      <c r="AB39" s="118" t="s">
        <v>56</v>
      </c>
    </row>
    <row r="40" spans="1:28" ht="22.5" customHeight="1" x14ac:dyDescent="0.25">
      <c r="A40" s="116" t="s">
        <v>1442</v>
      </c>
      <c r="B40" s="117" t="s">
        <v>1471</v>
      </c>
      <c r="C40" s="118" t="s">
        <v>641</v>
      </c>
      <c r="D40" s="119" t="s">
        <v>651</v>
      </c>
      <c r="E40" s="183" t="s">
        <v>599</v>
      </c>
      <c r="F40" s="120">
        <v>5</v>
      </c>
      <c r="G40" s="121" t="s">
        <v>59</v>
      </c>
      <c r="H40" s="122" t="s">
        <v>659</v>
      </c>
      <c r="I40" s="123" t="s">
        <v>645</v>
      </c>
      <c r="J40" s="124" t="s">
        <v>985</v>
      </c>
      <c r="K40" s="124" t="s">
        <v>989</v>
      </c>
      <c r="L40" s="124">
        <v>300</v>
      </c>
      <c r="M40" s="125" t="s">
        <v>21</v>
      </c>
      <c r="N40" s="118" t="s">
        <v>1035</v>
      </c>
      <c r="O40" s="107" t="s">
        <v>773</v>
      </c>
      <c r="P40" s="107" t="s">
        <v>661</v>
      </c>
      <c r="Q40" s="107" t="s">
        <v>655</v>
      </c>
      <c r="R40" s="118" t="s">
        <v>648</v>
      </c>
      <c r="S40" s="126" t="s">
        <v>108</v>
      </c>
      <c r="T40" s="127" t="s">
        <v>1816</v>
      </c>
      <c r="U40" s="128" t="s">
        <v>108</v>
      </c>
      <c r="V40" s="128" t="s">
        <v>649</v>
      </c>
      <c r="W40" s="126" t="s">
        <v>940</v>
      </c>
      <c r="X40" s="128" t="s">
        <v>108</v>
      </c>
      <c r="Y40" s="128" t="s">
        <v>987</v>
      </c>
      <c r="Z40" s="128" t="s">
        <v>108</v>
      </c>
      <c r="AA40" s="128" t="s">
        <v>108</v>
      </c>
      <c r="AB40" s="118" t="s">
        <v>58</v>
      </c>
    </row>
    <row r="41" spans="1:28" ht="37.5" customHeight="1" x14ac:dyDescent="0.25">
      <c r="A41" s="129" t="s">
        <v>662</v>
      </c>
      <c r="B41" s="130"/>
      <c r="C41" s="130"/>
      <c r="D41" s="130"/>
      <c r="E41" s="130"/>
      <c r="F41" s="130"/>
      <c r="G41" s="130"/>
      <c r="H41" s="132"/>
      <c r="I41" s="130"/>
      <c r="J41" s="131"/>
      <c r="K41" s="131"/>
      <c r="L41" s="131"/>
      <c r="M41" s="130"/>
      <c r="N41" s="130"/>
      <c r="O41" s="130"/>
      <c r="P41" s="130"/>
      <c r="Q41" s="130"/>
      <c r="R41" s="130"/>
      <c r="S41" s="132"/>
      <c r="T41" s="132"/>
      <c r="U41" s="132"/>
      <c r="V41" s="132"/>
      <c r="W41" s="132"/>
      <c r="X41" s="132"/>
      <c r="Y41" s="130"/>
      <c r="Z41" s="132"/>
      <c r="AA41" s="132"/>
      <c r="AB41" s="130"/>
    </row>
    <row r="42" spans="1:28" ht="22.5" customHeight="1" x14ac:dyDescent="0.25">
      <c r="A42" s="116" t="s">
        <v>710</v>
      </c>
      <c r="B42" s="117" t="s">
        <v>1004</v>
      </c>
      <c r="C42" s="118" t="s">
        <v>662</v>
      </c>
      <c r="D42" s="119" t="s">
        <v>643</v>
      </c>
      <c r="E42" s="183" t="s">
        <v>599</v>
      </c>
      <c r="F42" s="120">
        <v>46</v>
      </c>
      <c r="G42" s="121" t="s">
        <v>59</v>
      </c>
      <c r="H42" s="122" t="s">
        <v>663</v>
      </c>
      <c r="I42" s="123" t="s">
        <v>645</v>
      </c>
      <c r="J42" s="124" t="s">
        <v>985</v>
      </c>
      <c r="K42" s="124" t="s">
        <v>989</v>
      </c>
      <c r="L42" s="124">
        <v>250</v>
      </c>
      <c r="M42" s="125" t="s">
        <v>154</v>
      </c>
      <c r="N42" s="118" t="s">
        <v>1041</v>
      </c>
      <c r="O42" s="107" t="s">
        <v>669</v>
      </c>
      <c r="P42" s="107" t="s">
        <v>646</v>
      </c>
      <c r="Q42" s="107" t="s">
        <v>647</v>
      </c>
      <c r="R42" s="118" t="s">
        <v>648</v>
      </c>
      <c r="S42" s="126" t="s">
        <v>108</v>
      </c>
      <c r="T42" s="127" t="s">
        <v>1814</v>
      </c>
      <c r="U42" s="128" t="s">
        <v>649</v>
      </c>
      <c r="V42" s="128" t="s">
        <v>649</v>
      </c>
      <c r="W42" s="126" t="s">
        <v>940</v>
      </c>
      <c r="X42" s="128" t="s">
        <v>108</v>
      </c>
      <c r="Y42" s="128" t="s">
        <v>987</v>
      </c>
      <c r="Z42" s="128" t="s">
        <v>108</v>
      </c>
      <c r="AA42" s="128" t="s">
        <v>108</v>
      </c>
      <c r="AB42" s="118" t="s">
        <v>59</v>
      </c>
    </row>
    <row r="43" spans="1:28" ht="22.5" customHeight="1" x14ac:dyDescent="0.25">
      <c r="A43" s="116" t="s">
        <v>711</v>
      </c>
      <c r="B43" s="117" t="s">
        <v>1004</v>
      </c>
      <c r="C43" s="118" t="s">
        <v>662</v>
      </c>
      <c r="D43" s="119" t="s">
        <v>643</v>
      </c>
      <c r="E43" s="183" t="s">
        <v>599</v>
      </c>
      <c r="F43" s="120" t="s">
        <v>59</v>
      </c>
      <c r="G43" s="121" t="s">
        <v>59</v>
      </c>
      <c r="H43" s="122" t="s">
        <v>663</v>
      </c>
      <c r="I43" s="123" t="s">
        <v>645</v>
      </c>
      <c r="J43" s="124" t="s">
        <v>985</v>
      </c>
      <c r="K43" s="124" t="s">
        <v>989</v>
      </c>
      <c r="L43" s="124">
        <v>250</v>
      </c>
      <c r="M43" s="125" t="s">
        <v>154</v>
      </c>
      <c r="N43" s="118" t="s">
        <v>1041</v>
      </c>
      <c r="O43" s="107" t="s">
        <v>669</v>
      </c>
      <c r="P43" s="107" t="s">
        <v>661</v>
      </c>
      <c r="Q43" s="107" t="s">
        <v>655</v>
      </c>
      <c r="R43" s="118" t="s">
        <v>648</v>
      </c>
      <c r="S43" s="126" t="s">
        <v>108</v>
      </c>
      <c r="T43" s="127" t="s">
        <v>1814</v>
      </c>
      <c r="U43" s="128" t="s">
        <v>649</v>
      </c>
      <c r="V43" s="128" t="s">
        <v>649</v>
      </c>
      <c r="W43" s="126" t="s">
        <v>940</v>
      </c>
      <c r="X43" s="128" t="s">
        <v>108</v>
      </c>
      <c r="Y43" s="128" t="s">
        <v>987</v>
      </c>
      <c r="Z43" s="128" t="s">
        <v>108</v>
      </c>
      <c r="AA43" s="128" t="s">
        <v>108</v>
      </c>
      <c r="AB43" s="118" t="s">
        <v>59</v>
      </c>
    </row>
    <row r="44" spans="1:28" ht="22.5" customHeight="1" x14ac:dyDescent="0.25">
      <c r="A44" s="116" t="s">
        <v>712</v>
      </c>
      <c r="B44" s="117" t="s">
        <v>1004</v>
      </c>
      <c r="C44" s="118" t="s">
        <v>662</v>
      </c>
      <c r="D44" s="119" t="s">
        <v>643</v>
      </c>
      <c r="E44" s="183" t="s">
        <v>599</v>
      </c>
      <c r="F44" s="120" t="s">
        <v>59</v>
      </c>
      <c r="G44" s="121" t="s">
        <v>59</v>
      </c>
      <c r="H44" s="122" t="s">
        <v>663</v>
      </c>
      <c r="I44" s="123" t="s">
        <v>645</v>
      </c>
      <c r="J44" s="124" t="s">
        <v>985</v>
      </c>
      <c r="K44" s="124" t="s">
        <v>989</v>
      </c>
      <c r="L44" s="124">
        <v>250</v>
      </c>
      <c r="M44" s="125" t="s">
        <v>154</v>
      </c>
      <c r="N44" s="118" t="s">
        <v>1041</v>
      </c>
      <c r="O44" s="107" t="s">
        <v>671</v>
      </c>
      <c r="P44" s="107" t="s">
        <v>661</v>
      </c>
      <c r="Q44" s="107" t="s">
        <v>655</v>
      </c>
      <c r="R44" s="118" t="s">
        <v>648</v>
      </c>
      <c r="S44" s="126" t="s">
        <v>108</v>
      </c>
      <c r="T44" s="127" t="s">
        <v>1814</v>
      </c>
      <c r="U44" s="128" t="s">
        <v>649</v>
      </c>
      <c r="V44" s="128" t="s">
        <v>649</v>
      </c>
      <c r="W44" s="126" t="s">
        <v>940</v>
      </c>
      <c r="X44" s="128" t="s">
        <v>108</v>
      </c>
      <c r="Y44" s="128" t="s">
        <v>987</v>
      </c>
      <c r="Z44" s="128" t="s">
        <v>108</v>
      </c>
      <c r="AA44" s="128" t="s">
        <v>108</v>
      </c>
      <c r="AB44" s="118" t="s">
        <v>59</v>
      </c>
    </row>
    <row r="45" spans="1:28" ht="22.5" customHeight="1" x14ac:dyDescent="0.25">
      <c r="A45" s="116" t="s">
        <v>1154</v>
      </c>
      <c r="B45" s="117" t="s">
        <v>1361</v>
      </c>
      <c r="C45" s="118" t="s">
        <v>662</v>
      </c>
      <c r="D45" s="119" t="s">
        <v>651</v>
      </c>
      <c r="E45" s="184" t="s">
        <v>599</v>
      </c>
      <c r="F45" s="120" t="s">
        <v>59</v>
      </c>
      <c r="G45" s="121" t="s">
        <v>59</v>
      </c>
      <c r="H45" s="122" t="s">
        <v>663</v>
      </c>
      <c r="I45" s="123" t="s">
        <v>645</v>
      </c>
      <c r="J45" s="124" t="s">
        <v>985</v>
      </c>
      <c r="K45" s="124" t="s">
        <v>989</v>
      </c>
      <c r="L45" s="124">
        <v>300</v>
      </c>
      <c r="M45" s="125" t="s">
        <v>154</v>
      </c>
      <c r="N45" s="118" t="s">
        <v>1355</v>
      </c>
      <c r="O45" s="107" t="s">
        <v>1357</v>
      </c>
      <c r="P45" s="107" t="s">
        <v>646</v>
      </c>
      <c r="Q45" s="107" t="s">
        <v>647</v>
      </c>
      <c r="R45" s="118" t="s">
        <v>648</v>
      </c>
      <c r="S45" s="126" t="s">
        <v>108</v>
      </c>
      <c r="T45" s="127" t="s">
        <v>1814</v>
      </c>
      <c r="U45" s="128" t="s">
        <v>649</v>
      </c>
      <c r="V45" s="128" t="s">
        <v>649</v>
      </c>
      <c r="W45" s="126" t="s">
        <v>940</v>
      </c>
      <c r="X45" s="128" t="s">
        <v>108</v>
      </c>
      <c r="Y45" s="128" t="s">
        <v>987</v>
      </c>
      <c r="Z45" s="128" t="s">
        <v>108</v>
      </c>
      <c r="AA45" s="128" t="s">
        <v>108</v>
      </c>
      <c r="AB45" s="118" t="s">
        <v>710</v>
      </c>
    </row>
    <row r="46" spans="1:28" ht="22.5" customHeight="1" x14ac:dyDescent="0.25">
      <c r="A46" s="116" t="s">
        <v>1155</v>
      </c>
      <c r="B46" s="117" t="s">
        <v>1361</v>
      </c>
      <c r="C46" s="118" t="s">
        <v>662</v>
      </c>
      <c r="D46" s="119" t="s">
        <v>651</v>
      </c>
      <c r="E46" s="182" t="s">
        <v>599</v>
      </c>
      <c r="F46" s="120" t="s">
        <v>59</v>
      </c>
      <c r="G46" s="121" t="s">
        <v>59</v>
      </c>
      <c r="H46" s="122" t="s">
        <v>663</v>
      </c>
      <c r="I46" s="123" t="s">
        <v>645</v>
      </c>
      <c r="J46" s="124" t="s">
        <v>985</v>
      </c>
      <c r="K46" s="124" t="s">
        <v>989</v>
      </c>
      <c r="L46" s="124">
        <v>300</v>
      </c>
      <c r="M46" s="125" t="s">
        <v>154</v>
      </c>
      <c r="N46" s="118" t="s">
        <v>1355</v>
      </c>
      <c r="O46" s="107" t="s">
        <v>1357</v>
      </c>
      <c r="P46" s="107" t="s">
        <v>661</v>
      </c>
      <c r="Q46" s="107" t="s">
        <v>655</v>
      </c>
      <c r="R46" s="118" t="s">
        <v>648</v>
      </c>
      <c r="S46" s="126" t="s">
        <v>108</v>
      </c>
      <c r="T46" s="127" t="s">
        <v>1814</v>
      </c>
      <c r="U46" s="128" t="s">
        <v>649</v>
      </c>
      <c r="V46" s="128" t="s">
        <v>649</v>
      </c>
      <c r="W46" s="126" t="s">
        <v>940</v>
      </c>
      <c r="X46" s="128" t="s">
        <v>108</v>
      </c>
      <c r="Y46" s="128" t="s">
        <v>987</v>
      </c>
      <c r="Z46" s="128" t="s">
        <v>108</v>
      </c>
      <c r="AA46" s="128" t="s">
        <v>108</v>
      </c>
      <c r="AB46" s="118" t="s">
        <v>711</v>
      </c>
    </row>
    <row r="47" spans="1:28" ht="22.5" customHeight="1" x14ac:dyDescent="0.25">
      <c r="A47" s="116" t="s">
        <v>1156</v>
      </c>
      <c r="B47" s="117" t="s">
        <v>1361</v>
      </c>
      <c r="C47" s="118" t="s">
        <v>662</v>
      </c>
      <c r="D47" s="119" t="s">
        <v>651</v>
      </c>
      <c r="E47" s="182" t="s">
        <v>599</v>
      </c>
      <c r="F47" s="120" t="s">
        <v>59</v>
      </c>
      <c r="G47" s="121">
        <v>720</v>
      </c>
      <c r="H47" s="122" t="s">
        <v>663</v>
      </c>
      <c r="I47" s="123" t="s">
        <v>645</v>
      </c>
      <c r="J47" s="124" t="s">
        <v>985</v>
      </c>
      <c r="K47" s="124" t="s">
        <v>989</v>
      </c>
      <c r="L47" s="124">
        <v>300</v>
      </c>
      <c r="M47" s="125" t="s">
        <v>154</v>
      </c>
      <c r="N47" s="118" t="s">
        <v>1355</v>
      </c>
      <c r="O47" s="107" t="s">
        <v>1362</v>
      </c>
      <c r="P47" s="107" t="s">
        <v>661</v>
      </c>
      <c r="Q47" s="107" t="s">
        <v>655</v>
      </c>
      <c r="R47" s="118" t="s">
        <v>648</v>
      </c>
      <c r="S47" s="126" t="s">
        <v>108</v>
      </c>
      <c r="T47" s="127" t="s">
        <v>1814</v>
      </c>
      <c r="U47" s="128" t="s">
        <v>649</v>
      </c>
      <c r="V47" s="128" t="s">
        <v>649</v>
      </c>
      <c r="W47" s="126" t="s">
        <v>940</v>
      </c>
      <c r="X47" s="128" t="s">
        <v>108</v>
      </c>
      <c r="Y47" s="128" t="s">
        <v>987</v>
      </c>
      <c r="Z47" s="128" t="s">
        <v>108</v>
      </c>
      <c r="AA47" s="128" t="s">
        <v>108</v>
      </c>
      <c r="AB47" s="118" t="s">
        <v>712</v>
      </c>
    </row>
    <row r="48" spans="1:28" ht="22.5" customHeight="1" x14ac:dyDescent="0.25">
      <c r="A48" s="116" t="s">
        <v>777</v>
      </c>
      <c r="B48" s="117" t="s">
        <v>1005</v>
      </c>
      <c r="C48" s="118" t="s">
        <v>662</v>
      </c>
      <c r="D48" s="119" t="s">
        <v>643</v>
      </c>
      <c r="E48" s="182" t="s">
        <v>599</v>
      </c>
      <c r="F48" s="120" t="s">
        <v>59</v>
      </c>
      <c r="G48" s="121" t="s">
        <v>59</v>
      </c>
      <c r="H48" s="122" t="s">
        <v>663</v>
      </c>
      <c r="I48" s="123" t="s">
        <v>645</v>
      </c>
      <c r="J48" s="124" t="s">
        <v>985</v>
      </c>
      <c r="K48" s="124" t="s">
        <v>989</v>
      </c>
      <c r="L48" s="124">
        <v>250</v>
      </c>
      <c r="M48" s="125" t="s">
        <v>154</v>
      </c>
      <c r="N48" s="118" t="s">
        <v>1035</v>
      </c>
      <c r="O48" s="107" t="s">
        <v>772</v>
      </c>
      <c r="P48" s="107" t="s">
        <v>646</v>
      </c>
      <c r="Q48" s="107" t="s">
        <v>647</v>
      </c>
      <c r="R48" s="118" t="s">
        <v>648</v>
      </c>
      <c r="S48" s="126" t="s">
        <v>108</v>
      </c>
      <c r="T48" s="127" t="s">
        <v>1814</v>
      </c>
      <c r="U48" s="128" t="s">
        <v>649</v>
      </c>
      <c r="V48" s="128" t="s">
        <v>649</v>
      </c>
      <c r="W48" s="126" t="s">
        <v>940</v>
      </c>
      <c r="X48" s="128" t="s">
        <v>108</v>
      </c>
      <c r="Y48" s="128" t="s">
        <v>987</v>
      </c>
      <c r="Z48" s="128" t="s">
        <v>108</v>
      </c>
      <c r="AA48" s="128" t="s">
        <v>108</v>
      </c>
      <c r="AB48" s="118" t="s">
        <v>235</v>
      </c>
    </row>
    <row r="49" spans="1:28" ht="22.5" customHeight="1" x14ac:dyDescent="0.25">
      <c r="A49" s="116" t="s">
        <v>778</v>
      </c>
      <c r="B49" s="117" t="s">
        <v>1005</v>
      </c>
      <c r="C49" s="118" t="s">
        <v>662</v>
      </c>
      <c r="D49" s="119" t="s">
        <v>643</v>
      </c>
      <c r="E49" s="183" t="s">
        <v>599</v>
      </c>
      <c r="F49" s="120">
        <v>36</v>
      </c>
      <c r="G49" s="121" t="s">
        <v>59</v>
      </c>
      <c r="H49" s="122" t="s">
        <v>663</v>
      </c>
      <c r="I49" s="123" t="s">
        <v>645</v>
      </c>
      <c r="J49" s="124" t="s">
        <v>985</v>
      </c>
      <c r="K49" s="124" t="s">
        <v>989</v>
      </c>
      <c r="L49" s="124">
        <v>250</v>
      </c>
      <c r="M49" s="125" t="s">
        <v>154</v>
      </c>
      <c r="N49" s="118" t="s">
        <v>1035</v>
      </c>
      <c r="O49" s="107" t="s">
        <v>772</v>
      </c>
      <c r="P49" s="107" t="s">
        <v>661</v>
      </c>
      <c r="Q49" s="107" t="s">
        <v>655</v>
      </c>
      <c r="R49" s="118" t="s">
        <v>648</v>
      </c>
      <c r="S49" s="126" t="s">
        <v>108</v>
      </c>
      <c r="T49" s="127" t="s">
        <v>1814</v>
      </c>
      <c r="U49" s="128" t="s">
        <v>649</v>
      </c>
      <c r="V49" s="128" t="s">
        <v>649</v>
      </c>
      <c r="W49" s="126" t="s">
        <v>940</v>
      </c>
      <c r="X49" s="128" t="s">
        <v>108</v>
      </c>
      <c r="Y49" s="128" t="s">
        <v>987</v>
      </c>
      <c r="Z49" s="128" t="s">
        <v>108</v>
      </c>
      <c r="AA49" s="128" t="s">
        <v>108</v>
      </c>
      <c r="AB49" s="118" t="s">
        <v>236</v>
      </c>
    </row>
    <row r="50" spans="1:28" ht="22.5" customHeight="1" x14ac:dyDescent="0.25">
      <c r="A50" s="116" t="s">
        <v>1490</v>
      </c>
      <c r="B50" s="117" t="s">
        <v>1005</v>
      </c>
      <c r="C50" s="118" t="s">
        <v>662</v>
      </c>
      <c r="D50" s="119" t="s">
        <v>651</v>
      </c>
      <c r="E50" s="182" t="s">
        <v>599</v>
      </c>
      <c r="F50" s="120">
        <v>36</v>
      </c>
      <c r="G50" s="121" t="s">
        <v>59</v>
      </c>
      <c r="H50" s="122" t="s">
        <v>663</v>
      </c>
      <c r="I50" s="123" t="s">
        <v>645</v>
      </c>
      <c r="J50" s="124" t="s">
        <v>985</v>
      </c>
      <c r="K50" s="124" t="s">
        <v>989</v>
      </c>
      <c r="L50" s="124">
        <v>300</v>
      </c>
      <c r="M50" s="125" t="s">
        <v>154</v>
      </c>
      <c r="N50" s="118" t="s">
        <v>1035</v>
      </c>
      <c r="O50" s="107" t="s">
        <v>772</v>
      </c>
      <c r="P50" s="107" t="s">
        <v>646</v>
      </c>
      <c r="Q50" s="107" t="s">
        <v>647</v>
      </c>
      <c r="R50" s="118" t="s">
        <v>648</v>
      </c>
      <c r="S50" s="126" t="s">
        <v>108</v>
      </c>
      <c r="T50" s="127" t="s">
        <v>1814</v>
      </c>
      <c r="U50" s="128" t="s">
        <v>649</v>
      </c>
      <c r="V50" s="128" t="s">
        <v>649</v>
      </c>
      <c r="W50" s="126" t="s">
        <v>940</v>
      </c>
      <c r="X50" s="128" t="s">
        <v>108</v>
      </c>
      <c r="Y50" s="128" t="s">
        <v>987</v>
      </c>
      <c r="Z50" s="128" t="s">
        <v>108</v>
      </c>
      <c r="AA50" s="128" t="s">
        <v>108</v>
      </c>
      <c r="AB50" s="118" t="s">
        <v>777</v>
      </c>
    </row>
    <row r="51" spans="1:28" ht="22.5" customHeight="1" x14ac:dyDescent="0.25">
      <c r="A51" s="116" t="s">
        <v>1491</v>
      </c>
      <c r="B51" s="117" t="s">
        <v>1005</v>
      </c>
      <c r="C51" s="118" t="s">
        <v>662</v>
      </c>
      <c r="D51" s="119" t="s">
        <v>651</v>
      </c>
      <c r="E51" s="182" t="s">
        <v>599</v>
      </c>
      <c r="F51" s="120">
        <v>36</v>
      </c>
      <c r="G51" s="121" t="s">
        <v>59</v>
      </c>
      <c r="H51" s="122" t="s">
        <v>663</v>
      </c>
      <c r="I51" s="123" t="s">
        <v>645</v>
      </c>
      <c r="J51" s="124" t="s">
        <v>985</v>
      </c>
      <c r="K51" s="124" t="s">
        <v>989</v>
      </c>
      <c r="L51" s="124">
        <v>300</v>
      </c>
      <c r="M51" s="125" t="s">
        <v>154</v>
      </c>
      <c r="N51" s="118" t="s">
        <v>1035</v>
      </c>
      <c r="O51" s="107" t="s">
        <v>772</v>
      </c>
      <c r="P51" s="107" t="s">
        <v>661</v>
      </c>
      <c r="Q51" s="107" t="s">
        <v>655</v>
      </c>
      <c r="R51" s="118" t="s">
        <v>648</v>
      </c>
      <c r="S51" s="126" t="s">
        <v>108</v>
      </c>
      <c r="T51" s="127" t="s">
        <v>1814</v>
      </c>
      <c r="U51" s="128" t="s">
        <v>649</v>
      </c>
      <c r="V51" s="128" t="s">
        <v>649</v>
      </c>
      <c r="W51" s="126" t="s">
        <v>940</v>
      </c>
      <c r="X51" s="128" t="s">
        <v>108</v>
      </c>
      <c r="Y51" s="128" t="s">
        <v>987</v>
      </c>
      <c r="Z51" s="128" t="s">
        <v>108</v>
      </c>
      <c r="AA51" s="128" t="s">
        <v>108</v>
      </c>
      <c r="AB51" s="118" t="s">
        <v>778</v>
      </c>
    </row>
    <row r="52" spans="1:28" ht="22.5" customHeight="1" x14ac:dyDescent="0.25">
      <c r="A52" s="116" t="s">
        <v>726</v>
      </c>
      <c r="B52" s="117" t="s">
        <v>1006</v>
      </c>
      <c r="C52" s="118" t="s">
        <v>662</v>
      </c>
      <c r="D52" s="119" t="s">
        <v>643</v>
      </c>
      <c r="E52" s="184" t="s">
        <v>599</v>
      </c>
      <c r="F52" s="120">
        <v>40</v>
      </c>
      <c r="G52" s="121" t="s">
        <v>59</v>
      </c>
      <c r="H52" s="122" t="s">
        <v>650</v>
      </c>
      <c r="I52" s="123" t="s">
        <v>645</v>
      </c>
      <c r="J52" s="124" t="s">
        <v>985</v>
      </c>
      <c r="K52" s="124" t="s">
        <v>989</v>
      </c>
      <c r="L52" s="124">
        <v>250</v>
      </c>
      <c r="M52" s="125" t="s">
        <v>154</v>
      </c>
      <c r="N52" s="118" t="s">
        <v>1041</v>
      </c>
      <c r="O52" s="107" t="s">
        <v>669</v>
      </c>
      <c r="P52" s="107" t="s">
        <v>646</v>
      </c>
      <c r="Q52" s="107" t="s">
        <v>647</v>
      </c>
      <c r="R52" s="118" t="s">
        <v>648</v>
      </c>
      <c r="S52" s="126" t="s">
        <v>108</v>
      </c>
      <c r="T52" s="127" t="s">
        <v>1814</v>
      </c>
      <c r="U52" s="128" t="s">
        <v>649</v>
      </c>
      <c r="V52" s="128" t="s">
        <v>649</v>
      </c>
      <c r="W52" s="126" t="s">
        <v>940</v>
      </c>
      <c r="X52" s="128" t="s">
        <v>108</v>
      </c>
      <c r="Y52" s="128" t="s">
        <v>987</v>
      </c>
      <c r="Z52" s="128" t="s">
        <v>108</v>
      </c>
      <c r="AA52" s="128" t="s">
        <v>108</v>
      </c>
      <c r="AB52" s="118" t="s">
        <v>59</v>
      </c>
    </row>
    <row r="53" spans="1:28" ht="22.5" customHeight="1" x14ac:dyDescent="0.25">
      <c r="A53" s="116" t="s">
        <v>727</v>
      </c>
      <c r="B53" s="117" t="s">
        <v>1006</v>
      </c>
      <c r="C53" s="118" t="s">
        <v>662</v>
      </c>
      <c r="D53" s="119" t="s">
        <v>643</v>
      </c>
      <c r="E53" s="183" t="s">
        <v>599</v>
      </c>
      <c r="F53" s="120">
        <v>39</v>
      </c>
      <c r="G53" s="121" t="s">
        <v>59</v>
      </c>
      <c r="H53" s="122" t="s">
        <v>650</v>
      </c>
      <c r="I53" s="123" t="s">
        <v>645</v>
      </c>
      <c r="J53" s="124" t="s">
        <v>985</v>
      </c>
      <c r="K53" s="124" t="s">
        <v>989</v>
      </c>
      <c r="L53" s="124">
        <v>250</v>
      </c>
      <c r="M53" s="125" t="s">
        <v>154</v>
      </c>
      <c r="N53" s="118" t="s">
        <v>1041</v>
      </c>
      <c r="O53" s="107" t="s">
        <v>669</v>
      </c>
      <c r="P53" s="107" t="s">
        <v>661</v>
      </c>
      <c r="Q53" s="107" t="s">
        <v>655</v>
      </c>
      <c r="R53" s="118" t="s">
        <v>648</v>
      </c>
      <c r="S53" s="126" t="s">
        <v>108</v>
      </c>
      <c r="T53" s="127" t="s">
        <v>1814</v>
      </c>
      <c r="U53" s="128" t="s">
        <v>649</v>
      </c>
      <c r="V53" s="128" t="s">
        <v>649</v>
      </c>
      <c r="W53" s="126" t="s">
        <v>940</v>
      </c>
      <c r="X53" s="128" t="s">
        <v>108</v>
      </c>
      <c r="Y53" s="128" t="s">
        <v>987</v>
      </c>
      <c r="Z53" s="128" t="s">
        <v>108</v>
      </c>
      <c r="AA53" s="128" t="s">
        <v>108</v>
      </c>
      <c r="AB53" s="118" t="s">
        <v>59</v>
      </c>
    </row>
    <row r="54" spans="1:28" ht="22.5" customHeight="1" x14ac:dyDescent="0.25">
      <c r="A54" s="116" t="s">
        <v>728</v>
      </c>
      <c r="B54" s="117" t="s">
        <v>1006</v>
      </c>
      <c r="C54" s="118" t="s">
        <v>662</v>
      </c>
      <c r="D54" s="119" t="s">
        <v>643</v>
      </c>
      <c r="E54" s="184" t="s">
        <v>599</v>
      </c>
      <c r="F54" s="120" t="s">
        <v>59</v>
      </c>
      <c r="G54" s="121" t="s">
        <v>59</v>
      </c>
      <c r="H54" s="122" t="s">
        <v>650</v>
      </c>
      <c r="I54" s="123" t="s">
        <v>645</v>
      </c>
      <c r="J54" s="124" t="s">
        <v>985</v>
      </c>
      <c r="K54" s="124" t="s">
        <v>989</v>
      </c>
      <c r="L54" s="124">
        <v>250</v>
      </c>
      <c r="M54" s="125" t="s">
        <v>154</v>
      </c>
      <c r="N54" s="118" t="s">
        <v>1041</v>
      </c>
      <c r="O54" s="107" t="s">
        <v>671</v>
      </c>
      <c r="P54" s="107" t="s">
        <v>661</v>
      </c>
      <c r="Q54" s="107" t="s">
        <v>655</v>
      </c>
      <c r="R54" s="118" t="s">
        <v>648</v>
      </c>
      <c r="S54" s="126" t="s">
        <v>108</v>
      </c>
      <c r="T54" s="127" t="s">
        <v>1814</v>
      </c>
      <c r="U54" s="128" t="s">
        <v>649</v>
      </c>
      <c r="V54" s="128" t="s">
        <v>649</v>
      </c>
      <c r="W54" s="126" t="s">
        <v>940</v>
      </c>
      <c r="X54" s="128" t="s">
        <v>108</v>
      </c>
      <c r="Y54" s="128" t="s">
        <v>987</v>
      </c>
      <c r="Z54" s="128" t="s">
        <v>108</v>
      </c>
      <c r="AA54" s="128" t="s">
        <v>108</v>
      </c>
      <c r="AB54" s="118" t="s">
        <v>59</v>
      </c>
    </row>
    <row r="55" spans="1:28" ht="22.5" customHeight="1" x14ac:dyDescent="0.25">
      <c r="A55" s="116" t="s">
        <v>1761</v>
      </c>
      <c r="B55" s="117" t="s">
        <v>1363</v>
      </c>
      <c r="C55" s="118" t="s">
        <v>662</v>
      </c>
      <c r="D55" s="119" t="s">
        <v>643</v>
      </c>
      <c r="E55" s="183" t="s">
        <v>599</v>
      </c>
      <c r="F55" s="120" t="s">
        <v>59</v>
      </c>
      <c r="G55" s="121" t="s">
        <v>59</v>
      </c>
      <c r="H55" s="122" t="s">
        <v>650</v>
      </c>
      <c r="I55" s="123" t="s">
        <v>645</v>
      </c>
      <c r="J55" s="124" t="s">
        <v>985</v>
      </c>
      <c r="K55" s="124" t="s">
        <v>989</v>
      </c>
      <c r="L55" s="124">
        <v>300</v>
      </c>
      <c r="M55" s="125" t="s">
        <v>154</v>
      </c>
      <c r="N55" s="118" t="s">
        <v>1355</v>
      </c>
      <c r="O55" s="107" t="s">
        <v>1357</v>
      </c>
      <c r="P55" s="107" t="s">
        <v>646</v>
      </c>
      <c r="Q55" s="107" t="s">
        <v>647</v>
      </c>
      <c r="R55" s="118" t="s">
        <v>648</v>
      </c>
      <c r="S55" s="126" t="s">
        <v>108</v>
      </c>
      <c r="T55" s="127" t="s">
        <v>1814</v>
      </c>
      <c r="U55" s="128" t="s">
        <v>649</v>
      </c>
      <c r="V55" s="128" t="s">
        <v>649</v>
      </c>
      <c r="W55" s="126" t="s">
        <v>940</v>
      </c>
      <c r="X55" s="128" t="s">
        <v>108</v>
      </c>
      <c r="Y55" s="128" t="s">
        <v>987</v>
      </c>
      <c r="Z55" s="128" t="s">
        <v>108</v>
      </c>
      <c r="AA55" s="128" t="s">
        <v>108</v>
      </c>
      <c r="AB55" s="118" t="s">
        <v>726</v>
      </c>
    </row>
    <row r="56" spans="1:28" ht="22.5" customHeight="1" x14ac:dyDescent="0.25">
      <c r="A56" s="116" t="s">
        <v>1762</v>
      </c>
      <c r="B56" s="117" t="s">
        <v>1363</v>
      </c>
      <c r="C56" s="118" t="s">
        <v>662</v>
      </c>
      <c r="D56" s="119" t="s">
        <v>643</v>
      </c>
      <c r="E56" s="183" t="s">
        <v>599</v>
      </c>
      <c r="F56" s="120" t="s">
        <v>59</v>
      </c>
      <c r="G56" s="121" t="s">
        <v>59</v>
      </c>
      <c r="H56" s="122" t="s">
        <v>650</v>
      </c>
      <c r="I56" s="123" t="s">
        <v>645</v>
      </c>
      <c r="J56" s="124" t="s">
        <v>985</v>
      </c>
      <c r="K56" s="124" t="s">
        <v>989</v>
      </c>
      <c r="L56" s="124">
        <v>300</v>
      </c>
      <c r="M56" s="125" t="s">
        <v>154</v>
      </c>
      <c r="N56" s="118" t="s">
        <v>1355</v>
      </c>
      <c r="O56" s="107" t="s">
        <v>1357</v>
      </c>
      <c r="P56" s="107" t="s">
        <v>661</v>
      </c>
      <c r="Q56" s="107" t="s">
        <v>655</v>
      </c>
      <c r="R56" s="118" t="s">
        <v>648</v>
      </c>
      <c r="S56" s="126" t="s">
        <v>108</v>
      </c>
      <c r="T56" s="127" t="s">
        <v>1814</v>
      </c>
      <c r="U56" s="128" t="s">
        <v>649</v>
      </c>
      <c r="V56" s="128" t="s">
        <v>649</v>
      </c>
      <c r="W56" s="126" t="s">
        <v>940</v>
      </c>
      <c r="X56" s="128" t="s">
        <v>108</v>
      </c>
      <c r="Y56" s="128" t="s">
        <v>987</v>
      </c>
      <c r="Z56" s="128" t="s">
        <v>108</v>
      </c>
      <c r="AA56" s="128" t="s">
        <v>108</v>
      </c>
      <c r="AB56" s="118" t="s">
        <v>727</v>
      </c>
    </row>
    <row r="57" spans="1:28" ht="22.5" customHeight="1" x14ac:dyDescent="0.25">
      <c r="A57" s="116" t="s">
        <v>1172</v>
      </c>
      <c r="B57" s="117" t="s">
        <v>1363</v>
      </c>
      <c r="C57" s="118" t="s">
        <v>662</v>
      </c>
      <c r="D57" s="119" t="s">
        <v>667</v>
      </c>
      <c r="E57" s="182" t="s">
        <v>599</v>
      </c>
      <c r="F57" s="120" t="s">
        <v>59</v>
      </c>
      <c r="G57" s="121" t="s">
        <v>59</v>
      </c>
      <c r="H57" s="122" t="s">
        <v>650</v>
      </c>
      <c r="I57" s="123" t="s">
        <v>645</v>
      </c>
      <c r="J57" s="124" t="s">
        <v>985</v>
      </c>
      <c r="K57" s="124" t="s">
        <v>989</v>
      </c>
      <c r="L57" s="124">
        <v>300</v>
      </c>
      <c r="M57" s="125" t="s">
        <v>154</v>
      </c>
      <c r="N57" s="118" t="s">
        <v>1355</v>
      </c>
      <c r="O57" s="107" t="s">
        <v>1357</v>
      </c>
      <c r="P57" s="107" t="s">
        <v>646</v>
      </c>
      <c r="Q57" s="107" t="s">
        <v>647</v>
      </c>
      <c r="R57" s="118" t="s">
        <v>648</v>
      </c>
      <c r="S57" s="126" t="s">
        <v>108</v>
      </c>
      <c r="T57" s="127" t="s">
        <v>1814</v>
      </c>
      <c r="U57" s="128" t="s">
        <v>649</v>
      </c>
      <c r="V57" s="128" t="s">
        <v>649</v>
      </c>
      <c r="W57" s="126" t="s">
        <v>940</v>
      </c>
      <c r="X57" s="128" t="s">
        <v>108</v>
      </c>
      <c r="Y57" s="128" t="s">
        <v>987</v>
      </c>
      <c r="Z57" s="128" t="s">
        <v>108</v>
      </c>
      <c r="AA57" s="128" t="s">
        <v>108</v>
      </c>
      <c r="AB57" s="118" t="s">
        <v>1761</v>
      </c>
    </row>
    <row r="58" spans="1:28" ht="22.5" customHeight="1" x14ac:dyDescent="0.25">
      <c r="A58" s="116" t="s">
        <v>1173</v>
      </c>
      <c r="B58" s="117" t="s">
        <v>1363</v>
      </c>
      <c r="C58" s="118" t="s">
        <v>662</v>
      </c>
      <c r="D58" s="119" t="s">
        <v>667</v>
      </c>
      <c r="E58" s="182" t="s">
        <v>599</v>
      </c>
      <c r="F58" s="120" t="s">
        <v>59</v>
      </c>
      <c r="G58" s="121" t="s">
        <v>59</v>
      </c>
      <c r="H58" s="122" t="s">
        <v>650</v>
      </c>
      <c r="I58" s="123" t="s">
        <v>645</v>
      </c>
      <c r="J58" s="124" t="s">
        <v>985</v>
      </c>
      <c r="K58" s="124" t="s">
        <v>989</v>
      </c>
      <c r="L58" s="124">
        <v>300</v>
      </c>
      <c r="M58" s="125" t="s">
        <v>154</v>
      </c>
      <c r="N58" s="118" t="s">
        <v>1355</v>
      </c>
      <c r="O58" s="107" t="s">
        <v>1357</v>
      </c>
      <c r="P58" s="107" t="s">
        <v>661</v>
      </c>
      <c r="Q58" s="107" t="s">
        <v>655</v>
      </c>
      <c r="R58" s="118" t="s">
        <v>648</v>
      </c>
      <c r="S58" s="126" t="s">
        <v>108</v>
      </c>
      <c r="T58" s="127" t="s">
        <v>1814</v>
      </c>
      <c r="U58" s="128" t="s">
        <v>649</v>
      </c>
      <c r="V58" s="128" t="s">
        <v>649</v>
      </c>
      <c r="W58" s="126" t="s">
        <v>940</v>
      </c>
      <c r="X58" s="128" t="s">
        <v>108</v>
      </c>
      <c r="Y58" s="128" t="s">
        <v>987</v>
      </c>
      <c r="Z58" s="128" t="s">
        <v>108</v>
      </c>
      <c r="AA58" s="128" t="s">
        <v>108</v>
      </c>
      <c r="AB58" s="118" t="s">
        <v>1762</v>
      </c>
    </row>
    <row r="59" spans="1:28" ht="22.5" customHeight="1" x14ac:dyDescent="0.25">
      <c r="A59" s="116" t="s">
        <v>1174</v>
      </c>
      <c r="B59" s="117" t="s">
        <v>1363</v>
      </c>
      <c r="C59" s="118" t="s">
        <v>662</v>
      </c>
      <c r="D59" s="119" t="s">
        <v>651</v>
      </c>
      <c r="E59" s="182" t="s">
        <v>599</v>
      </c>
      <c r="F59" s="120" t="s">
        <v>59</v>
      </c>
      <c r="G59" s="121" t="s">
        <v>59</v>
      </c>
      <c r="H59" s="122" t="s">
        <v>650</v>
      </c>
      <c r="I59" s="123" t="s">
        <v>645</v>
      </c>
      <c r="J59" s="124" t="s">
        <v>985</v>
      </c>
      <c r="K59" s="124" t="s">
        <v>989</v>
      </c>
      <c r="L59" s="124">
        <v>300</v>
      </c>
      <c r="M59" s="125" t="s">
        <v>154</v>
      </c>
      <c r="N59" s="118" t="s">
        <v>1355</v>
      </c>
      <c r="O59" s="107" t="s">
        <v>1362</v>
      </c>
      <c r="P59" s="107" t="s">
        <v>661</v>
      </c>
      <c r="Q59" s="107" t="s">
        <v>655</v>
      </c>
      <c r="R59" s="118" t="s">
        <v>648</v>
      </c>
      <c r="S59" s="126" t="s">
        <v>108</v>
      </c>
      <c r="T59" s="127" t="s">
        <v>1814</v>
      </c>
      <c r="U59" s="128" t="s">
        <v>649</v>
      </c>
      <c r="V59" s="128" t="s">
        <v>649</v>
      </c>
      <c r="W59" s="126" t="s">
        <v>940</v>
      </c>
      <c r="X59" s="128" t="s">
        <v>108</v>
      </c>
      <c r="Y59" s="128" t="s">
        <v>987</v>
      </c>
      <c r="Z59" s="128" t="s">
        <v>108</v>
      </c>
      <c r="AA59" s="128" t="s">
        <v>108</v>
      </c>
      <c r="AB59" s="118" t="s">
        <v>728</v>
      </c>
    </row>
    <row r="60" spans="1:28" ht="22.5" customHeight="1" x14ac:dyDescent="0.25">
      <c r="A60" s="116" t="s">
        <v>1045</v>
      </c>
      <c r="B60" s="117" t="s">
        <v>1046</v>
      </c>
      <c r="C60" s="118" t="s">
        <v>662</v>
      </c>
      <c r="D60" s="119" t="s">
        <v>643</v>
      </c>
      <c r="E60" s="182" t="s">
        <v>599</v>
      </c>
      <c r="F60" s="120" t="s">
        <v>59</v>
      </c>
      <c r="G60" s="121">
        <v>483</v>
      </c>
      <c r="H60" s="122" t="s">
        <v>650</v>
      </c>
      <c r="I60" s="123" t="s">
        <v>645</v>
      </c>
      <c r="J60" s="124" t="s">
        <v>985</v>
      </c>
      <c r="K60" s="124" t="s">
        <v>989</v>
      </c>
      <c r="L60" s="124">
        <v>250</v>
      </c>
      <c r="M60" s="125" t="s">
        <v>154</v>
      </c>
      <c r="N60" s="118" t="s">
        <v>1040</v>
      </c>
      <c r="O60" s="107" t="s">
        <v>653</v>
      </c>
      <c r="P60" s="107" t="s">
        <v>646</v>
      </c>
      <c r="Q60" s="107" t="s">
        <v>647</v>
      </c>
      <c r="R60" s="118" t="s">
        <v>648</v>
      </c>
      <c r="S60" s="126" t="s">
        <v>108</v>
      </c>
      <c r="T60" s="127" t="s">
        <v>1814</v>
      </c>
      <c r="U60" s="128" t="s">
        <v>649</v>
      </c>
      <c r="V60" s="128" t="s">
        <v>649</v>
      </c>
      <c r="W60" s="126" t="s">
        <v>940</v>
      </c>
      <c r="X60" s="128" t="s">
        <v>108</v>
      </c>
      <c r="Y60" s="128" t="s">
        <v>987</v>
      </c>
      <c r="Z60" s="128" t="s">
        <v>108</v>
      </c>
      <c r="AA60" s="128" t="s">
        <v>108</v>
      </c>
      <c r="AB60" s="118" t="s">
        <v>1047</v>
      </c>
    </row>
    <row r="61" spans="1:28" ht="22.5" customHeight="1" x14ac:dyDescent="0.25">
      <c r="A61" s="116" t="s">
        <v>786</v>
      </c>
      <c r="B61" s="117" t="s">
        <v>1007</v>
      </c>
      <c r="C61" s="118" t="s">
        <v>662</v>
      </c>
      <c r="D61" s="119" t="s">
        <v>643</v>
      </c>
      <c r="E61" s="182" t="s">
        <v>599</v>
      </c>
      <c r="F61" s="120" t="s">
        <v>59</v>
      </c>
      <c r="G61" s="121">
        <v>617</v>
      </c>
      <c r="H61" s="122" t="s">
        <v>650</v>
      </c>
      <c r="I61" s="123" t="s">
        <v>645</v>
      </c>
      <c r="J61" s="124" t="s">
        <v>985</v>
      </c>
      <c r="K61" s="124" t="s">
        <v>989</v>
      </c>
      <c r="L61" s="124">
        <v>250</v>
      </c>
      <c r="M61" s="125" t="s">
        <v>154</v>
      </c>
      <c r="N61" s="118" t="s">
        <v>1035</v>
      </c>
      <c r="O61" s="107" t="s">
        <v>772</v>
      </c>
      <c r="P61" s="107" t="s">
        <v>646</v>
      </c>
      <c r="Q61" s="107" t="s">
        <v>647</v>
      </c>
      <c r="R61" s="118" t="s">
        <v>648</v>
      </c>
      <c r="S61" s="126" t="s">
        <v>108</v>
      </c>
      <c r="T61" s="127" t="s">
        <v>1814</v>
      </c>
      <c r="U61" s="128" t="s">
        <v>649</v>
      </c>
      <c r="V61" s="128" t="s">
        <v>649</v>
      </c>
      <c r="W61" s="126" t="s">
        <v>940</v>
      </c>
      <c r="X61" s="128" t="s">
        <v>108</v>
      </c>
      <c r="Y61" s="128" t="s">
        <v>987</v>
      </c>
      <c r="Z61" s="128" t="s">
        <v>108</v>
      </c>
      <c r="AA61" s="128" t="s">
        <v>108</v>
      </c>
      <c r="AB61" s="118" t="s">
        <v>237</v>
      </c>
    </row>
    <row r="62" spans="1:28" ht="22.5" customHeight="1" x14ac:dyDescent="0.25">
      <c r="A62" s="116" t="s">
        <v>787</v>
      </c>
      <c r="B62" s="117" t="s">
        <v>1007</v>
      </c>
      <c r="C62" s="118" t="s">
        <v>662</v>
      </c>
      <c r="D62" s="119" t="s">
        <v>643</v>
      </c>
      <c r="E62" s="183" t="s">
        <v>599</v>
      </c>
      <c r="F62" s="120" t="s">
        <v>59</v>
      </c>
      <c r="G62" s="121" t="s">
        <v>59</v>
      </c>
      <c r="H62" s="122" t="s">
        <v>650</v>
      </c>
      <c r="I62" s="123" t="s">
        <v>645</v>
      </c>
      <c r="J62" s="124" t="s">
        <v>985</v>
      </c>
      <c r="K62" s="124" t="s">
        <v>989</v>
      </c>
      <c r="L62" s="124">
        <v>250</v>
      </c>
      <c r="M62" s="125" t="s">
        <v>154</v>
      </c>
      <c r="N62" s="118" t="s">
        <v>1035</v>
      </c>
      <c r="O62" s="107" t="s">
        <v>772</v>
      </c>
      <c r="P62" s="107" t="s">
        <v>661</v>
      </c>
      <c r="Q62" s="107" t="s">
        <v>655</v>
      </c>
      <c r="R62" s="118" t="s">
        <v>648</v>
      </c>
      <c r="S62" s="126" t="s">
        <v>108</v>
      </c>
      <c r="T62" s="127" t="s">
        <v>1814</v>
      </c>
      <c r="U62" s="128" t="s">
        <v>649</v>
      </c>
      <c r="V62" s="128" t="s">
        <v>649</v>
      </c>
      <c r="W62" s="126" t="s">
        <v>940</v>
      </c>
      <c r="X62" s="128" t="s">
        <v>108</v>
      </c>
      <c r="Y62" s="128" t="s">
        <v>987</v>
      </c>
      <c r="Z62" s="128" t="s">
        <v>108</v>
      </c>
      <c r="AA62" s="128" t="s">
        <v>108</v>
      </c>
      <c r="AB62" s="118" t="s">
        <v>238</v>
      </c>
    </row>
    <row r="63" spans="1:28" ht="22.5" customHeight="1" x14ac:dyDescent="0.25">
      <c r="A63" s="116" t="s">
        <v>788</v>
      </c>
      <c r="B63" s="117" t="s">
        <v>1007</v>
      </c>
      <c r="C63" s="118" t="s">
        <v>662</v>
      </c>
      <c r="D63" s="119" t="s">
        <v>643</v>
      </c>
      <c r="E63" s="183" t="s">
        <v>599</v>
      </c>
      <c r="F63" s="120" t="s">
        <v>59</v>
      </c>
      <c r="G63" s="121" t="s">
        <v>59</v>
      </c>
      <c r="H63" s="122" t="s">
        <v>650</v>
      </c>
      <c r="I63" s="123" t="s">
        <v>645</v>
      </c>
      <c r="J63" s="124" t="s">
        <v>985</v>
      </c>
      <c r="K63" s="124" t="s">
        <v>989</v>
      </c>
      <c r="L63" s="124">
        <v>250</v>
      </c>
      <c r="M63" s="125" t="s">
        <v>154</v>
      </c>
      <c r="N63" s="118" t="s">
        <v>1035</v>
      </c>
      <c r="O63" s="107" t="s">
        <v>773</v>
      </c>
      <c r="P63" s="107" t="s">
        <v>661</v>
      </c>
      <c r="Q63" s="107" t="s">
        <v>655</v>
      </c>
      <c r="R63" s="118" t="s">
        <v>648</v>
      </c>
      <c r="S63" s="126" t="s">
        <v>108</v>
      </c>
      <c r="T63" s="127" t="s">
        <v>1814</v>
      </c>
      <c r="U63" s="128" t="s">
        <v>649</v>
      </c>
      <c r="V63" s="128" t="s">
        <v>649</v>
      </c>
      <c r="W63" s="126" t="s">
        <v>940</v>
      </c>
      <c r="X63" s="128" t="s">
        <v>108</v>
      </c>
      <c r="Y63" s="128" t="s">
        <v>987</v>
      </c>
      <c r="Z63" s="128" t="s">
        <v>108</v>
      </c>
      <c r="AA63" s="128" t="s">
        <v>108</v>
      </c>
      <c r="AB63" s="118" t="s">
        <v>239</v>
      </c>
    </row>
    <row r="64" spans="1:28" ht="22.5" customHeight="1" x14ac:dyDescent="0.25">
      <c r="A64" s="116" t="s">
        <v>1495</v>
      </c>
      <c r="B64" s="117" t="s">
        <v>1007</v>
      </c>
      <c r="C64" s="118" t="s">
        <v>662</v>
      </c>
      <c r="D64" s="119" t="s">
        <v>651</v>
      </c>
      <c r="E64" s="182" t="s">
        <v>599</v>
      </c>
      <c r="F64" s="120">
        <v>36</v>
      </c>
      <c r="G64" s="121" t="s">
        <v>59</v>
      </c>
      <c r="H64" s="122" t="s">
        <v>650</v>
      </c>
      <c r="I64" s="123" t="s">
        <v>645</v>
      </c>
      <c r="J64" s="124" t="s">
        <v>985</v>
      </c>
      <c r="K64" s="124" t="s">
        <v>989</v>
      </c>
      <c r="L64" s="124">
        <v>300</v>
      </c>
      <c r="M64" s="125" t="s">
        <v>154</v>
      </c>
      <c r="N64" s="118" t="s">
        <v>1035</v>
      </c>
      <c r="O64" s="107" t="s">
        <v>772</v>
      </c>
      <c r="P64" s="107" t="s">
        <v>646</v>
      </c>
      <c r="Q64" s="107" t="s">
        <v>647</v>
      </c>
      <c r="R64" s="118" t="s">
        <v>648</v>
      </c>
      <c r="S64" s="126" t="s">
        <v>108</v>
      </c>
      <c r="T64" s="127" t="s">
        <v>1814</v>
      </c>
      <c r="U64" s="128" t="s">
        <v>649</v>
      </c>
      <c r="V64" s="128" t="s">
        <v>649</v>
      </c>
      <c r="W64" s="126" t="s">
        <v>940</v>
      </c>
      <c r="X64" s="128" t="s">
        <v>108</v>
      </c>
      <c r="Y64" s="128" t="s">
        <v>987</v>
      </c>
      <c r="Z64" s="128" t="s">
        <v>108</v>
      </c>
      <c r="AA64" s="128" t="s">
        <v>108</v>
      </c>
      <c r="AB64" s="118" t="s">
        <v>786</v>
      </c>
    </row>
    <row r="65" spans="1:28" ht="22.5" customHeight="1" x14ac:dyDescent="0.25">
      <c r="A65" s="116" t="s">
        <v>1496</v>
      </c>
      <c r="B65" s="117" t="s">
        <v>1007</v>
      </c>
      <c r="C65" s="118" t="s">
        <v>662</v>
      </c>
      <c r="D65" s="119" t="s">
        <v>651</v>
      </c>
      <c r="E65" s="184" t="s">
        <v>599</v>
      </c>
      <c r="F65" s="120">
        <v>36</v>
      </c>
      <c r="G65" s="121" t="s">
        <v>59</v>
      </c>
      <c r="H65" s="122" t="s">
        <v>650</v>
      </c>
      <c r="I65" s="123" t="s">
        <v>645</v>
      </c>
      <c r="J65" s="124" t="s">
        <v>985</v>
      </c>
      <c r="K65" s="124" t="s">
        <v>989</v>
      </c>
      <c r="L65" s="124">
        <v>300</v>
      </c>
      <c r="M65" s="125" t="s">
        <v>154</v>
      </c>
      <c r="N65" s="118" t="s">
        <v>1035</v>
      </c>
      <c r="O65" s="107" t="s">
        <v>772</v>
      </c>
      <c r="P65" s="107" t="s">
        <v>661</v>
      </c>
      <c r="Q65" s="107" t="s">
        <v>655</v>
      </c>
      <c r="R65" s="118" t="s">
        <v>648</v>
      </c>
      <c r="S65" s="126" t="s">
        <v>108</v>
      </c>
      <c r="T65" s="127" t="s">
        <v>1814</v>
      </c>
      <c r="U65" s="128" t="s">
        <v>649</v>
      </c>
      <c r="V65" s="128" t="s">
        <v>649</v>
      </c>
      <c r="W65" s="126" t="s">
        <v>940</v>
      </c>
      <c r="X65" s="128" t="s">
        <v>108</v>
      </c>
      <c r="Y65" s="128" t="s">
        <v>987</v>
      </c>
      <c r="Z65" s="128" t="s">
        <v>108</v>
      </c>
      <c r="AA65" s="128" t="s">
        <v>108</v>
      </c>
      <c r="AB65" s="118" t="s">
        <v>787</v>
      </c>
    </row>
    <row r="66" spans="1:28" ht="22.5" customHeight="1" x14ac:dyDescent="0.25">
      <c r="A66" s="116" t="s">
        <v>1497</v>
      </c>
      <c r="B66" s="117" t="s">
        <v>1007</v>
      </c>
      <c r="C66" s="118" t="s">
        <v>662</v>
      </c>
      <c r="D66" s="119" t="s">
        <v>651</v>
      </c>
      <c r="E66" s="183" t="s">
        <v>599</v>
      </c>
      <c r="F66" s="120">
        <v>35</v>
      </c>
      <c r="G66" s="121" t="s">
        <v>59</v>
      </c>
      <c r="H66" s="122" t="s">
        <v>650</v>
      </c>
      <c r="I66" s="123" t="s">
        <v>645</v>
      </c>
      <c r="J66" s="124" t="s">
        <v>985</v>
      </c>
      <c r="K66" s="124" t="s">
        <v>989</v>
      </c>
      <c r="L66" s="124">
        <v>300</v>
      </c>
      <c r="M66" s="125" t="s">
        <v>154</v>
      </c>
      <c r="N66" s="118" t="s">
        <v>1035</v>
      </c>
      <c r="O66" s="107" t="s">
        <v>773</v>
      </c>
      <c r="P66" s="107" t="s">
        <v>661</v>
      </c>
      <c r="Q66" s="107" t="s">
        <v>655</v>
      </c>
      <c r="R66" s="118" t="s">
        <v>648</v>
      </c>
      <c r="S66" s="126" t="s">
        <v>108</v>
      </c>
      <c r="T66" s="127" t="s">
        <v>1814</v>
      </c>
      <c r="U66" s="128" t="s">
        <v>649</v>
      </c>
      <c r="V66" s="128" t="s">
        <v>649</v>
      </c>
      <c r="W66" s="126" t="s">
        <v>940</v>
      </c>
      <c r="X66" s="128" t="s">
        <v>108</v>
      </c>
      <c r="Y66" s="128" t="s">
        <v>987</v>
      </c>
      <c r="Z66" s="128" t="s">
        <v>108</v>
      </c>
      <c r="AA66" s="128" t="s">
        <v>108</v>
      </c>
      <c r="AB66" s="118" t="s">
        <v>788</v>
      </c>
    </row>
    <row r="67" spans="1:28" ht="22.5" customHeight="1" x14ac:dyDescent="0.25">
      <c r="A67" s="116" t="s">
        <v>736</v>
      </c>
      <c r="B67" s="117" t="s">
        <v>1008</v>
      </c>
      <c r="C67" s="118" t="s">
        <v>662</v>
      </c>
      <c r="D67" s="119" t="s">
        <v>651</v>
      </c>
      <c r="E67" s="183" t="s">
        <v>599</v>
      </c>
      <c r="F67" s="120">
        <v>36</v>
      </c>
      <c r="G67" s="121" t="s">
        <v>59</v>
      </c>
      <c r="H67" s="122" t="s">
        <v>650</v>
      </c>
      <c r="I67" s="123" t="s">
        <v>645</v>
      </c>
      <c r="J67" s="124" t="s">
        <v>985</v>
      </c>
      <c r="K67" s="124" t="s">
        <v>989</v>
      </c>
      <c r="L67" s="124">
        <v>300</v>
      </c>
      <c r="M67" s="125" t="s">
        <v>154</v>
      </c>
      <c r="N67" s="118" t="s">
        <v>1042</v>
      </c>
      <c r="O67" s="107" t="s">
        <v>770</v>
      </c>
      <c r="P67" s="107" t="s">
        <v>661</v>
      </c>
      <c r="Q67" s="107" t="s">
        <v>655</v>
      </c>
      <c r="R67" s="118" t="s">
        <v>648</v>
      </c>
      <c r="S67" s="126" t="s">
        <v>108</v>
      </c>
      <c r="T67" s="127" t="s">
        <v>1817</v>
      </c>
      <c r="U67" s="128" t="s">
        <v>649</v>
      </c>
      <c r="V67" s="128" t="s">
        <v>649</v>
      </c>
      <c r="W67" s="126" t="s">
        <v>940</v>
      </c>
      <c r="X67" s="128" t="s">
        <v>108</v>
      </c>
      <c r="Y67" s="128" t="s">
        <v>987</v>
      </c>
      <c r="Z67" s="128" t="s">
        <v>108</v>
      </c>
      <c r="AA67" s="128" t="s">
        <v>108</v>
      </c>
      <c r="AB67" s="118" t="s">
        <v>59</v>
      </c>
    </row>
    <row r="68" spans="1:28" ht="22.5" customHeight="1" x14ac:dyDescent="0.25">
      <c r="A68" s="116" t="s">
        <v>737</v>
      </c>
      <c r="B68" s="117" t="s">
        <v>1008</v>
      </c>
      <c r="C68" s="118" t="s">
        <v>662</v>
      </c>
      <c r="D68" s="119" t="s">
        <v>651</v>
      </c>
      <c r="E68" s="184" t="s">
        <v>599</v>
      </c>
      <c r="F68" s="120">
        <v>36</v>
      </c>
      <c r="G68" s="121" t="s">
        <v>59</v>
      </c>
      <c r="H68" s="122" t="s">
        <v>650</v>
      </c>
      <c r="I68" s="123" t="s">
        <v>645</v>
      </c>
      <c r="J68" s="124" t="s">
        <v>985</v>
      </c>
      <c r="K68" s="124" t="s">
        <v>989</v>
      </c>
      <c r="L68" s="124">
        <v>300</v>
      </c>
      <c r="M68" s="125" t="s">
        <v>154</v>
      </c>
      <c r="N68" s="118" t="s">
        <v>1042</v>
      </c>
      <c r="O68" s="107" t="s">
        <v>686</v>
      </c>
      <c r="P68" s="107" t="s">
        <v>661</v>
      </c>
      <c r="Q68" s="107" t="s">
        <v>655</v>
      </c>
      <c r="R68" s="118" t="s">
        <v>648</v>
      </c>
      <c r="S68" s="126" t="s">
        <v>108</v>
      </c>
      <c r="T68" s="127" t="s">
        <v>1818</v>
      </c>
      <c r="U68" s="128" t="s">
        <v>649</v>
      </c>
      <c r="V68" s="128" t="s">
        <v>649</v>
      </c>
      <c r="W68" s="126" t="s">
        <v>940</v>
      </c>
      <c r="X68" s="128" t="s">
        <v>108</v>
      </c>
      <c r="Y68" s="128" t="s">
        <v>987</v>
      </c>
      <c r="Z68" s="128" t="s">
        <v>108</v>
      </c>
      <c r="AA68" s="128" t="s">
        <v>108</v>
      </c>
      <c r="AB68" s="118" t="s">
        <v>59</v>
      </c>
    </row>
    <row r="69" spans="1:28" ht="22.5" customHeight="1" x14ac:dyDescent="0.25">
      <c r="A69" s="116" t="s">
        <v>738</v>
      </c>
      <c r="B69" s="117" t="s">
        <v>1008</v>
      </c>
      <c r="C69" s="118" t="s">
        <v>662</v>
      </c>
      <c r="D69" s="119" t="s">
        <v>651</v>
      </c>
      <c r="E69" s="182" t="s">
        <v>599</v>
      </c>
      <c r="F69" s="120" t="s">
        <v>59</v>
      </c>
      <c r="G69" s="121" t="s">
        <v>59</v>
      </c>
      <c r="H69" s="122" t="s">
        <v>650</v>
      </c>
      <c r="I69" s="123" t="s">
        <v>682</v>
      </c>
      <c r="J69" s="124" t="s">
        <v>985</v>
      </c>
      <c r="K69" s="124" t="s">
        <v>989</v>
      </c>
      <c r="L69" s="124">
        <v>600</v>
      </c>
      <c r="M69" s="125" t="s">
        <v>154</v>
      </c>
      <c r="N69" s="118" t="s">
        <v>1042</v>
      </c>
      <c r="O69" s="107" t="s">
        <v>686</v>
      </c>
      <c r="P69" s="107" t="s">
        <v>661</v>
      </c>
      <c r="Q69" s="107" t="s">
        <v>677</v>
      </c>
      <c r="R69" s="118" t="s">
        <v>648</v>
      </c>
      <c r="S69" s="126" t="s">
        <v>108</v>
      </c>
      <c r="T69" s="127" t="s">
        <v>1818</v>
      </c>
      <c r="U69" s="128" t="s">
        <v>649</v>
      </c>
      <c r="V69" s="128" t="s">
        <v>649</v>
      </c>
      <c r="W69" s="126" t="s">
        <v>940</v>
      </c>
      <c r="X69" s="128" t="s">
        <v>108</v>
      </c>
      <c r="Y69" s="128" t="s">
        <v>987</v>
      </c>
      <c r="Z69" s="128" t="s">
        <v>108</v>
      </c>
      <c r="AA69" s="128" t="s">
        <v>108</v>
      </c>
      <c r="AB69" s="118" t="s">
        <v>59</v>
      </c>
    </row>
    <row r="70" spans="1:28" ht="22.5" customHeight="1" x14ac:dyDescent="0.25">
      <c r="A70" s="116" t="s">
        <v>1650</v>
      </c>
      <c r="B70" s="117" t="s">
        <v>1700</v>
      </c>
      <c r="C70" s="118" t="s">
        <v>662</v>
      </c>
      <c r="D70" s="119" t="s">
        <v>651</v>
      </c>
      <c r="E70" s="182" t="s">
        <v>599</v>
      </c>
      <c r="F70" s="120">
        <v>35</v>
      </c>
      <c r="G70" s="121" t="s">
        <v>59</v>
      </c>
      <c r="H70" s="122" t="s">
        <v>1701</v>
      </c>
      <c r="I70" s="123" t="s">
        <v>1477</v>
      </c>
      <c r="J70" s="124" t="s">
        <v>985</v>
      </c>
      <c r="K70" s="124" t="s">
        <v>989</v>
      </c>
      <c r="L70" s="124">
        <v>400</v>
      </c>
      <c r="M70" s="125" t="s">
        <v>154</v>
      </c>
      <c r="N70" s="118" t="s">
        <v>1702</v>
      </c>
      <c r="O70" s="107" t="s">
        <v>1654</v>
      </c>
      <c r="P70" s="107" t="s">
        <v>661</v>
      </c>
      <c r="Q70" s="107" t="s">
        <v>655</v>
      </c>
      <c r="R70" s="118" t="s">
        <v>648</v>
      </c>
      <c r="S70" s="126" t="s">
        <v>108</v>
      </c>
      <c r="T70" s="127" t="s">
        <v>1819</v>
      </c>
      <c r="U70" s="128" t="s">
        <v>649</v>
      </c>
      <c r="V70" s="128" t="s">
        <v>649</v>
      </c>
      <c r="W70" s="126" t="s">
        <v>645</v>
      </c>
      <c r="X70" s="128" t="s">
        <v>108</v>
      </c>
      <c r="Y70" s="128" t="s">
        <v>987</v>
      </c>
      <c r="Z70" s="128" t="s">
        <v>108</v>
      </c>
      <c r="AA70" s="128" t="s">
        <v>108</v>
      </c>
      <c r="AB70" s="118" t="s">
        <v>59</v>
      </c>
    </row>
    <row r="71" spans="1:28" ht="22.5" customHeight="1" x14ac:dyDescent="0.25">
      <c r="A71" s="116" t="s">
        <v>1651</v>
      </c>
      <c r="B71" s="117" t="s">
        <v>1700</v>
      </c>
      <c r="C71" s="118" t="s">
        <v>662</v>
      </c>
      <c r="D71" s="119" t="s">
        <v>651</v>
      </c>
      <c r="E71" s="182" t="s">
        <v>599</v>
      </c>
      <c r="F71" s="120">
        <v>38</v>
      </c>
      <c r="G71" s="121" t="s">
        <v>59</v>
      </c>
      <c r="H71" s="122" t="s">
        <v>1701</v>
      </c>
      <c r="I71" s="123" t="s">
        <v>1477</v>
      </c>
      <c r="J71" s="124" t="s">
        <v>985</v>
      </c>
      <c r="K71" s="124" t="s">
        <v>989</v>
      </c>
      <c r="L71" s="124">
        <v>400</v>
      </c>
      <c r="M71" s="125" t="s">
        <v>154</v>
      </c>
      <c r="N71" s="118" t="s">
        <v>1702</v>
      </c>
      <c r="O71" s="107" t="s">
        <v>1654</v>
      </c>
      <c r="P71" s="107" t="s">
        <v>661</v>
      </c>
      <c r="Q71" s="107" t="s">
        <v>677</v>
      </c>
      <c r="R71" s="118" t="s">
        <v>648</v>
      </c>
      <c r="S71" s="126" t="s">
        <v>108</v>
      </c>
      <c r="T71" s="127" t="s">
        <v>1819</v>
      </c>
      <c r="U71" s="128" t="s">
        <v>649</v>
      </c>
      <c r="V71" s="128" t="s">
        <v>649</v>
      </c>
      <c r="W71" s="126" t="s">
        <v>645</v>
      </c>
      <c r="X71" s="128" t="s">
        <v>108</v>
      </c>
      <c r="Y71" s="128" t="s">
        <v>987</v>
      </c>
      <c r="Z71" s="128" t="s">
        <v>108</v>
      </c>
      <c r="AA71" s="128" t="s">
        <v>108</v>
      </c>
      <c r="AB71" s="118" t="s">
        <v>59</v>
      </c>
    </row>
    <row r="72" spans="1:28" ht="22.5" customHeight="1" x14ac:dyDescent="0.25">
      <c r="A72" s="116" t="s">
        <v>1652</v>
      </c>
      <c r="B72" s="117" t="s">
        <v>1700</v>
      </c>
      <c r="C72" s="118" t="s">
        <v>662</v>
      </c>
      <c r="D72" s="119" t="s">
        <v>651</v>
      </c>
      <c r="E72" s="183" t="s">
        <v>599</v>
      </c>
      <c r="F72" s="120">
        <v>38</v>
      </c>
      <c r="G72" s="121" t="s">
        <v>59</v>
      </c>
      <c r="H72" s="122" t="s">
        <v>1701</v>
      </c>
      <c r="I72" s="123" t="s">
        <v>1477</v>
      </c>
      <c r="J72" s="124" t="s">
        <v>985</v>
      </c>
      <c r="K72" s="124" t="s">
        <v>989</v>
      </c>
      <c r="L72" s="124">
        <v>400</v>
      </c>
      <c r="M72" s="125" t="s">
        <v>154</v>
      </c>
      <c r="N72" s="118" t="s">
        <v>1702</v>
      </c>
      <c r="O72" s="107" t="s">
        <v>1703</v>
      </c>
      <c r="P72" s="107" t="s">
        <v>681</v>
      </c>
      <c r="Q72" s="107" t="s">
        <v>677</v>
      </c>
      <c r="R72" s="118" t="s">
        <v>648</v>
      </c>
      <c r="S72" s="126" t="s">
        <v>108</v>
      </c>
      <c r="T72" s="127" t="s">
        <v>1819</v>
      </c>
      <c r="U72" s="128" t="s">
        <v>649</v>
      </c>
      <c r="V72" s="128" t="s">
        <v>649</v>
      </c>
      <c r="W72" s="126" t="s">
        <v>645</v>
      </c>
      <c r="X72" s="128" t="s">
        <v>108</v>
      </c>
      <c r="Y72" s="128" t="s">
        <v>987</v>
      </c>
      <c r="Z72" s="128" t="s">
        <v>108</v>
      </c>
      <c r="AA72" s="128" t="s">
        <v>108</v>
      </c>
      <c r="AB72" s="118" t="s">
        <v>59</v>
      </c>
    </row>
    <row r="73" spans="1:28" ht="22.5" customHeight="1" x14ac:dyDescent="0.25">
      <c r="A73" s="116" t="s">
        <v>1457</v>
      </c>
      <c r="B73" s="117" t="s">
        <v>1472</v>
      </c>
      <c r="C73" s="118" t="s">
        <v>662</v>
      </c>
      <c r="D73" s="119" t="s">
        <v>651</v>
      </c>
      <c r="E73" s="182" t="s">
        <v>599</v>
      </c>
      <c r="F73" s="120" t="s">
        <v>59</v>
      </c>
      <c r="G73" s="121" t="s">
        <v>59</v>
      </c>
      <c r="H73" s="122" t="s">
        <v>644</v>
      </c>
      <c r="I73" s="123" t="s">
        <v>771</v>
      </c>
      <c r="J73" s="124" t="s">
        <v>985</v>
      </c>
      <c r="K73" s="124" t="s">
        <v>989</v>
      </c>
      <c r="L73" s="124">
        <v>300</v>
      </c>
      <c r="M73" s="125" t="s">
        <v>154</v>
      </c>
      <c r="N73" s="118" t="s">
        <v>1473</v>
      </c>
      <c r="O73" s="107" t="s">
        <v>1474</v>
      </c>
      <c r="P73" s="107" t="s">
        <v>661</v>
      </c>
      <c r="Q73" s="107" t="s">
        <v>655</v>
      </c>
      <c r="R73" s="118" t="s">
        <v>648</v>
      </c>
      <c r="S73" s="126" t="s">
        <v>108</v>
      </c>
      <c r="T73" s="127" t="s">
        <v>1814</v>
      </c>
      <c r="U73" s="128" t="s">
        <v>649</v>
      </c>
      <c r="V73" s="128" t="s">
        <v>649</v>
      </c>
      <c r="W73" s="126" t="s">
        <v>940</v>
      </c>
      <c r="X73" s="128" t="s">
        <v>108</v>
      </c>
      <c r="Y73" s="128" t="s">
        <v>987</v>
      </c>
      <c r="Z73" s="128" t="s">
        <v>108</v>
      </c>
      <c r="AA73" s="128" t="s">
        <v>108</v>
      </c>
      <c r="AB73" s="118" t="s">
        <v>59</v>
      </c>
    </row>
    <row r="74" spans="1:28" ht="22.5" customHeight="1" x14ac:dyDescent="0.25">
      <c r="A74" s="116" t="s">
        <v>1458</v>
      </c>
      <c r="B74" s="117" t="s">
        <v>1472</v>
      </c>
      <c r="C74" s="118" t="s">
        <v>662</v>
      </c>
      <c r="D74" s="119" t="s">
        <v>651</v>
      </c>
      <c r="E74" s="182" t="s">
        <v>599</v>
      </c>
      <c r="F74" s="120">
        <v>50</v>
      </c>
      <c r="G74" s="121">
        <v>802</v>
      </c>
      <c r="H74" s="122" t="s">
        <v>644</v>
      </c>
      <c r="I74" s="123" t="s">
        <v>771</v>
      </c>
      <c r="J74" s="124" t="s">
        <v>985</v>
      </c>
      <c r="K74" s="124" t="s">
        <v>989</v>
      </c>
      <c r="L74" s="124">
        <v>300</v>
      </c>
      <c r="M74" s="125" t="s">
        <v>154</v>
      </c>
      <c r="N74" s="118" t="s">
        <v>1473</v>
      </c>
      <c r="O74" s="107" t="s">
        <v>1475</v>
      </c>
      <c r="P74" s="107" t="s">
        <v>661</v>
      </c>
      <c r="Q74" s="107" t="s">
        <v>655</v>
      </c>
      <c r="R74" s="118" t="s">
        <v>648</v>
      </c>
      <c r="S74" s="126" t="s">
        <v>108</v>
      </c>
      <c r="T74" s="127" t="s">
        <v>1814</v>
      </c>
      <c r="U74" s="128" t="s">
        <v>649</v>
      </c>
      <c r="V74" s="128" t="s">
        <v>649</v>
      </c>
      <c r="W74" s="126" t="s">
        <v>940</v>
      </c>
      <c r="X74" s="128" t="s">
        <v>108</v>
      </c>
      <c r="Y74" s="128" t="s">
        <v>987</v>
      </c>
      <c r="Z74" s="128" t="s">
        <v>108</v>
      </c>
      <c r="AA74" s="128" t="s">
        <v>108</v>
      </c>
      <c r="AB74" s="118" t="s">
        <v>59</v>
      </c>
    </row>
    <row r="75" spans="1:28" ht="22.5" customHeight="1" x14ac:dyDescent="0.25">
      <c r="A75" s="116" t="s">
        <v>754</v>
      </c>
      <c r="B75" s="117" t="s">
        <v>1009</v>
      </c>
      <c r="C75" s="118" t="s">
        <v>662</v>
      </c>
      <c r="D75" s="119" t="s">
        <v>651</v>
      </c>
      <c r="E75" s="183" t="s">
        <v>599</v>
      </c>
      <c r="F75" s="120">
        <v>41</v>
      </c>
      <c r="G75" s="121" t="s">
        <v>59</v>
      </c>
      <c r="H75" s="122" t="s">
        <v>644</v>
      </c>
      <c r="I75" s="123" t="s">
        <v>771</v>
      </c>
      <c r="J75" s="124" t="s">
        <v>985</v>
      </c>
      <c r="K75" s="124" t="s">
        <v>989</v>
      </c>
      <c r="L75" s="124">
        <v>300</v>
      </c>
      <c r="M75" s="125" t="s">
        <v>154</v>
      </c>
      <c r="N75" s="118" t="s">
        <v>1035</v>
      </c>
      <c r="O75" s="107" t="s">
        <v>772</v>
      </c>
      <c r="P75" s="107" t="s">
        <v>646</v>
      </c>
      <c r="Q75" s="107" t="s">
        <v>647</v>
      </c>
      <c r="R75" s="118" t="s">
        <v>648</v>
      </c>
      <c r="S75" s="126" t="s">
        <v>108</v>
      </c>
      <c r="T75" s="127" t="s">
        <v>1814</v>
      </c>
      <c r="U75" s="128" t="s">
        <v>649</v>
      </c>
      <c r="V75" s="128" t="s">
        <v>649</v>
      </c>
      <c r="W75" s="126" t="s">
        <v>940</v>
      </c>
      <c r="X75" s="128" t="s">
        <v>108</v>
      </c>
      <c r="Y75" s="128" t="s">
        <v>987</v>
      </c>
      <c r="Z75" s="128" t="s">
        <v>108</v>
      </c>
      <c r="AA75" s="128" t="s">
        <v>108</v>
      </c>
      <c r="AB75" s="118" t="s">
        <v>251</v>
      </c>
    </row>
    <row r="76" spans="1:28" ht="22.5" customHeight="1" x14ac:dyDescent="0.25">
      <c r="A76" s="116" t="s">
        <v>755</v>
      </c>
      <c r="B76" s="117" t="s">
        <v>1009</v>
      </c>
      <c r="C76" s="118" t="s">
        <v>662</v>
      </c>
      <c r="D76" s="119" t="s">
        <v>651</v>
      </c>
      <c r="E76" s="182" t="s">
        <v>599</v>
      </c>
      <c r="F76" s="120">
        <v>46</v>
      </c>
      <c r="G76" s="121">
        <v>741</v>
      </c>
      <c r="H76" s="122" t="s">
        <v>644</v>
      </c>
      <c r="I76" s="123" t="s">
        <v>771</v>
      </c>
      <c r="J76" s="124" t="s">
        <v>985</v>
      </c>
      <c r="K76" s="124" t="s">
        <v>989</v>
      </c>
      <c r="L76" s="124">
        <v>300</v>
      </c>
      <c r="M76" s="125" t="s">
        <v>154</v>
      </c>
      <c r="N76" s="118" t="s">
        <v>1035</v>
      </c>
      <c r="O76" s="107" t="s">
        <v>772</v>
      </c>
      <c r="P76" s="107" t="s">
        <v>661</v>
      </c>
      <c r="Q76" s="107" t="s">
        <v>655</v>
      </c>
      <c r="R76" s="118" t="s">
        <v>648</v>
      </c>
      <c r="S76" s="126" t="s">
        <v>108</v>
      </c>
      <c r="T76" s="127" t="s">
        <v>1814</v>
      </c>
      <c r="U76" s="128" t="s">
        <v>649</v>
      </c>
      <c r="V76" s="128" t="s">
        <v>649</v>
      </c>
      <c r="W76" s="126" t="s">
        <v>940</v>
      </c>
      <c r="X76" s="128" t="s">
        <v>108</v>
      </c>
      <c r="Y76" s="128" t="s">
        <v>987</v>
      </c>
      <c r="Z76" s="128" t="s">
        <v>108</v>
      </c>
      <c r="AA76" s="128" t="s">
        <v>108</v>
      </c>
      <c r="AB76" s="118" t="s">
        <v>252</v>
      </c>
    </row>
    <row r="77" spans="1:28" ht="22.5" customHeight="1" x14ac:dyDescent="0.25">
      <c r="A77" s="116" t="s">
        <v>756</v>
      </c>
      <c r="B77" s="117" t="s">
        <v>1009</v>
      </c>
      <c r="C77" s="118" t="s">
        <v>662</v>
      </c>
      <c r="D77" s="119" t="s">
        <v>651</v>
      </c>
      <c r="E77" s="183" t="s">
        <v>599</v>
      </c>
      <c r="F77" s="120">
        <v>42</v>
      </c>
      <c r="G77" s="121" t="s">
        <v>59</v>
      </c>
      <c r="H77" s="122" t="s">
        <v>644</v>
      </c>
      <c r="I77" s="123" t="s">
        <v>771</v>
      </c>
      <c r="J77" s="124" t="s">
        <v>985</v>
      </c>
      <c r="K77" s="124" t="s">
        <v>989</v>
      </c>
      <c r="L77" s="124">
        <v>300</v>
      </c>
      <c r="M77" s="125" t="s">
        <v>154</v>
      </c>
      <c r="N77" s="118" t="s">
        <v>1035</v>
      </c>
      <c r="O77" s="107" t="s">
        <v>773</v>
      </c>
      <c r="P77" s="107" t="s">
        <v>661</v>
      </c>
      <c r="Q77" s="107" t="s">
        <v>655</v>
      </c>
      <c r="R77" s="118" t="s">
        <v>648</v>
      </c>
      <c r="S77" s="126" t="s">
        <v>108</v>
      </c>
      <c r="T77" s="127" t="s">
        <v>1814</v>
      </c>
      <c r="U77" s="128" t="s">
        <v>649</v>
      </c>
      <c r="V77" s="128" t="s">
        <v>649</v>
      </c>
      <c r="W77" s="126" t="s">
        <v>940</v>
      </c>
      <c r="X77" s="128" t="s">
        <v>108</v>
      </c>
      <c r="Y77" s="128" t="s">
        <v>987</v>
      </c>
      <c r="Z77" s="128" t="s">
        <v>108</v>
      </c>
      <c r="AA77" s="128" t="s">
        <v>108</v>
      </c>
      <c r="AB77" s="118" t="s">
        <v>253</v>
      </c>
    </row>
    <row r="78" spans="1:28" ht="22.5" customHeight="1" x14ac:dyDescent="0.25">
      <c r="A78" s="116" t="s">
        <v>1767</v>
      </c>
      <c r="B78" s="117" t="s">
        <v>1812</v>
      </c>
      <c r="C78" s="118" t="s">
        <v>662</v>
      </c>
      <c r="D78" s="119" t="s">
        <v>667</v>
      </c>
      <c r="E78" s="183" t="s">
        <v>599</v>
      </c>
      <c r="F78" s="120">
        <v>38</v>
      </c>
      <c r="G78" s="121" t="s">
        <v>59</v>
      </c>
      <c r="H78" s="122" t="s">
        <v>644</v>
      </c>
      <c r="I78" s="123" t="s">
        <v>1477</v>
      </c>
      <c r="J78" s="124" t="s">
        <v>985</v>
      </c>
      <c r="K78" s="124" t="s">
        <v>989</v>
      </c>
      <c r="L78" s="124">
        <v>400</v>
      </c>
      <c r="M78" s="125" t="s">
        <v>1278</v>
      </c>
      <c r="N78" s="118" t="s">
        <v>1035</v>
      </c>
      <c r="O78" s="107" t="s">
        <v>918</v>
      </c>
      <c r="P78" s="107" t="s">
        <v>661</v>
      </c>
      <c r="Q78" s="107" t="s">
        <v>655</v>
      </c>
      <c r="R78" s="118" t="s">
        <v>648</v>
      </c>
      <c r="S78" s="126" t="s">
        <v>108</v>
      </c>
      <c r="T78" s="127" t="s">
        <v>1814</v>
      </c>
      <c r="U78" s="128" t="s">
        <v>649</v>
      </c>
      <c r="V78" s="128" t="s">
        <v>649</v>
      </c>
      <c r="W78" s="126" t="s">
        <v>940</v>
      </c>
      <c r="X78" s="128" t="s">
        <v>108</v>
      </c>
      <c r="Y78" s="128" t="s">
        <v>987</v>
      </c>
      <c r="Z78" s="128" t="s">
        <v>108</v>
      </c>
      <c r="AA78" s="128" t="s">
        <v>108</v>
      </c>
      <c r="AB78" s="118" t="s">
        <v>59</v>
      </c>
    </row>
    <row r="79" spans="1:28" ht="22.5" customHeight="1" x14ac:dyDescent="0.25">
      <c r="A79" s="116" t="s">
        <v>1768</v>
      </c>
      <c r="B79" s="117" t="s">
        <v>1812</v>
      </c>
      <c r="C79" s="118" t="s">
        <v>662</v>
      </c>
      <c r="D79" s="119" t="s">
        <v>667</v>
      </c>
      <c r="E79" s="183" t="s">
        <v>599</v>
      </c>
      <c r="F79" s="120">
        <v>35</v>
      </c>
      <c r="G79" s="121" t="s">
        <v>59</v>
      </c>
      <c r="H79" s="122" t="s">
        <v>644</v>
      </c>
      <c r="I79" s="123" t="s">
        <v>1477</v>
      </c>
      <c r="J79" s="124" t="s">
        <v>985</v>
      </c>
      <c r="K79" s="124" t="s">
        <v>989</v>
      </c>
      <c r="L79" s="124">
        <v>400</v>
      </c>
      <c r="M79" s="125" t="s">
        <v>1278</v>
      </c>
      <c r="N79" s="118" t="s">
        <v>1035</v>
      </c>
      <c r="O79" s="107" t="s">
        <v>919</v>
      </c>
      <c r="P79" s="107" t="s">
        <v>661</v>
      </c>
      <c r="Q79" s="107" t="s">
        <v>655</v>
      </c>
      <c r="R79" s="118" t="s">
        <v>648</v>
      </c>
      <c r="S79" s="126" t="s">
        <v>108</v>
      </c>
      <c r="T79" s="127" t="s">
        <v>1814</v>
      </c>
      <c r="U79" s="128" t="s">
        <v>649</v>
      </c>
      <c r="V79" s="128" t="s">
        <v>649</v>
      </c>
      <c r="W79" s="126" t="s">
        <v>940</v>
      </c>
      <c r="X79" s="128" t="s">
        <v>108</v>
      </c>
      <c r="Y79" s="128" t="s">
        <v>987</v>
      </c>
      <c r="Z79" s="128" t="s">
        <v>108</v>
      </c>
      <c r="AA79" s="128" t="s">
        <v>108</v>
      </c>
      <c r="AB79" s="118" t="s">
        <v>59</v>
      </c>
    </row>
    <row r="80" spans="1:28" ht="22.5" customHeight="1" x14ac:dyDescent="0.25">
      <c r="A80" s="116" t="s">
        <v>1769</v>
      </c>
      <c r="B80" s="117" t="s">
        <v>1812</v>
      </c>
      <c r="C80" s="118" t="s">
        <v>662</v>
      </c>
      <c r="D80" s="119" t="s">
        <v>667</v>
      </c>
      <c r="E80" s="183" t="s">
        <v>599</v>
      </c>
      <c r="F80" s="120">
        <v>41</v>
      </c>
      <c r="G80" s="121" t="s">
        <v>59</v>
      </c>
      <c r="H80" s="122" t="s">
        <v>644</v>
      </c>
      <c r="I80" s="123" t="s">
        <v>1477</v>
      </c>
      <c r="J80" s="124" t="s">
        <v>985</v>
      </c>
      <c r="K80" s="124" t="s">
        <v>989</v>
      </c>
      <c r="L80" s="124">
        <v>400</v>
      </c>
      <c r="M80" s="125" t="s">
        <v>1278</v>
      </c>
      <c r="N80" s="118" t="s">
        <v>1035</v>
      </c>
      <c r="O80" s="107" t="s">
        <v>919</v>
      </c>
      <c r="P80" s="107" t="s">
        <v>661</v>
      </c>
      <c r="Q80" s="107" t="s">
        <v>677</v>
      </c>
      <c r="R80" s="118" t="s">
        <v>648</v>
      </c>
      <c r="S80" s="126" t="s">
        <v>108</v>
      </c>
      <c r="T80" s="127" t="s">
        <v>1814</v>
      </c>
      <c r="U80" s="128" t="s">
        <v>649</v>
      </c>
      <c r="V80" s="128" t="s">
        <v>649</v>
      </c>
      <c r="W80" s="126" t="s">
        <v>940</v>
      </c>
      <c r="X80" s="128" t="s">
        <v>108</v>
      </c>
      <c r="Y80" s="128" t="s">
        <v>987</v>
      </c>
      <c r="Z80" s="128" t="s">
        <v>108</v>
      </c>
      <c r="AA80" s="128" t="s">
        <v>108</v>
      </c>
      <c r="AB80" s="118" t="s">
        <v>59</v>
      </c>
    </row>
    <row r="81" spans="1:28" ht="22.5" customHeight="1" x14ac:dyDescent="0.25">
      <c r="A81" s="116" t="s">
        <v>1508</v>
      </c>
      <c r="B81" s="117" t="s">
        <v>1704</v>
      </c>
      <c r="C81" s="118" t="s">
        <v>662</v>
      </c>
      <c r="D81" s="119" t="s">
        <v>651</v>
      </c>
      <c r="E81" s="183" t="s">
        <v>599</v>
      </c>
      <c r="F81" s="120">
        <v>35</v>
      </c>
      <c r="G81" s="121" t="s">
        <v>59</v>
      </c>
      <c r="H81" s="122" t="s">
        <v>644</v>
      </c>
      <c r="I81" s="123" t="s">
        <v>1477</v>
      </c>
      <c r="J81" s="124" t="s">
        <v>985</v>
      </c>
      <c r="K81" s="124" t="s">
        <v>989</v>
      </c>
      <c r="L81" s="124">
        <v>400</v>
      </c>
      <c r="M81" s="125" t="s">
        <v>1278</v>
      </c>
      <c r="N81" s="118" t="s">
        <v>1035</v>
      </c>
      <c r="O81" s="107" t="s">
        <v>918</v>
      </c>
      <c r="P81" s="107" t="s">
        <v>661</v>
      </c>
      <c r="Q81" s="107" t="s">
        <v>655</v>
      </c>
      <c r="R81" s="118" t="s">
        <v>648</v>
      </c>
      <c r="S81" s="126" t="s">
        <v>108</v>
      </c>
      <c r="T81" s="127" t="s">
        <v>1814</v>
      </c>
      <c r="U81" s="128" t="s">
        <v>649</v>
      </c>
      <c r="V81" s="128" t="s">
        <v>649</v>
      </c>
      <c r="W81" s="126" t="s">
        <v>940</v>
      </c>
      <c r="X81" s="128" t="s">
        <v>649</v>
      </c>
      <c r="Y81" s="128" t="s">
        <v>987</v>
      </c>
      <c r="Z81" s="128" t="s">
        <v>108</v>
      </c>
      <c r="AA81" s="128" t="s">
        <v>108</v>
      </c>
      <c r="AB81" s="118" t="s">
        <v>1521</v>
      </c>
    </row>
    <row r="82" spans="1:28" ht="22.5" customHeight="1" x14ac:dyDescent="0.25">
      <c r="A82" s="116" t="s">
        <v>818</v>
      </c>
      <c r="B82" s="117" t="s">
        <v>1010</v>
      </c>
      <c r="C82" s="118" t="s">
        <v>662</v>
      </c>
      <c r="D82" s="119" t="s">
        <v>651</v>
      </c>
      <c r="E82" s="182" t="s">
        <v>599</v>
      </c>
      <c r="F82" s="120" t="s">
        <v>59</v>
      </c>
      <c r="G82" s="121">
        <v>771</v>
      </c>
      <c r="H82" s="122" t="s">
        <v>663</v>
      </c>
      <c r="I82" s="123" t="s">
        <v>645</v>
      </c>
      <c r="J82" s="124" t="s">
        <v>985</v>
      </c>
      <c r="K82" s="124" t="s">
        <v>986</v>
      </c>
      <c r="L82" s="124">
        <v>300</v>
      </c>
      <c r="M82" s="125" t="s">
        <v>154</v>
      </c>
      <c r="N82" s="118" t="s">
        <v>1035</v>
      </c>
      <c r="O82" s="107" t="s">
        <v>772</v>
      </c>
      <c r="P82" s="107" t="s">
        <v>646</v>
      </c>
      <c r="Q82" s="107" t="s">
        <v>647</v>
      </c>
      <c r="R82" s="118" t="s">
        <v>648</v>
      </c>
      <c r="S82" s="126" t="s">
        <v>108</v>
      </c>
      <c r="T82" s="127" t="s">
        <v>1814</v>
      </c>
      <c r="U82" s="128" t="s">
        <v>649</v>
      </c>
      <c r="V82" s="128" t="s">
        <v>649</v>
      </c>
      <c r="W82" s="126" t="s">
        <v>940</v>
      </c>
      <c r="X82" s="128" t="s">
        <v>649</v>
      </c>
      <c r="Y82" s="128" t="s">
        <v>987</v>
      </c>
      <c r="Z82" s="128" t="s">
        <v>108</v>
      </c>
      <c r="AA82" s="128" t="s">
        <v>108</v>
      </c>
      <c r="AB82" s="118" t="s">
        <v>59</v>
      </c>
    </row>
    <row r="83" spans="1:28" ht="22.5" customHeight="1" x14ac:dyDescent="0.25">
      <c r="A83" s="116" t="s">
        <v>819</v>
      </c>
      <c r="B83" s="117" t="s">
        <v>1010</v>
      </c>
      <c r="C83" s="118" t="s">
        <v>662</v>
      </c>
      <c r="D83" s="119" t="s">
        <v>651</v>
      </c>
      <c r="E83" s="182" t="s">
        <v>599</v>
      </c>
      <c r="F83" s="120" t="s">
        <v>59</v>
      </c>
      <c r="G83" s="121" t="s">
        <v>59</v>
      </c>
      <c r="H83" s="122" t="s">
        <v>663</v>
      </c>
      <c r="I83" s="123" t="s">
        <v>645</v>
      </c>
      <c r="J83" s="124" t="s">
        <v>985</v>
      </c>
      <c r="K83" s="124" t="s">
        <v>986</v>
      </c>
      <c r="L83" s="124">
        <v>300</v>
      </c>
      <c r="M83" s="125" t="s">
        <v>154</v>
      </c>
      <c r="N83" s="118" t="s">
        <v>1035</v>
      </c>
      <c r="O83" s="107" t="s">
        <v>772</v>
      </c>
      <c r="P83" s="107" t="s">
        <v>661</v>
      </c>
      <c r="Q83" s="107" t="s">
        <v>655</v>
      </c>
      <c r="R83" s="118" t="s">
        <v>648</v>
      </c>
      <c r="S83" s="126" t="s">
        <v>108</v>
      </c>
      <c r="T83" s="127" t="s">
        <v>1814</v>
      </c>
      <c r="U83" s="128" t="s">
        <v>649</v>
      </c>
      <c r="V83" s="128" t="s">
        <v>649</v>
      </c>
      <c r="W83" s="126" t="s">
        <v>940</v>
      </c>
      <c r="X83" s="128" t="s">
        <v>649</v>
      </c>
      <c r="Y83" s="128" t="s">
        <v>987</v>
      </c>
      <c r="Z83" s="128" t="s">
        <v>108</v>
      </c>
      <c r="AA83" s="128" t="s">
        <v>108</v>
      </c>
      <c r="AB83" s="118" t="s">
        <v>59</v>
      </c>
    </row>
    <row r="84" spans="1:28" ht="22.5" customHeight="1" x14ac:dyDescent="0.25">
      <c r="A84" s="116" t="s">
        <v>820</v>
      </c>
      <c r="B84" s="117" t="s">
        <v>1010</v>
      </c>
      <c r="C84" s="118" t="s">
        <v>662</v>
      </c>
      <c r="D84" s="119" t="s">
        <v>651</v>
      </c>
      <c r="E84" s="184" t="s">
        <v>599</v>
      </c>
      <c r="F84" s="120" t="s">
        <v>59</v>
      </c>
      <c r="G84" s="121" t="s">
        <v>59</v>
      </c>
      <c r="H84" s="122" t="s">
        <v>663</v>
      </c>
      <c r="I84" s="123" t="s">
        <v>645</v>
      </c>
      <c r="J84" s="124" t="s">
        <v>985</v>
      </c>
      <c r="K84" s="124" t="s">
        <v>986</v>
      </c>
      <c r="L84" s="124">
        <v>300</v>
      </c>
      <c r="M84" s="125" t="s">
        <v>154</v>
      </c>
      <c r="N84" s="118" t="s">
        <v>1035</v>
      </c>
      <c r="O84" s="107" t="s">
        <v>773</v>
      </c>
      <c r="P84" s="107" t="s">
        <v>661</v>
      </c>
      <c r="Q84" s="107" t="s">
        <v>655</v>
      </c>
      <c r="R84" s="118" t="s">
        <v>648</v>
      </c>
      <c r="S84" s="126" t="s">
        <v>108</v>
      </c>
      <c r="T84" s="127" t="s">
        <v>1814</v>
      </c>
      <c r="U84" s="128" t="s">
        <v>649</v>
      </c>
      <c r="V84" s="128" t="s">
        <v>649</v>
      </c>
      <c r="W84" s="126" t="s">
        <v>940</v>
      </c>
      <c r="X84" s="128" t="s">
        <v>649</v>
      </c>
      <c r="Y84" s="128" t="s">
        <v>987</v>
      </c>
      <c r="Z84" s="128" t="s">
        <v>108</v>
      </c>
      <c r="AA84" s="128" t="s">
        <v>108</v>
      </c>
      <c r="AB84" s="118" t="s">
        <v>59</v>
      </c>
    </row>
    <row r="85" spans="1:28" ht="22.5" customHeight="1" x14ac:dyDescent="0.25">
      <c r="A85" s="116" t="s">
        <v>821</v>
      </c>
      <c r="B85" s="117" t="s">
        <v>1010</v>
      </c>
      <c r="C85" s="118" t="s">
        <v>662</v>
      </c>
      <c r="D85" s="119" t="s">
        <v>651</v>
      </c>
      <c r="E85" s="182" t="s">
        <v>599</v>
      </c>
      <c r="F85" s="120">
        <v>42</v>
      </c>
      <c r="G85" s="121">
        <v>771</v>
      </c>
      <c r="H85" s="122" t="s">
        <v>663</v>
      </c>
      <c r="I85" s="123" t="s">
        <v>645</v>
      </c>
      <c r="J85" s="124" t="s">
        <v>985</v>
      </c>
      <c r="K85" s="124" t="s">
        <v>986</v>
      </c>
      <c r="L85" s="124">
        <v>300</v>
      </c>
      <c r="M85" s="125" t="s">
        <v>824</v>
      </c>
      <c r="N85" s="118" t="s">
        <v>1035</v>
      </c>
      <c r="O85" s="107" t="s">
        <v>772</v>
      </c>
      <c r="P85" s="107" t="s">
        <v>646</v>
      </c>
      <c r="Q85" s="107" t="s">
        <v>647</v>
      </c>
      <c r="R85" s="118" t="s">
        <v>648</v>
      </c>
      <c r="S85" s="126" t="s">
        <v>108</v>
      </c>
      <c r="T85" s="127" t="s">
        <v>1814</v>
      </c>
      <c r="U85" s="128" t="s">
        <v>649</v>
      </c>
      <c r="V85" s="128" t="s">
        <v>649</v>
      </c>
      <c r="W85" s="126" t="s">
        <v>940</v>
      </c>
      <c r="X85" s="128" t="s">
        <v>649</v>
      </c>
      <c r="Y85" s="128" t="s">
        <v>987</v>
      </c>
      <c r="Z85" s="128" t="s">
        <v>108</v>
      </c>
      <c r="AA85" s="128" t="s">
        <v>108</v>
      </c>
      <c r="AB85" s="118" t="s">
        <v>59</v>
      </c>
    </row>
    <row r="86" spans="1:28" ht="22.5" customHeight="1" x14ac:dyDescent="0.25">
      <c r="A86" s="116" t="s">
        <v>822</v>
      </c>
      <c r="B86" s="117" t="s">
        <v>1010</v>
      </c>
      <c r="C86" s="118" t="s">
        <v>662</v>
      </c>
      <c r="D86" s="119" t="s">
        <v>651</v>
      </c>
      <c r="E86" s="182" t="s">
        <v>599</v>
      </c>
      <c r="F86" s="120">
        <v>44</v>
      </c>
      <c r="G86" s="121">
        <v>854</v>
      </c>
      <c r="H86" s="122" t="s">
        <v>663</v>
      </c>
      <c r="I86" s="123" t="s">
        <v>645</v>
      </c>
      <c r="J86" s="124" t="s">
        <v>985</v>
      </c>
      <c r="K86" s="124" t="s">
        <v>986</v>
      </c>
      <c r="L86" s="124">
        <v>300</v>
      </c>
      <c r="M86" s="125" t="s">
        <v>824</v>
      </c>
      <c r="N86" s="118" t="s">
        <v>1035</v>
      </c>
      <c r="O86" s="107" t="s">
        <v>772</v>
      </c>
      <c r="P86" s="107" t="s">
        <v>661</v>
      </c>
      <c r="Q86" s="107" t="s">
        <v>655</v>
      </c>
      <c r="R86" s="118" t="s">
        <v>648</v>
      </c>
      <c r="S86" s="126" t="s">
        <v>108</v>
      </c>
      <c r="T86" s="127" t="s">
        <v>1814</v>
      </c>
      <c r="U86" s="128" t="s">
        <v>649</v>
      </c>
      <c r="V86" s="128" t="s">
        <v>649</v>
      </c>
      <c r="W86" s="126" t="s">
        <v>940</v>
      </c>
      <c r="X86" s="128" t="s">
        <v>649</v>
      </c>
      <c r="Y86" s="128" t="s">
        <v>987</v>
      </c>
      <c r="Z86" s="128" t="s">
        <v>108</v>
      </c>
      <c r="AA86" s="128" t="s">
        <v>108</v>
      </c>
      <c r="AB86" s="118" t="s">
        <v>59</v>
      </c>
    </row>
    <row r="87" spans="1:28" ht="22.5" customHeight="1" x14ac:dyDescent="0.25">
      <c r="A87" s="116" t="s">
        <v>823</v>
      </c>
      <c r="B87" s="117" t="s">
        <v>1010</v>
      </c>
      <c r="C87" s="118" t="s">
        <v>662</v>
      </c>
      <c r="D87" s="119" t="s">
        <v>651</v>
      </c>
      <c r="E87" s="182" t="s">
        <v>599</v>
      </c>
      <c r="F87" s="120">
        <v>40</v>
      </c>
      <c r="G87" s="121">
        <v>947</v>
      </c>
      <c r="H87" s="122" t="s">
        <v>663</v>
      </c>
      <c r="I87" s="123" t="s">
        <v>645</v>
      </c>
      <c r="J87" s="124" t="s">
        <v>985</v>
      </c>
      <c r="K87" s="124" t="s">
        <v>986</v>
      </c>
      <c r="L87" s="124">
        <v>300</v>
      </c>
      <c r="M87" s="125" t="s">
        <v>824</v>
      </c>
      <c r="N87" s="118" t="s">
        <v>1035</v>
      </c>
      <c r="O87" s="107" t="s">
        <v>773</v>
      </c>
      <c r="P87" s="107" t="s">
        <v>661</v>
      </c>
      <c r="Q87" s="107" t="s">
        <v>655</v>
      </c>
      <c r="R87" s="118" t="s">
        <v>648</v>
      </c>
      <c r="S87" s="126" t="s">
        <v>108</v>
      </c>
      <c r="T87" s="127" t="s">
        <v>1814</v>
      </c>
      <c r="U87" s="128" t="s">
        <v>649</v>
      </c>
      <c r="V87" s="128" t="s">
        <v>649</v>
      </c>
      <c r="W87" s="126" t="s">
        <v>940</v>
      </c>
      <c r="X87" s="128" t="s">
        <v>649</v>
      </c>
      <c r="Y87" s="128" t="s">
        <v>987</v>
      </c>
      <c r="Z87" s="128" t="s">
        <v>108</v>
      </c>
      <c r="AA87" s="128" t="s">
        <v>108</v>
      </c>
      <c r="AB87" s="118" t="s">
        <v>59</v>
      </c>
    </row>
    <row r="88" spans="1:28" ht="37.5" customHeight="1" x14ac:dyDescent="0.25">
      <c r="A88" s="129" t="s">
        <v>668</v>
      </c>
      <c r="B88" s="130"/>
      <c r="C88" s="130"/>
      <c r="D88" s="130"/>
      <c r="E88" s="130"/>
      <c r="F88" s="130"/>
      <c r="G88" s="130"/>
      <c r="H88" s="132"/>
      <c r="I88" s="130"/>
      <c r="J88" s="131"/>
      <c r="K88" s="131"/>
      <c r="L88" s="131"/>
      <c r="M88" s="130"/>
      <c r="N88" s="130"/>
      <c r="O88" s="130"/>
      <c r="P88" s="130"/>
      <c r="Q88" s="130"/>
      <c r="R88" s="130"/>
      <c r="S88" s="132"/>
      <c r="T88" s="132"/>
      <c r="U88" s="132"/>
      <c r="V88" s="132"/>
      <c r="W88" s="132"/>
      <c r="X88" s="132"/>
      <c r="Y88" s="130"/>
      <c r="Z88" s="132"/>
      <c r="AA88" s="132"/>
      <c r="AB88" s="130"/>
    </row>
    <row r="89" spans="1:28" ht="22.5" customHeight="1" x14ac:dyDescent="0.25">
      <c r="A89" s="116" t="s">
        <v>257</v>
      </c>
      <c r="B89" s="117" t="s">
        <v>1011</v>
      </c>
      <c r="C89" s="118" t="s">
        <v>668</v>
      </c>
      <c r="D89" s="119" t="s">
        <v>643</v>
      </c>
      <c r="E89" s="183" t="s">
        <v>599</v>
      </c>
      <c r="F89" s="120">
        <v>38</v>
      </c>
      <c r="G89" s="121" t="s">
        <v>59</v>
      </c>
      <c r="H89" s="122" t="s">
        <v>663</v>
      </c>
      <c r="I89" s="123" t="s">
        <v>645</v>
      </c>
      <c r="J89" s="124" t="s">
        <v>985</v>
      </c>
      <c r="K89" s="124" t="s">
        <v>989</v>
      </c>
      <c r="L89" s="124">
        <v>250</v>
      </c>
      <c r="M89" s="125" t="s">
        <v>90</v>
      </c>
      <c r="N89" s="118" t="s">
        <v>1041</v>
      </c>
      <c r="O89" s="107" t="s">
        <v>669</v>
      </c>
      <c r="P89" s="107" t="s">
        <v>646</v>
      </c>
      <c r="Q89" s="107" t="s">
        <v>647</v>
      </c>
      <c r="R89" s="118" t="s">
        <v>648</v>
      </c>
      <c r="S89" s="126" t="s">
        <v>108</v>
      </c>
      <c r="T89" s="127" t="s">
        <v>1814</v>
      </c>
      <c r="U89" s="128" t="s">
        <v>649</v>
      </c>
      <c r="V89" s="128" t="s">
        <v>649</v>
      </c>
      <c r="W89" s="126" t="s">
        <v>1043</v>
      </c>
      <c r="X89" s="128" t="s">
        <v>108</v>
      </c>
      <c r="Y89" s="128" t="s">
        <v>987</v>
      </c>
      <c r="Z89" s="128" t="s">
        <v>108</v>
      </c>
      <c r="AA89" s="128" t="s">
        <v>108</v>
      </c>
      <c r="AB89" s="118" t="s">
        <v>670</v>
      </c>
    </row>
    <row r="90" spans="1:28" ht="22.5" customHeight="1" x14ac:dyDescent="0.25">
      <c r="A90" s="116" t="s">
        <v>258</v>
      </c>
      <c r="B90" s="117" t="s">
        <v>1011</v>
      </c>
      <c r="C90" s="118" t="s">
        <v>668</v>
      </c>
      <c r="D90" s="119" t="s">
        <v>643</v>
      </c>
      <c r="E90" s="183" t="s">
        <v>599</v>
      </c>
      <c r="F90" s="120">
        <v>38</v>
      </c>
      <c r="G90" s="121" t="s">
        <v>59</v>
      </c>
      <c r="H90" s="122" t="s">
        <v>663</v>
      </c>
      <c r="I90" s="123" t="s">
        <v>645</v>
      </c>
      <c r="J90" s="124" t="s">
        <v>985</v>
      </c>
      <c r="K90" s="124" t="s">
        <v>989</v>
      </c>
      <c r="L90" s="124">
        <v>250</v>
      </c>
      <c r="M90" s="125" t="s">
        <v>90</v>
      </c>
      <c r="N90" s="118" t="s">
        <v>1041</v>
      </c>
      <c r="O90" s="107" t="s">
        <v>669</v>
      </c>
      <c r="P90" s="107" t="s">
        <v>661</v>
      </c>
      <c r="Q90" s="107" t="s">
        <v>655</v>
      </c>
      <c r="R90" s="118" t="s">
        <v>648</v>
      </c>
      <c r="S90" s="126" t="s">
        <v>108</v>
      </c>
      <c r="T90" s="127" t="s">
        <v>1814</v>
      </c>
      <c r="U90" s="128" t="s">
        <v>649</v>
      </c>
      <c r="V90" s="128" t="s">
        <v>649</v>
      </c>
      <c r="W90" s="126" t="s">
        <v>1043</v>
      </c>
      <c r="X90" s="128" t="s">
        <v>108</v>
      </c>
      <c r="Y90" s="128" t="s">
        <v>987</v>
      </c>
      <c r="Z90" s="128" t="s">
        <v>108</v>
      </c>
      <c r="AA90" s="128" t="s">
        <v>108</v>
      </c>
      <c r="AB90" s="118" t="s">
        <v>274</v>
      </c>
    </row>
    <row r="91" spans="1:28" ht="22.5" customHeight="1" x14ac:dyDescent="0.25">
      <c r="A91" s="116" t="s">
        <v>259</v>
      </c>
      <c r="B91" s="117" t="s">
        <v>1011</v>
      </c>
      <c r="C91" s="118" t="s">
        <v>668</v>
      </c>
      <c r="D91" s="119" t="s">
        <v>643</v>
      </c>
      <c r="E91" s="182" t="s">
        <v>599</v>
      </c>
      <c r="F91" s="120">
        <v>41</v>
      </c>
      <c r="G91" s="121" t="s">
        <v>59</v>
      </c>
      <c r="H91" s="122" t="s">
        <v>663</v>
      </c>
      <c r="I91" s="123" t="s">
        <v>645</v>
      </c>
      <c r="J91" s="124" t="s">
        <v>985</v>
      </c>
      <c r="K91" s="124" t="s">
        <v>989</v>
      </c>
      <c r="L91" s="124">
        <v>250</v>
      </c>
      <c r="M91" s="125" t="s">
        <v>90</v>
      </c>
      <c r="N91" s="118" t="s">
        <v>1041</v>
      </c>
      <c r="O91" s="107" t="s">
        <v>671</v>
      </c>
      <c r="P91" s="107" t="s">
        <v>661</v>
      </c>
      <c r="Q91" s="107" t="s">
        <v>655</v>
      </c>
      <c r="R91" s="118" t="s">
        <v>648</v>
      </c>
      <c r="S91" s="126" t="s">
        <v>108</v>
      </c>
      <c r="T91" s="127" t="s">
        <v>1814</v>
      </c>
      <c r="U91" s="128" t="s">
        <v>649</v>
      </c>
      <c r="V91" s="128" t="s">
        <v>649</v>
      </c>
      <c r="W91" s="126" t="s">
        <v>1043</v>
      </c>
      <c r="X91" s="128" t="s">
        <v>108</v>
      </c>
      <c r="Y91" s="128" t="s">
        <v>987</v>
      </c>
      <c r="Z91" s="128" t="s">
        <v>108</v>
      </c>
      <c r="AA91" s="128" t="s">
        <v>108</v>
      </c>
      <c r="AB91" s="118" t="s">
        <v>672</v>
      </c>
    </row>
    <row r="92" spans="1:28" ht="22.5" customHeight="1" x14ac:dyDescent="0.25">
      <c r="A92" s="116" t="s">
        <v>1754</v>
      </c>
      <c r="B92" s="117" t="s">
        <v>1011</v>
      </c>
      <c r="C92" s="118" t="s">
        <v>668</v>
      </c>
      <c r="D92" s="119" t="s">
        <v>643</v>
      </c>
      <c r="E92" s="183" t="s">
        <v>599</v>
      </c>
      <c r="F92" s="120">
        <v>37</v>
      </c>
      <c r="G92" s="121" t="s">
        <v>59</v>
      </c>
      <c r="H92" s="122" t="s">
        <v>663</v>
      </c>
      <c r="I92" s="123" t="s">
        <v>645</v>
      </c>
      <c r="J92" s="124" t="s">
        <v>985</v>
      </c>
      <c r="K92" s="124" t="s">
        <v>989</v>
      </c>
      <c r="L92" s="124">
        <v>250</v>
      </c>
      <c r="M92" s="125" t="s">
        <v>90</v>
      </c>
      <c r="N92" s="118" t="s">
        <v>1041</v>
      </c>
      <c r="O92" s="107" t="s">
        <v>669</v>
      </c>
      <c r="P92" s="107" t="s">
        <v>646</v>
      </c>
      <c r="Q92" s="107" t="s">
        <v>647</v>
      </c>
      <c r="R92" s="118" t="s">
        <v>648</v>
      </c>
      <c r="S92" s="126" t="s">
        <v>108</v>
      </c>
      <c r="T92" s="127" t="s">
        <v>1814</v>
      </c>
      <c r="U92" s="128" t="s">
        <v>649</v>
      </c>
      <c r="V92" s="128" t="s">
        <v>649</v>
      </c>
      <c r="W92" s="126" t="s">
        <v>1043</v>
      </c>
      <c r="X92" s="128" t="s">
        <v>108</v>
      </c>
      <c r="Y92" s="128" t="s">
        <v>987</v>
      </c>
      <c r="Z92" s="128" t="s">
        <v>108</v>
      </c>
      <c r="AA92" s="128" t="s">
        <v>108</v>
      </c>
      <c r="AB92" s="118" t="s">
        <v>257</v>
      </c>
    </row>
    <row r="93" spans="1:28" ht="22.5" customHeight="1" x14ac:dyDescent="0.25">
      <c r="A93" s="116" t="s">
        <v>1755</v>
      </c>
      <c r="B93" s="117" t="s">
        <v>1011</v>
      </c>
      <c r="C93" s="118" t="s">
        <v>668</v>
      </c>
      <c r="D93" s="119" t="s">
        <v>643</v>
      </c>
      <c r="E93" s="182" t="s">
        <v>599</v>
      </c>
      <c r="F93" s="120">
        <v>37</v>
      </c>
      <c r="G93" s="121">
        <v>679</v>
      </c>
      <c r="H93" s="122" t="s">
        <v>663</v>
      </c>
      <c r="I93" s="123" t="s">
        <v>645</v>
      </c>
      <c r="J93" s="124" t="s">
        <v>985</v>
      </c>
      <c r="K93" s="124" t="s">
        <v>989</v>
      </c>
      <c r="L93" s="124">
        <v>250</v>
      </c>
      <c r="M93" s="125" t="s">
        <v>90</v>
      </c>
      <c r="N93" s="118" t="s">
        <v>1041</v>
      </c>
      <c r="O93" s="107" t="s">
        <v>669</v>
      </c>
      <c r="P93" s="107" t="s">
        <v>661</v>
      </c>
      <c r="Q93" s="107" t="s">
        <v>655</v>
      </c>
      <c r="R93" s="118" t="s">
        <v>648</v>
      </c>
      <c r="S93" s="126" t="s">
        <v>108</v>
      </c>
      <c r="T93" s="127" t="s">
        <v>1814</v>
      </c>
      <c r="U93" s="128" t="s">
        <v>649</v>
      </c>
      <c r="V93" s="128" t="s">
        <v>649</v>
      </c>
      <c r="W93" s="126" t="s">
        <v>1043</v>
      </c>
      <c r="X93" s="128" t="s">
        <v>108</v>
      </c>
      <c r="Y93" s="128" t="s">
        <v>987</v>
      </c>
      <c r="Z93" s="128" t="s">
        <v>108</v>
      </c>
      <c r="AA93" s="128" t="s">
        <v>108</v>
      </c>
      <c r="AB93" s="118" t="s">
        <v>258</v>
      </c>
    </row>
    <row r="94" spans="1:28" ht="22.5" customHeight="1" x14ac:dyDescent="0.25">
      <c r="A94" s="116" t="s">
        <v>1756</v>
      </c>
      <c r="B94" s="117" t="s">
        <v>1011</v>
      </c>
      <c r="C94" s="118" t="s">
        <v>668</v>
      </c>
      <c r="D94" s="119" t="s">
        <v>643</v>
      </c>
      <c r="E94" s="183" t="s">
        <v>599</v>
      </c>
      <c r="F94" s="120">
        <v>51</v>
      </c>
      <c r="G94" s="121" t="s">
        <v>59</v>
      </c>
      <c r="H94" s="122" t="s">
        <v>663</v>
      </c>
      <c r="I94" s="123" t="s">
        <v>645</v>
      </c>
      <c r="J94" s="124" t="s">
        <v>985</v>
      </c>
      <c r="K94" s="124" t="s">
        <v>989</v>
      </c>
      <c r="L94" s="124">
        <v>250</v>
      </c>
      <c r="M94" s="125" t="s">
        <v>90</v>
      </c>
      <c r="N94" s="118" t="s">
        <v>1041</v>
      </c>
      <c r="O94" s="107" t="s">
        <v>671</v>
      </c>
      <c r="P94" s="107" t="s">
        <v>661</v>
      </c>
      <c r="Q94" s="107" t="s">
        <v>655</v>
      </c>
      <c r="R94" s="118" t="s">
        <v>648</v>
      </c>
      <c r="S94" s="126" t="s">
        <v>108</v>
      </c>
      <c r="T94" s="127" t="s">
        <v>1814</v>
      </c>
      <c r="U94" s="128" t="s">
        <v>649</v>
      </c>
      <c r="V94" s="128" t="s">
        <v>649</v>
      </c>
      <c r="W94" s="126" t="s">
        <v>1043</v>
      </c>
      <c r="X94" s="128" t="s">
        <v>108</v>
      </c>
      <c r="Y94" s="128" t="s">
        <v>987</v>
      </c>
      <c r="Z94" s="128" t="s">
        <v>108</v>
      </c>
      <c r="AA94" s="128" t="s">
        <v>108</v>
      </c>
      <c r="AB94" s="118" t="s">
        <v>259</v>
      </c>
    </row>
    <row r="95" spans="1:28" ht="22.5" customHeight="1" x14ac:dyDescent="0.25">
      <c r="A95" s="116" t="s">
        <v>1781</v>
      </c>
      <c r="B95" s="117" t="s">
        <v>1705</v>
      </c>
      <c r="C95" s="118" t="s">
        <v>668</v>
      </c>
      <c r="D95" s="119" t="s">
        <v>643</v>
      </c>
      <c r="E95" s="182" t="s">
        <v>599</v>
      </c>
      <c r="F95" s="120">
        <v>47</v>
      </c>
      <c r="G95" s="121">
        <v>648</v>
      </c>
      <c r="H95" s="122" t="s">
        <v>663</v>
      </c>
      <c r="I95" s="123" t="s">
        <v>645</v>
      </c>
      <c r="J95" s="124" t="s">
        <v>985</v>
      </c>
      <c r="K95" s="124" t="s">
        <v>989</v>
      </c>
      <c r="L95" s="124">
        <v>300</v>
      </c>
      <c r="M95" s="125" t="s">
        <v>90</v>
      </c>
      <c r="N95" s="118" t="s">
        <v>1355</v>
      </c>
      <c r="O95" s="107" t="s">
        <v>1357</v>
      </c>
      <c r="P95" s="107" t="s">
        <v>646</v>
      </c>
      <c r="Q95" s="107" t="s">
        <v>647</v>
      </c>
      <c r="R95" s="118" t="s">
        <v>648</v>
      </c>
      <c r="S95" s="126" t="s">
        <v>108</v>
      </c>
      <c r="T95" s="127" t="s">
        <v>1814</v>
      </c>
      <c r="U95" s="128" t="s">
        <v>649</v>
      </c>
      <c r="V95" s="128" t="s">
        <v>649</v>
      </c>
      <c r="W95" s="126" t="s">
        <v>1043</v>
      </c>
      <c r="X95" s="128" t="s">
        <v>108</v>
      </c>
      <c r="Y95" s="128" t="s">
        <v>987</v>
      </c>
      <c r="Z95" s="128" t="s">
        <v>108</v>
      </c>
      <c r="AA95" s="128" t="s">
        <v>108</v>
      </c>
      <c r="AB95" s="118" t="s">
        <v>1754</v>
      </c>
    </row>
    <row r="96" spans="1:28" ht="22.5" customHeight="1" x14ac:dyDescent="0.25">
      <c r="A96" s="116" t="s">
        <v>1782</v>
      </c>
      <c r="B96" s="117" t="s">
        <v>1705</v>
      </c>
      <c r="C96" s="118" t="s">
        <v>668</v>
      </c>
      <c r="D96" s="119" t="s">
        <v>643</v>
      </c>
      <c r="E96" s="182" t="s">
        <v>599</v>
      </c>
      <c r="F96" s="120">
        <v>47</v>
      </c>
      <c r="G96" s="121" t="s">
        <v>59</v>
      </c>
      <c r="H96" s="122" t="s">
        <v>663</v>
      </c>
      <c r="I96" s="123" t="s">
        <v>645</v>
      </c>
      <c r="J96" s="124" t="s">
        <v>985</v>
      </c>
      <c r="K96" s="124" t="s">
        <v>989</v>
      </c>
      <c r="L96" s="124">
        <v>300</v>
      </c>
      <c r="M96" s="125" t="s">
        <v>90</v>
      </c>
      <c r="N96" s="118" t="s">
        <v>1355</v>
      </c>
      <c r="O96" s="107" t="s">
        <v>1357</v>
      </c>
      <c r="P96" s="107" t="s">
        <v>661</v>
      </c>
      <c r="Q96" s="107" t="s">
        <v>655</v>
      </c>
      <c r="R96" s="118" t="s">
        <v>648</v>
      </c>
      <c r="S96" s="126" t="s">
        <v>108</v>
      </c>
      <c r="T96" s="127" t="s">
        <v>1814</v>
      </c>
      <c r="U96" s="128" t="s">
        <v>649</v>
      </c>
      <c r="V96" s="128" t="s">
        <v>649</v>
      </c>
      <c r="W96" s="126" t="s">
        <v>1043</v>
      </c>
      <c r="X96" s="128" t="s">
        <v>108</v>
      </c>
      <c r="Y96" s="128" t="s">
        <v>987</v>
      </c>
      <c r="Z96" s="128" t="s">
        <v>108</v>
      </c>
      <c r="AA96" s="128" t="s">
        <v>108</v>
      </c>
      <c r="AB96" s="118" t="s">
        <v>1755</v>
      </c>
    </row>
    <row r="97" spans="1:28" ht="22.5" customHeight="1" x14ac:dyDescent="0.25">
      <c r="A97" s="116" t="s">
        <v>1783</v>
      </c>
      <c r="B97" s="117" t="s">
        <v>1705</v>
      </c>
      <c r="C97" s="118" t="s">
        <v>668</v>
      </c>
      <c r="D97" s="119" t="s">
        <v>643</v>
      </c>
      <c r="E97" s="183" t="s">
        <v>599</v>
      </c>
      <c r="F97" s="120">
        <v>47</v>
      </c>
      <c r="G97" s="121" t="s">
        <v>59</v>
      </c>
      <c r="H97" s="122" t="s">
        <v>663</v>
      </c>
      <c r="I97" s="123" t="s">
        <v>645</v>
      </c>
      <c r="J97" s="124" t="s">
        <v>985</v>
      </c>
      <c r="K97" s="124" t="s">
        <v>989</v>
      </c>
      <c r="L97" s="124">
        <v>300</v>
      </c>
      <c r="M97" s="125" t="s">
        <v>90</v>
      </c>
      <c r="N97" s="118" t="s">
        <v>1355</v>
      </c>
      <c r="O97" s="107" t="s">
        <v>1362</v>
      </c>
      <c r="P97" s="107" t="s">
        <v>661</v>
      </c>
      <c r="Q97" s="107" t="s">
        <v>655</v>
      </c>
      <c r="R97" s="118" t="s">
        <v>648</v>
      </c>
      <c r="S97" s="126" t="s">
        <v>108</v>
      </c>
      <c r="T97" s="127" t="s">
        <v>1814</v>
      </c>
      <c r="U97" s="128" t="s">
        <v>649</v>
      </c>
      <c r="V97" s="128" t="s">
        <v>649</v>
      </c>
      <c r="W97" s="126" t="s">
        <v>1043</v>
      </c>
      <c r="X97" s="128" t="s">
        <v>108</v>
      </c>
      <c r="Y97" s="128" t="s">
        <v>987</v>
      </c>
      <c r="Z97" s="128" t="s">
        <v>108</v>
      </c>
      <c r="AA97" s="128" t="s">
        <v>108</v>
      </c>
      <c r="AB97" s="118" t="s">
        <v>1756</v>
      </c>
    </row>
    <row r="98" spans="1:28" ht="22.5" customHeight="1" x14ac:dyDescent="0.25">
      <c r="A98" s="116" t="s">
        <v>1678</v>
      </c>
      <c r="B98" s="117" t="s">
        <v>1705</v>
      </c>
      <c r="C98" s="118" t="s">
        <v>668</v>
      </c>
      <c r="D98" s="119" t="s">
        <v>667</v>
      </c>
      <c r="E98" s="182" t="s">
        <v>599</v>
      </c>
      <c r="F98" s="120">
        <v>37</v>
      </c>
      <c r="G98" s="121">
        <v>648</v>
      </c>
      <c r="H98" s="122" t="s">
        <v>663</v>
      </c>
      <c r="I98" s="123" t="s">
        <v>645</v>
      </c>
      <c r="J98" s="124" t="s">
        <v>985</v>
      </c>
      <c r="K98" s="124" t="s">
        <v>989</v>
      </c>
      <c r="L98" s="124">
        <v>300</v>
      </c>
      <c r="M98" s="125" t="s">
        <v>90</v>
      </c>
      <c r="N98" s="118" t="s">
        <v>1355</v>
      </c>
      <c r="O98" s="107" t="s">
        <v>1357</v>
      </c>
      <c r="P98" s="107" t="s">
        <v>646</v>
      </c>
      <c r="Q98" s="107" t="s">
        <v>647</v>
      </c>
      <c r="R98" s="118" t="s">
        <v>648</v>
      </c>
      <c r="S98" s="126" t="s">
        <v>108</v>
      </c>
      <c r="T98" s="127" t="s">
        <v>1814</v>
      </c>
      <c r="U98" s="128" t="s">
        <v>649</v>
      </c>
      <c r="V98" s="128" t="s">
        <v>649</v>
      </c>
      <c r="W98" s="126" t="s">
        <v>1043</v>
      </c>
      <c r="X98" s="128" t="s">
        <v>108</v>
      </c>
      <c r="Y98" s="128" t="s">
        <v>987</v>
      </c>
      <c r="Z98" s="128" t="s">
        <v>108</v>
      </c>
      <c r="AA98" s="128" t="s">
        <v>108</v>
      </c>
      <c r="AB98" s="118" t="s">
        <v>1781</v>
      </c>
    </row>
    <row r="99" spans="1:28" ht="22.5" customHeight="1" x14ac:dyDescent="0.25">
      <c r="A99" s="116" t="s">
        <v>1679</v>
      </c>
      <c r="B99" s="117" t="s">
        <v>1705</v>
      </c>
      <c r="C99" s="118" t="s">
        <v>668</v>
      </c>
      <c r="D99" s="119" t="s">
        <v>667</v>
      </c>
      <c r="E99" s="183" t="s">
        <v>599</v>
      </c>
      <c r="F99" s="120">
        <v>37</v>
      </c>
      <c r="G99" s="121" t="s">
        <v>59</v>
      </c>
      <c r="H99" s="122" t="s">
        <v>663</v>
      </c>
      <c r="I99" s="123" t="s">
        <v>645</v>
      </c>
      <c r="J99" s="124" t="s">
        <v>985</v>
      </c>
      <c r="K99" s="124" t="s">
        <v>989</v>
      </c>
      <c r="L99" s="124">
        <v>300</v>
      </c>
      <c r="M99" s="125" t="s">
        <v>90</v>
      </c>
      <c r="N99" s="118" t="s">
        <v>1355</v>
      </c>
      <c r="O99" s="107" t="s">
        <v>1357</v>
      </c>
      <c r="P99" s="107" t="s">
        <v>661</v>
      </c>
      <c r="Q99" s="107" t="s">
        <v>655</v>
      </c>
      <c r="R99" s="118" t="s">
        <v>648</v>
      </c>
      <c r="S99" s="126" t="s">
        <v>108</v>
      </c>
      <c r="T99" s="127" t="s">
        <v>1814</v>
      </c>
      <c r="U99" s="128" t="s">
        <v>649</v>
      </c>
      <c r="V99" s="128" t="s">
        <v>649</v>
      </c>
      <c r="W99" s="126" t="s">
        <v>1043</v>
      </c>
      <c r="X99" s="128" t="s">
        <v>108</v>
      </c>
      <c r="Y99" s="128" t="s">
        <v>987</v>
      </c>
      <c r="Z99" s="128" t="s">
        <v>108</v>
      </c>
      <c r="AA99" s="128" t="s">
        <v>108</v>
      </c>
      <c r="AB99" s="118" t="s">
        <v>1782</v>
      </c>
    </row>
    <row r="100" spans="1:28" ht="22.5" customHeight="1" x14ac:dyDescent="0.25">
      <c r="A100" s="116" t="s">
        <v>1680</v>
      </c>
      <c r="B100" s="117" t="s">
        <v>1705</v>
      </c>
      <c r="C100" s="118" t="s">
        <v>668</v>
      </c>
      <c r="D100" s="119" t="s">
        <v>667</v>
      </c>
      <c r="E100" s="184" t="s">
        <v>599</v>
      </c>
      <c r="F100" s="120">
        <v>47</v>
      </c>
      <c r="G100" s="121" t="s">
        <v>59</v>
      </c>
      <c r="H100" s="122" t="s">
        <v>663</v>
      </c>
      <c r="I100" s="123" t="s">
        <v>645</v>
      </c>
      <c r="J100" s="124" t="s">
        <v>985</v>
      </c>
      <c r="K100" s="124" t="s">
        <v>989</v>
      </c>
      <c r="L100" s="124">
        <v>300</v>
      </c>
      <c r="M100" s="125" t="s">
        <v>90</v>
      </c>
      <c r="N100" s="118" t="s">
        <v>1355</v>
      </c>
      <c r="O100" s="107" t="s">
        <v>1362</v>
      </c>
      <c r="P100" s="107" t="s">
        <v>661</v>
      </c>
      <c r="Q100" s="107" t="s">
        <v>655</v>
      </c>
      <c r="R100" s="118" t="s">
        <v>648</v>
      </c>
      <c r="S100" s="126" t="s">
        <v>108</v>
      </c>
      <c r="T100" s="127" t="s">
        <v>1814</v>
      </c>
      <c r="U100" s="128" t="s">
        <v>649</v>
      </c>
      <c r="V100" s="128" t="s">
        <v>649</v>
      </c>
      <c r="W100" s="126" t="s">
        <v>1043</v>
      </c>
      <c r="X100" s="128" t="s">
        <v>108</v>
      </c>
      <c r="Y100" s="128" t="s">
        <v>987</v>
      </c>
      <c r="Z100" s="128" t="s">
        <v>108</v>
      </c>
      <c r="AA100" s="128" t="s">
        <v>108</v>
      </c>
      <c r="AB100" s="118" t="s">
        <v>1783</v>
      </c>
    </row>
    <row r="101" spans="1:28" ht="22.5" customHeight="1" x14ac:dyDescent="0.25">
      <c r="A101" s="116" t="s">
        <v>1738</v>
      </c>
      <c r="B101" s="117" t="s">
        <v>1751</v>
      </c>
      <c r="C101" s="118" t="s">
        <v>668</v>
      </c>
      <c r="D101" s="119" t="s">
        <v>643</v>
      </c>
      <c r="E101" s="182" t="s">
        <v>599</v>
      </c>
      <c r="F101" s="120" t="s">
        <v>59</v>
      </c>
      <c r="G101" s="121">
        <v>535</v>
      </c>
      <c r="H101" s="122" t="s">
        <v>663</v>
      </c>
      <c r="I101" s="123" t="s">
        <v>645</v>
      </c>
      <c r="J101" s="124" t="s">
        <v>985</v>
      </c>
      <c r="K101" s="124" t="s">
        <v>989</v>
      </c>
      <c r="L101" s="124">
        <v>250</v>
      </c>
      <c r="M101" s="125" t="s">
        <v>90</v>
      </c>
      <c r="N101" s="118" t="s">
        <v>1036</v>
      </c>
      <c r="O101" s="107" t="s">
        <v>665</v>
      </c>
      <c r="P101" s="107" t="s">
        <v>661</v>
      </c>
      <c r="Q101" s="107" t="s">
        <v>647</v>
      </c>
      <c r="R101" s="118" t="s">
        <v>648</v>
      </c>
      <c r="S101" s="126" t="s">
        <v>108</v>
      </c>
      <c r="T101" s="127" t="s">
        <v>1814</v>
      </c>
      <c r="U101" s="128" t="s">
        <v>649</v>
      </c>
      <c r="V101" s="128" t="s">
        <v>649</v>
      </c>
      <c r="W101" s="126" t="s">
        <v>940</v>
      </c>
      <c r="X101" s="128" t="s">
        <v>108</v>
      </c>
      <c r="Y101" s="128" t="s">
        <v>987</v>
      </c>
      <c r="Z101" s="128" t="s">
        <v>108</v>
      </c>
      <c r="AA101" s="128" t="s">
        <v>108</v>
      </c>
      <c r="AB101" s="118" t="s">
        <v>59</v>
      </c>
    </row>
    <row r="102" spans="1:28" ht="22.5" customHeight="1" x14ac:dyDescent="0.25">
      <c r="A102" s="116" t="s">
        <v>280</v>
      </c>
      <c r="B102" s="117" t="s">
        <v>1751</v>
      </c>
      <c r="C102" s="118" t="s">
        <v>668</v>
      </c>
      <c r="D102" s="119" t="s">
        <v>643</v>
      </c>
      <c r="E102" s="182" t="s">
        <v>599</v>
      </c>
      <c r="F102" s="120" t="s">
        <v>59</v>
      </c>
      <c r="G102" s="121">
        <v>638</v>
      </c>
      <c r="H102" s="122" t="s">
        <v>663</v>
      </c>
      <c r="I102" s="123" t="s">
        <v>645</v>
      </c>
      <c r="J102" s="124" t="s">
        <v>985</v>
      </c>
      <c r="K102" s="124" t="s">
        <v>989</v>
      </c>
      <c r="L102" s="124">
        <v>250</v>
      </c>
      <c r="M102" s="125" t="s">
        <v>90</v>
      </c>
      <c r="N102" s="118" t="s">
        <v>1036</v>
      </c>
      <c r="O102" s="107" t="s">
        <v>665</v>
      </c>
      <c r="P102" s="107" t="s">
        <v>661</v>
      </c>
      <c r="Q102" s="107" t="s">
        <v>655</v>
      </c>
      <c r="R102" s="118" t="s">
        <v>648</v>
      </c>
      <c r="S102" s="126" t="s">
        <v>108</v>
      </c>
      <c r="T102" s="127" t="s">
        <v>1814</v>
      </c>
      <c r="U102" s="128" t="s">
        <v>649</v>
      </c>
      <c r="V102" s="128" t="s">
        <v>649</v>
      </c>
      <c r="W102" s="126" t="s">
        <v>940</v>
      </c>
      <c r="X102" s="128" t="s">
        <v>108</v>
      </c>
      <c r="Y102" s="128" t="s">
        <v>987</v>
      </c>
      <c r="Z102" s="128" t="s">
        <v>108</v>
      </c>
      <c r="AA102" s="128" t="s">
        <v>108</v>
      </c>
      <c r="AB102" s="118" t="s">
        <v>1746</v>
      </c>
    </row>
    <row r="103" spans="1:28" ht="22.5" customHeight="1" x14ac:dyDescent="0.25">
      <c r="A103" s="116" t="s">
        <v>865</v>
      </c>
      <c r="B103" s="117" t="s">
        <v>1012</v>
      </c>
      <c r="C103" s="118" t="s">
        <v>668</v>
      </c>
      <c r="D103" s="119" t="s">
        <v>651</v>
      </c>
      <c r="E103" s="182" t="s">
        <v>599</v>
      </c>
      <c r="F103" s="120">
        <v>50</v>
      </c>
      <c r="G103" s="121" t="s">
        <v>59</v>
      </c>
      <c r="H103" s="122" t="s">
        <v>663</v>
      </c>
      <c r="I103" s="123" t="s">
        <v>645</v>
      </c>
      <c r="J103" s="124" t="s">
        <v>985</v>
      </c>
      <c r="K103" s="124" t="s">
        <v>989</v>
      </c>
      <c r="L103" s="124">
        <v>250</v>
      </c>
      <c r="M103" s="125" t="s">
        <v>90</v>
      </c>
      <c r="N103" s="118" t="s">
        <v>1035</v>
      </c>
      <c r="O103" s="107" t="s">
        <v>772</v>
      </c>
      <c r="P103" s="107" t="s">
        <v>646</v>
      </c>
      <c r="Q103" s="107" t="s">
        <v>647</v>
      </c>
      <c r="R103" s="118" t="s">
        <v>648</v>
      </c>
      <c r="S103" s="126" t="s">
        <v>108</v>
      </c>
      <c r="T103" s="127" t="s">
        <v>1814</v>
      </c>
      <c r="U103" s="128" t="s">
        <v>649</v>
      </c>
      <c r="V103" s="128" t="s">
        <v>649</v>
      </c>
      <c r="W103" s="126" t="s">
        <v>1043</v>
      </c>
      <c r="X103" s="128" t="s">
        <v>108</v>
      </c>
      <c r="Y103" s="128" t="s">
        <v>987</v>
      </c>
      <c r="Z103" s="128" t="s">
        <v>108</v>
      </c>
      <c r="AA103" s="128" t="s">
        <v>108</v>
      </c>
      <c r="AB103" s="118" t="s">
        <v>279</v>
      </c>
    </row>
    <row r="104" spans="1:28" ht="22.5" customHeight="1" x14ac:dyDescent="0.25">
      <c r="A104" s="116" t="s">
        <v>866</v>
      </c>
      <c r="B104" s="117" t="s">
        <v>1012</v>
      </c>
      <c r="C104" s="118" t="s">
        <v>668</v>
      </c>
      <c r="D104" s="119" t="s">
        <v>651</v>
      </c>
      <c r="E104" s="183" t="s">
        <v>599</v>
      </c>
      <c r="F104" s="120">
        <v>51</v>
      </c>
      <c r="G104" s="121" t="s">
        <v>59</v>
      </c>
      <c r="H104" s="122" t="s">
        <v>663</v>
      </c>
      <c r="I104" s="123" t="s">
        <v>645</v>
      </c>
      <c r="J104" s="124" t="s">
        <v>985</v>
      </c>
      <c r="K104" s="124" t="s">
        <v>989</v>
      </c>
      <c r="L104" s="124">
        <v>250</v>
      </c>
      <c r="M104" s="125" t="s">
        <v>90</v>
      </c>
      <c r="N104" s="118" t="s">
        <v>1035</v>
      </c>
      <c r="O104" s="107" t="s">
        <v>772</v>
      </c>
      <c r="P104" s="107" t="s">
        <v>661</v>
      </c>
      <c r="Q104" s="107" t="s">
        <v>655</v>
      </c>
      <c r="R104" s="118" t="s">
        <v>648</v>
      </c>
      <c r="S104" s="126" t="s">
        <v>108</v>
      </c>
      <c r="T104" s="127" t="s">
        <v>1814</v>
      </c>
      <c r="U104" s="128" t="s">
        <v>649</v>
      </c>
      <c r="V104" s="128" t="s">
        <v>649</v>
      </c>
      <c r="W104" s="126" t="s">
        <v>1043</v>
      </c>
      <c r="X104" s="128" t="s">
        <v>108</v>
      </c>
      <c r="Y104" s="128" t="s">
        <v>987</v>
      </c>
      <c r="Z104" s="128" t="s">
        <v>108</v>
      </c>
      <c r="AA104" s="128" t="s">
        <v>108</v>
      </c>
      <c r="AB104" s="118" t="s">
        <v>280</v>
      </c>
    </row>
    <row r="105" spans="1:28" ht="22.5" customHeight="1" x14ac:dyDescent="0.25">
      <c r="A105" s="116" t="s">
        <v>867</v>
      </c>
      <c r="B105" s="117" t="s">
        <v>1012</v>
      </c>
      <c r="C105" s="118" t="s">
        <v>668</v>
      </c>
      <c r="D105" s="119" t="s">
        <v>651</v>
      </c>
      <c r="E105" s="182" t="s">
        <v>599</v>
      </c>
      <c r="F105" s="120">
        <v>50</v>
      </c>
      <c r="G105" s="121" t="s">
        <v>59</v>
      </c>
      <c r="H105" s="122" t="s">
        <v>663</v>
      </c>
      <c r="I105" s="123" t="s">
        <v>645</v>
      </c>
      <c r="J105" s="124" t="s">
        <v>985</v>
      </c>
      <c r="K105" s="124" t="s">
        <v>989</v>
      </c>
      <c r="L105" s="124">
        <v>250</v>
      </c>
      <c r="M105" s="125" t="s">
        <v>90</v>
      </c>
      <c r="N105" s="118" t="s">
        <v>1035</v>
      </c>
      <c r="O105" s="107" t="s">
        <v>773</v>
      </c>
      <c r="P105" s="107" t="s">
        <v>661</v>
      </c>
      <c r="Q105" s="107" t="s">
        <v>655</v>
      </c>
      <c r="R105" s="118" t="s">
        <v>648</v>
      </c>
      <c r="S105" s="126" t="s">
        <v>108</v>
      </c>
      <c r="T105" s="127" t="s">
        <v>1814</v>
      </c>
      <c r="U105" s="128" t="s">
        <v>649</v>
      </c>
      <c r="V105" s="128" t="s">
        <v>649</v>
      </c>
      <c r="W105" s="126" t="s">
        <v>1043</v>
      </c>
      <c r="X105" s="128" t="s">
        <v>108</v>
      </c>
      <c r="Y105" s="128" t="s">
        <v>987</v>
      </c>
      <c r="Z105" s="128" t="s">
        <v>108</v>
      </c>
      <c r="AA105" s="128" t="s">
        <v>108</v>
      </c>
      <c r="AB105" s="118" t="s">
        <v>281</v>
      </c>
    </row>
    <row r="106" spans="1:28" ht="22.5" customHeight="1" x14ac:dyDescent="0.25">
      <c r="A106" s="116" t="s">
        <v>285</v>
      </c>
      <c r="B106" s="117" t="s">
        <v>1013</v>
      </c>
      <c r="C106" s="118" t="s">
        <v>668</v>
      </c>
      <c r="D106" s="119" t="s">
        <v>643</v>
      </c>
      <c r="E106" s="183" t="s">
        <v>599</v>
      </c>
      <c r="F106" s="120">
        <v>46</v>
      </c>
      <c r="G106" s="121" t="s">
        <v>59</v>
      </c>
      <c r="H106" s="122" t="s">
        <v>650</v>
      </c>
      <c r="I106" s="123" t="s">
        <v>645</v>
      </c>
      <c r="J106" s="124" t="s">
        <v>985</v>
      </c>
      <c r="K106" s="124" t="s">
        <v>989</v>
      </c>
      <c r="L106" s="124">
        <v>250</v>
      </c>
      <c r="M106" s="125" t="s">
        <v>90</v>
      </c>
      <c r="N106" s="118" t="s">
        <v>1041</v>
      </c>
      <c r="O106" s="107" t="s">
        <v>669</v>
      </c>
      <c r="P106" s="107" t="s">
        <v>646</v>
      </c>
      <c r="Q106" s="107" t="s">
        <v>647</v>
      </c>
      <c r="R106" s="118" t="s">
        <v>648</v>
      </c>
      <c r="S106" s="126" t="s">
        <v>108</v>
      </c>
      <c r="T106" s="127" t="s">
        <v>1814</v>
      </c>
      <c r="U106" s="128" t="s">
        <v>649</v>
      </c>
      <c r="V106" s="128" t="s">
        <v>649</v>
      </c>
      <c r="W106" s="126" t="s">
        <v>1043</v>
      </c>
      <c r="X106" s="128" t="s">
        <v>108</v>
      </c>
      <c r="Y106" s="128" t="s">
        <v>987</v>
      </c>
      <c r="Z106" s="128" t="s">
        <v>108</v>
      </c>
      <c r="AA106" s="128" t="s">
        <v>108</v>
      </c>
      <c r="AB106" s="118" t="s">
        <v>673</v>
      </c>
    </row>
    <row r="107" spans="1:28" ht="22.5" customHeight="1" x14ac:dyDescent="0.25">
      <c r="A107" s="116" t="s">
        <v>286</v>
      </c>
      <c r="B107" s="117" t="s">
        <v>1013</v>
      </c>
      <c r="C107" s="118" t="s">
        <v>668</v>
      </c>
      <c r="D107" s="119" t="s">
        <v>643</v>
      </c>
      <c r="E107" s="183" t="s">
        <v>599</v>
      </c>
      <c r="F107" s="120">
        <v>46</v>
      </c>
      <c r="G107" s="121" t="s">
        <v>59</v>
      </c>
      <c r="H107" s="122" t="s">
        <v>650</v>
      </c>
      <c r="I107" s="123" t="s">
        <v>645</v>
      </c>
      <c r="J107" s="124" t="s">
        <v>985</v>
      </c>
      <c r="K107" s="124" t="s">
        <v>989</v>
      </c>
      <c r="L107" s="124">
        <v>250</v>
      </c>
      <c r="M107" s="125" t="s">
        <v>90</v>
      </c>
      <c r="N107" s="118" t="s">
        <v>1041</v>
      </c>
      <c r="O107" s="107" t="s">
        <v>669</v>
      </c>
      <c r="P107" s="107" t="s">
        <v>661</v>
      </c>
      <c r="Q107" s="107" t="s">
        <v>655</v>
      </c>
      <c r="R107" s="118" t="s">
        <v>648</v>
      </c>
      <c r="S107" s="126" t="s">
        <v>108</v>
      </c>
      <c r="T107" s="127" t="s">
        <v>1814</v>
      </c>
      <c r="U107" s="128" t="s">
        <v>649</v>
      </c>
      <c r="V107" s="128" t="s">
        <v>649</v>
      </c>
      <c r="W107" s="126" t="s">
        <v>1043</v>
      </c>
      <c r="X107" s="128" t="s">
        <v>108</v>
      </c>
      <c r="Y107" s="128" t="s">
        <v>987</v>
      </c>
      <c r="Z107" s="128" t="s">
        <v>108</v>
      </c>
      <c r="AA107" s="128" t="s">
        <v>108</v>
      </c>
      <c r="AB107" s="118" t="s">
        <v>674</v>
      </c>
    </row>
    <row r="108" spans="1:28" ht="22.5" customHeight="1" x14ac:dyDescent="0.25">
      <c r="A108" s="116" t="s">
        <v>287</v>
      </c>
      <c r="B108" s="117" t="s">
        <v>1013</v>
      </c>
      <c r="C108" s="118" t="s">
        <v>668</v>
      </c>
      <c r="D108" s="119" t="s">
        <v>643</v>
      </c>
      <c r="E108" s="183" t="s">
        <v>599</v>
      </c>
      <c r="F108" s="120">
        <v>41</v>
      </c>
      <c r="G108" s="121" t="s">
        <v>59</v>
      </c>
      <c r="H108" s="122" t="s">
        <v>650</v>
      </c>
      <c r="I108" s="123" t="s">
        <v>645</v>
      </c>
      <c r="J108" s="124" t="s">
        <v>985</v>
      </c>
      <c r="K108" s="124" t="s">
        <v>989</v>
      </c>
      <c r="L108" s="124">
        <v>250</v>
      </c>
      <c r="M108" s="125" t="s">
        <v>90</v>
      </c>
      <c r="N108" s="118" t="s">
        <v>1041</v>
      </c>
      <c r="O108" s="107" t="s">
        <v>671</v>
      </c>
      <c r="P108" s="107" t="s">
        <v>661</v>
      </c>
      <c r="Q108" s="107" t="s">
        <v>655</v>
      </c>
      <c r="R108" s="118" t="s">
        <v>648</v>
      </c>
      <c r="S108" s="126" t="s">
        <v>108</v>
      </c>
      <c r="T108" s="127" t="s">
        <v>1814</v>
      </c>
      <c r="U108" s="128" t="s">
        <v>649</v>
      </c>
      <c r="V108" s="128" t="s">
        <v>649</v>
      </c>
      <c r="W108" s="126" t="s">
        <v>1043</v>
      </c>
      <c r="X108" s="128" t="s">
        <v>108</v>
      </c>
      <c r="Y108" s="128" t="s">
        <v>987</v>
      </c>
      <c r="Z108" s="128" t="s">
        <v>108</v>
      </c>
      <c r="AA108" s="128" t="s">
        <v>108</v>
      </c>
      <c r="AB108" s="118" t="s">
        <v>675</v>
      </c>
    </row>
    <row r="109" spans="1:28" ht="22.5" customHeight="1" x14ac:dyDescent="0.25">
      <c r="A109" s="116" t="s">
        <v>1757</v>
      </c>
      <c r="B109" s="117" t="s">
        <v>1013</v>
      </c>
      <c r="C109" s="118" t="s">
        <v>668</v>
      </c>
      <c r="D109" s="119" t="s">
        <v>643</v>
      </c>
      <c r="E109" s="182" t="s">
        <v>599</v>
      </c>
      <c r="F109" s="120">
        <v>37</v>
      </c>
      <c r="G109" s="121">
        <v>607</v>
      </c>
      <c r="H109" s="122" t="s">
        <v>650</v>
      </c>
      <c r="I109" s="123" t="s">
        <v>645</v>
      </c>
      <c r="J109" s="124" t="s">
        <v>985</v>
      </c>
      <c r="K109" s="124" t="s">
        <v>989</v>
      </c>
      <c r="L109" s="124">
        <v>250</v>
      </c>
      <c r="M109" s="125" t="s">
        <v>90</v>
      </c>
      <c r="N109" s="118" t="s">
        <v>1041</v>
      </c>
      <c r="O109" s="107" t="s">
        <v>669</v>
      </c>
      <c r="P109" s="107" t="s">
        <v>646</v>
      </c>
      <c r="Q109" s="107" t="s">
        <v>647</v>
      </c>
      <c r="R109" s="118" t="s">
        <v>648</v>
      </c>
      <c r="S109" s="126" t="s">
        <v>108</v>
      </c>
      <c r="T109" s="127" t="s">
        <v>1814</v>
      </c>
      <c r="U109" s="128" t="s">
        <v>649</v>
      </c>
      <c r="V109" s="128" t="s">
        <v>649</v>
      </c>
      <c r="W109" s="126" t="s">
        <v>1043</v>
      </c>
      <c r="X109" s="128" t="s">
        <v>108</v>
      </c>
      <c r="Y109" s="128" t="s">
        <v>987</v>
      </c>
      <c r="Z109" s="128" t="s">
        <v>108</v>
      </c>
      <c r="AA109" s="128" t="s">
        <v>108</v>
      </c>
      <c r="AB109" s="118" t="s">
        <v>285</v>
      </c>
    </row>
    <row r="110" spans="1:28" ht="22.5" customHeight="1" x14ac:dyDescent="0.25">
      <c r="A110" s="116" t="s">
        <v>1758</v>
      </c>
      <c r="B110" s="117" t="s">
        <v>1013</v>
      </c>
      <c r="C110" s="118" t="s">
        <v>668</v>
      </c>
      <c r="D110" s="119" t="s">
        <v>643</v>
      </c>
      <c r="E110" s="182" t="s">
        <v>599</v>
      </c>
      <c r="F110" s="120">
        <v>3</v>
      </c>
      <c r="G110" s="121" t="s">
        <v>59</v>
      </c>
      <c r="H110" s="122" t="s">
        <v>650</v>
      </c>
      <c r="I110" s="123" t="s">
        <v>645</v>
      </c>
      <c r="J110" s="124" t="s">
        <v>985</v>
      </c>
      <c r="K110" s="124" t="s">
        <v>989</v>
      </c>
      <c r="L110" s="124">
        <v>250</v>
      </c>
      <c r="M110" s="125" t="s">
        <v>90</v>
      </c>
      <c r="N110" s="118" t="s">
        <v>1041</v>
      </c>
      <c r="O110" s="107" t="s">
        <v>669</v>
      </c>
      <c r="P110" s="107" t="s">
        <v>661</v>
      </c>
      <c r="Q110" s="107" t="s">
        <v>655</v>
      </c>
      <c r="R110" s="118" t="s">
        <v>648</v>
      </c>
      <c r="S110" s="126" t="s">
        <v>108</v>
      </c>
      <c r="T110" s="127" t="s">
        <v>1814</v>
      </c>
      <c r="U110" s="128" t="s">
        <v>649</v>
      </c>
      <c r="V110" s="128" t="s">
        <v>649</v>
      </c>
      <c r="W110" s="126" t="s">
        <v>1043</v>
      </c>
      <c r="X110" s="128" t="s">
        <v>108</v>
      </c>
      <c r="Y110" s="128" t="s">
        <v>987</v>
      </c>
      <c r="Z110" s="128" t="s">
        <v>108</v>
      </c>
      <c r="AA110" s="128" t="s">
        <v>108</v>
      </c>
      <c r="AB110" s="118" t="s">
        <v>286</v>
      </c>
    </row>
    <row r="111" spans="1:28" ht="22.5" customHeight="1" x14ac:dyDescent="0.25">
      <c r="A111" s="116" t="s">
        <v>1759</v>
      </c>
      <c r="B111" s="117" t="s">
        <v>1013</v>
      </c>
      <c r="C111" s="118" t="s">
        <v>668</v>
      </c>
      <c r="D111" s="119" t="s">
        <v>643</v>
      </c>
      <c r="E111" s="183" t="s">
        <v>599</v>
      </c>
      <c r="F111" s="120" t="s">
        <v>59</v>
      </c>
      <c r="G111" s="121" t="s">
        <v>59</v>
      </c>
      <c r="H111" s="122" t="s">
        <v>650</v>
      </c>
      <c r="I111" s="123" t="s">
        <v>645</v>
      </c>
      <c r="J111" s="124" t="s">
        <v>985</v>
      </c>
      <c r="K111" s="124" t="s">
        <v>989</v>
      </c>
      <c r="L111" s="124">
        <v>250</v>
      </c>
      <c r="M111" s="125" t="s">
        <v>90</v>
      </c>
      <c r="N111" s="118" t="s">
        <v>1041</v>
      </c>
      <c r="O111" s="107" t="s">
        <v>671</v>
      </c>
      <c r="P111" s="107" t="s">
        <v>661</v>
      </c>
      <c r="Q111" s="107" t="s">
        <v>655</v>
      </c>
      <c r="R111" s="118" t="s">
        <v>648</v>
      </c>
      <c r="S111" s="126" t="s">
        <v>108</v>
      </c>
      <c r="T111" s="127" t="s">
        <v>1814</v>
      </c>
      <c r="U111" s="128" t="s">
        <v>649</v>
      </c>
      <c r="V111" s="128" t="s">
        <v>649</v>
      </c>
      <c r="W111" s="126" t="s">
        <v>1043</v>
      </c>
      <c r="X111" s="128" t="s">
        <v>108</v>
      </c>
      <c r="Y111" s="128" t="s">
        <v>987</v>
      </c>
      <c r="Z111" s="128" t="s">
        <v>108</v>
      </c>
      <c r="AA111" s="128" t="s">
        <v>108</v>
      </c>
      <c r="AB111" s="118" t="s">
        <v>287</v>
      </c>
    </row>
    <row r="112" spans="1:28" ht="22.5" customHeight="1" x14ac:dyDescent="0.25">
      <c r="A112" s="116" t="s">
        <v>1793</v>
      </c>
      <c r="B112" s="117" t="s">
        <v>1706</v>
      </c>
      <c r="C112" s="118" t="s">
        <v>668</v>
      </c>
      <c r="D112" s="119" t="s">
        <v>643</v>
      </c>
      <c r="E112" s="182" t="s">
        <v>599</v>
      </c>
      <c r="F112" s="120">
        <v>35</v>
      </c>
      <c r="G112" s="121" t="s">
        <v>59</v>
      </c>
      <c r="H112" s="122" t="s">
        <v>650</v>
      </c>
      <c r="I112" s="123" t="s">
        <v>645</v>
      </c>
      <c r="J112" s="124" t="s">
        <v>985</v>
      </c>
      <c r="K112" s="124" t="s">
        <v>989</v>
      </c>
      <c r="L112" s="124">
        <v>300</v>
      </c>
      <c r="M112" s="125" t="s">
        <v>90</v>
      </c>
      <c r="N112" s="118" t="s">
        <v>1355</v>
      </c>
      <c r="O112" s="107" t="s">
        <v>1357</v>
      </c>
      <c r="P112" s="107" t="s">
        <v>646</v>
      </c>
      <c r="Q112" s="107" t="s">
        <v>647</v>
      </c>
      <c r="R112" s="118" t="s">
        <v>648</v>
      </c>
      <c r="S112" s="126" t="s">
        <v>108</v>
      </c>
      <c r="T112" s="127" t="s">
        <v>1814</v>
      </c>
      <c r="U112" s="128" t="s">
        <v>649</v>
      </c>
      <c r="V112" s="128" t="s">
        <v>649</v>
      </c>
      <c r="W112" s="126" t="s">
        <v>1043</v>
      </c>
      <c r="X112" s="128" t="s">
        <v>108</v>
      </c>
      <c r="Y112" s="128" t="s">
        <v>987</v>
      </c>
      <c r="Z112" s="128" t="s">
        <v>108</v>
      </c>
      <c r="AA112" s="128" t="s">
        <v>108</v>
      </c>
      <c r="AB112" s="118" t="s">
        <v>1757</v>
      </c>
    </row>
    <row r="113" spans="1:28" ht="22.5" customHeight="1" x14ac:dyDescent="0.25">
      <c r="A113" s="116" t="s">
        <v>1794</v>
      </c>
      <c r="B113" s="117" t="s">
        <v>1706</v>
      </c>
      <c r="C113" s="118" t="s">
        <v>668</v>
      </c>
      <c r="D113" s="119" t="s">
        <v>643</v>
      </c>
      <c r="E113" s="184" t="s">
        <v>599</v>
      </c>
      <c r="F113" s="120">
        <v>47</v>
      </c>
      <c r="G113" s="121" t="s">
        <v>59</v>
      </c>
      <c r="H113" s="122" t="s">
        <v>650</v>
      </c>
      <c r="I113" s="123" t="s">
        <v>645</v>
      </c>
      <c r="J113" s="124" t="s">
        <v>985</v>
      </c>
      <c r="K113" s="124" t="s">
        <v>989</v>
      </c>
      <c r="L113" s="124">
        <v>300</v>
      </c>
      <c r="M113" s="125" t="s">
        <v>90</v>
      </c>
      <c r="N113" s="118" t="s">
        <v>1355</v>
      </c>
      <c r="O113" s="107" t="s">
        <v>1357</v>
      </c>
      <c r="P113" s="107" t="s">
        <v>661</v>
      </c>
      <c r="Q113" s="107" t="s">
        <v>655</v>
      </c>
      <c r="R113" s="118" t="s">
        <v>648</v>
      </c>
      <c r="S113" s="126" t="s">
        <v>108</v>
      </c>
      <c r="T113" s="127" t="s">
        <v>1814</v>
      </c>
      <c r="U113" s="128" t="s">
        <v>649</v>
      </c>
      <c r="V113" s="128" t="s">
        <v>649</v>
      </c>
      <c r="W113" s="126" t="s">
        <v>1043</v>
      </c>
      <c r="X113" s="128" t="s">
        <v>108</v>
      </c>
      <c r="Y113" s="128" t="s">
        <v>987</v>
      </c>
      <c r="Z113" s="128" t="s">
        <v>108</v>
      </c>
      <c r="AA113" s="128" t="s">
        <v>108</v>
      </c>
      <c r="AB113" s="118" t="s">
        <v>1758</v>
      </c>
    </row>
    <row r="114" spans="1:28" ht="22.5" customHeight="1" x14ac:dyDescent="0.25">
      <c r="A114" s="116" t="s">
        <v>1795</v>
      </c>
      <c r="B114" s="117" t="s">
        <v>1706</v>
      </c>
      <c r="C114" s="118" t="s">
        <v>668</v>
      </c>
      <c r="D114" s="119" t="s">
        <v>643</v>
      </c>
      <c r="E114" s="182" t="s">
        <v>599</v>
      </c>
      <c r="F114" s="120">
        <v>35</v>
      </c>
      <c r="G114" s="121" t="s">
        <v>59</v>
      </c>
      <c r="H114" s="122" t="s">
        <v>650</v>
      </c>
      <c r="I114" s="123" t="s">
        <v>645</v>
      </c>
      <c r="J114" s="124" t="s">
        <v>985</v>
      </c>
      <c r="K114" s="124" t="s">
        <v>989</v>
      </c>
      <c r="L114" s="124">
        <v>300</v>
      </c>
      <c r="M114" s="125" t="s">
        <v>90</v>
      </c>
      <c r="N114" s="118" t="s">
        <v>1355</v>
      </c>
      <c r="O114" s="107" t="s">
        <v>1362</v>
      </c>
      <c r="P114" s="107" t="s">
        <v>661</v>
      </c>
      <c r="Q114" s="107" t="s">
        <v>655</v>
      </c>
      <c r="R114" s="118" t="s">
        <v>648</v>
      </c>
      <c r="S114" s="126" t="s">
        <v>108</v>
      </c>
      <c r="T114" s="127" t="s">
        <v>1814</v>
      </c>
      <c r="U114" s="128" t="s">
        <v>649</v>
      </c>
      <c r="V114" s="128" t="s">
        <v>649</v>
      </c>
      <c r="W114" s="126" t="s">
        <v>1043</v>
      </c>
      <c r="X114" s="128" t="s">
        <v>108</v>
      </c>
      <c r="Y114" s="128" t="s">
        <v>987</v>
      </c>
      <c r="Z114" s="128" t="s">
        <v>108</v>
      </c>
      <c r="AA114" s="128" t="s">
        <v>108</v>
      </c>
      <c r="AB114" s="118" t="s">
        <v>1759</v>
      </c>
    </row>
    <row r="115" spans="1:28" ht="22.5" customHeight="1" x14ac:dyDescent="0.25">
      <c r="A115" s="116" t="s">
        <v>1796</v>
      </c>
      <c r="B115" s="117" t="s">
        <v>1706</v>
      </c>
      <c r="C115" s="118" t="s">
        <v>668</v>
      </c>
      <c r="D115" s="119" t="s">
        <v>643</v>
      </c>
      <c r="E115" s="182" t="s">
        <v>599</v>
      </c>
      <c r="F115" s="120">
        <v>35</v>
      </c>
      <c r="G115" s="121" t="s">
        <v>59</v>
      </c>
      <c r="H115" s="122" t="s">
        <v>650</v>
      </c>
      <c r="I115" s="123" t="s">
        <v>645</v>
      </c>
      <c r="J115" s="124" t="s">
        <v>985</v>
      </c>
      <c r="K115" s="124" t="s">
        <v>989</v>
      </c>
      <c r="L115" s="124">
        <v>300</v>
      </c>
      <c r="M115" s="125" t="s">
        <v>90</v>
      </c>
      <c r="N115" s="118" t="s">
        <v>1355</v>
      </c>
      <c r="O115" s="107" t="s">
        <v>1362</v>
      </c>
      <c r="P115" s="107" t="s">
        <v>661</v>
      </c>
      <c r="Q115" s="107" t="s">
        <v>677</v>
      </c>
      <c r="R115" s="118" t="s">
        <v>648</v>
      </c>
      <c r="S115" s="126" t="s">
        <v>108</v>
      </c>
      <c r="T115" s="127" t="s">
        <v>1814</v>
      </c>
      <c r="U115" s="128" t="s">
        <v>649</v>
      </c>
      <c r="V115" s="128" t="s">
        <v>649</v>
      </c>
      <c r="W115" s="126" t="s">
        <v>1043</v>
      </c>
      <c r="X115" s="128" t="s">
        <v>108</v>
      </c>
      <c r="Y115" s="128" t="s">
        <v>987</v>
      </c>
      <c r="Z115" s="128" t="s">
        <v>108</v>
      </c>
      <c r="AA115" s="128" t="s">
        <v>108</v>
      </c>
      <c r="AB115" s="118" t="s">
        <v>59</v>
      </c>
    </row>
    <row r="116" spans="1:28" ht="22.5" customHeight="1" x14ac:dyDescent="0.25">
      <c r="A116" s="116" t="s">
        <v>1689</v>
      </c>
      <c r="B116" s="117" t="s">
        <v>1706</v>
      </c>
      <c r="C116" s="118" t="s">
        <v>668</v>
      </c>
      <c r="D116" s="119" t="s">
        <v>667</v>
      </c>
      <c r="E116" s="182" t="s">
        <v>599</v>
      </c>
      <c r="F116" s="120">
        <v>37</v>
      </c>
      <c r="G116" s="121" t="s">
        <v>59</v>
      </c>
      <c r="H116" s="122" t="s">
        <v>650</v>
      </c>
      <c r="I116" s="123" t="s">
        <v>645</v>
      </c>
      <c r="J116" s="124" t="s">
        <v>985</v>
      </c>
      <c r="K116" s="124" t="s">
        <v>989</v>
      </c>
      <c r="L116" s="124">
        <v>300</v>
      </c>
      <c r="M116" s="125" t="s">
        <v>90</v>
      </c>
      <c r="N116" s="118" t="s">
        <v>1355</v>
      </c>
      <c r="O116" s="107" t="s">
        <v>1357</v>
      </c>
      <c r="P116" s="107" t="s">
        <v>646</v>
      </c>
      <c r="Q116" s="107" t="s">
        <v>647</v>
      </c>
      <c r="R116" s="118" t="s">
        <v>648</v>
      </c>
      <c r="S116" s="126" t="s">
        <v>108</v>
      </c>
      <c r="T116" s="127" t="s">
        <v>1814</v>
      </c>
      <c r="U116" s="128" t="s">
        <v>649</v>
      </c>
      <c r="V116" s="128" t="s">
        <v>649</v>
      </c>
      <c r="W116" s="126" t="s">
        <v>1043</v>
      </c>
      <c r="X116" s="128" t="s">
        <v>108</v>
      </c>
      <c r="Y116" s="128" t="s">
        <v>987</v>
      </c>
      <c r="Z116" s="128" t="s">
        <v>108</v>
      </c>
      <c r="AA116" s="128" t="s">
        <v>108</v>
      </c>
      <c r="AB116" s="118" t="s">
        <v>1793</v>
      </c>
    </row>
    <row r="117" spans="1:28" ht="22.5" customHeight="1" x14ac:dyDescent="0.25">
      <c r="A117" s="116" t="s">
        <v>1690</v>
      </c>
      <c r="B117" s="117" t="s">
        <v>1706</v>
      </c>
      <c r="C117" s="118" t="s">
        <v>668</v>
      </c>
      <c r="D117" s="119" t="s">
        <v>667</v>
      </c>
      <c r="E117" s="183" t="s">
        <v>599</v>
      </c>
      <c r="F117" s="120">
        <v>37</v>
      </c>
      <c r="G117" s="121" t="s">
        <v>59</v>
      </c>
      <c r="H117" s="122" t="s">
        <v>650</v>
      </c>
      <c r="I117" s="123" t="s">
        <v>645</v>
      </c>
      <c r="J117" s="124" t="s">
        <v>985</v>
      </c>
      <c r="K117" s="124" t="s">
        <v>989</v>
      </c>
      <c r="L117" s="124">
        <v>300</v>
      </c>
      <c r="M117" s="125" t="s">
        <v>90</v>
      </c>
      <c r="N117" s="118" t="s">
        <v>1355</v>
      </c>
      <c r="O117" s="107" t="s">
        <v>1357</v>
      </c>
      <c r="P117" s="107" t="s">
        <v>661</v>
      </c>
      <c r="Q117" s="107" t="s">
        <v>655</v>
      </c>
      <c r="R117" s="118" t="s">
        <v>648</v>
      </c>
      <c r="S117" s="126" t="s">
        <v>108</v>
      </c>
      <c r="T117" s="127" t="s">
        <v>1814</v>
      </c>
      <c r="U117" s="128" t="s">
        <v>649</v>
      </c>
      <c r="V117" s="128" t="s">
        <v>649</v>
      </c>
      <c r="W117" s="126" t="s">
        <v>1043</v>
      </c>
      <c r="X117" s="128" t="s">
        <v>108</v>
      </c>
      <c r="Y117" s="128" t="s">
        <v>987</v>
      </c>
      <c r="Z117" s="128" t="s">
        <v>108</v>
      </c>
      <c r="AA117" s="128" t="s">
        <v>108</v>
      </c>
      <c r="AB117" s="118" t="s">
        <v>1794</v>
      </c>
    </row>
    <row r="118" spans="1:28" ht="22.5" customHeight="1" x14ac:dyDescent="0.25">
      <c r="A118" s="116" t="s">
        <v>1691</v>
      </c>
      <c r="B118" s="117" t="s">
        <v>1706</v>
      </c>
      <c r="C118" s="118" t="s">
        <v>668</v>
      </c>
      <c r="D118" s="119" t="s">
        <v>667</v>
      </c>
      <c r="E118" s="183" t="s">
        <v>599</v>
      </c>
      <c r="F118" s="120">
        <v>47</v>
      </c>
      <c r="G118" s="121" t="s">
        <v>59</v>
      </c>
      <c r="H118" s="122" t="s">
        <v>650</v>
      </c>
      <c r="I118" s="123" t="s">
        <v>645</v>
      </c>
      <c r="J118" s="124" t="s">
        <v>985</v>
      </c>
      <c r="K118" s="124" t="s">
        <v>989</v>
      </c>
      <c r="L118" s="124">
        <v>300</v>
      </c>
      <c r="M118" s="125" t="s">
        <v>90</v>
      </c>
      <c r="N118" s="118" t="s">
        <v>1355</v>
      </c>
      <c r="O118" s="107" t="s">
        <v>1362</v>
      </c>
      <c r="P118" s="107" t="s">
        <v>661</v>
      </c>
      <c r="Q118" s="107" t="s">
        <v>655</v>
      </c>
      <c r="R118" s="118" t="s">
        <v>648</v>
      </c>
      <c r="S118" s="126" t="s">
        <v>108</v>
      </c>
      <c r="T118" s="127" t="s">
        <v>1814</v>
      </c>
      <c r="U118" s="128" t="s">
        <v>649</v>
      </c>
      <c r="V118" s="128" t="s">
        <v>649</v>
      </c>
      <c r="W118" s="126" t="s">
        <v>1043</v>
      </c>
      <c r="X118" s="128" t="s">
        <v>108</v>
      </c>
      <c r="Y118" s="128" t="s">
        <v>987</v>
      </c>
      <c r="Z118" s="128" t="s">
        <v>108</v>
      </c>
      <c r="AA118" s="128" t="s">
        <v>108</v>
      </c>
      <c r="AB118" s="118" t="s">
        <v>1795</v>
      </c>
    </row>
    <row r="119" spans="1:28" ht="22.5" customHeight="1" x14ac:dyDescent="0.25">
      <c r="A119" s="116" t="s">
        <v>1692</v>
      </c>
      <c r="B119" s="117" t="s">
        <v>1706</v>
      </c>
      <c r="C119" s="118" t="s">
        <v>668</v>
      </c>
      <c r="D119" s="119" t="s">
        <v>667</v>
      </c>
      <c r="E119" s="183" t="s">
        <v>599</v>
      </c>
      <c r="F119" s="120">
        <v>47</v>
      </c>
      <c r="G119" s="121" t="s">
        <v>59</v>
      </c>
      <c r="H119" s="122" t="s">
        <v>650</v>
      </c>
      <c r="I119" s="123" t="s">
        <v>645</v>
      </c>
      <c r="J119" s="124" t="s">
        <v>985</v>
      </c>
      <c r="K119" s="124" t="s">
        <v>989</v>
      </c>
      <c r="L119" s="124">
        <v>300</v>
      </c>
      <c r="M119" s="125" t="s">
        <v>90</v>
      </c>
      <c r="N119" s="118" t="s">
        <v>1355</v>
      </c>
      <c r="O119" s="107" t="s">
        <v>1362</v>
      </c>
      <c r="P119" s="107" t="s">
        <v>661</v>
      </c>
      <c r="Q119" s="107" t="s">
        <v>677</v>
      </c>
      <c r="R119" s="118" t="s">
        <v>648</v>
      </c>
      <c r="S119" s="126" t="s">
        <v>108</v>
      </c>
      <c r="T119" s="127" t="s">
        <v>1814</v>
      </c>
      <c r="U119" s="128" t="s">
        <v>649</v>
      </c>
      <c r="V119" s="128" t="s">
        <v>649</v>
      </c>
      <c r="W119" s="126" t="s">
        <v>1043</v>
      </c>
      <c r="X119" s="128" t="s">
        <v>108</v>
      </c>
      <c r="Y119" s="128" t="s">
        <v>987</v>
      </c>
      <c r="Z119" s="128" t="s">
        <v>108</v>
      </c>
      <c r="AA119" s="128" t="s">
        <v>108</v>
      </c>
      <c r="AB119" s="118" t="s">
        <v>1796</v>
      </c>
    </row>
    <row r="120" spans="1:28" ht="22.5" customHeight="1" x14ac:dyDescent="0.25">
      <c r="A120" s="116" t="s">
        <v>1747</v>
      </c>
      <c r="B120" s="117" t="s">
        <v>1014</v>
      </c>
      <c r="C120" s="118" t="s">
        <v>668</v>
      </c>
      <c r="D120" s="119" t="s">
        <v>643</v>
      </c>
      <c r="E120" s="182" t="s">
        <v>599</v>
      </c>
      <c r="F120" s="120" t="s">
        <v>59</v>
      </c>
      <c r="G120" s="121">
        <v>545</v>
      </c>
      <c r="H120" s="122" t="s">
        <v>650</v>
      </c>
      <c r="I120" s="123" t="s">
        <v>645</v>
      </c>
      <c r="J120" s="124" t="s">
        <v>988</v>
      </c>
      <c r="K120" s="124" t="s">
        <v>989</v>
      </c>
      <c r="L120" s="124">
        <v>220</v>
      </c>
      <c r="M120" s="125" t="s">
        <v>90</v>
      </c>
      <c r="N120" s="118" t="s">
        <v>1036</v>
      </c>
      <c r="O120" s="107" t="s">
        <v>665</v>
      </c>
      <c r="P120" s="107" t="s">
        <v>646</v>
      </c>
      <c r="Q120" s="107" t="s">
        <v>647</v>
      </c>
      <c r="R120" s="118" t="s">
        <v>648</v>
      </c>
      <c r="S120" s="126" t="s">
        <v>108</v>
      </c>
      <c r="T120" s="127" t="s">
        <v>1814</v>
      </c>
      <c r="U120" s="128" t="s">
        <v>108</v>
      </c>
      <c r="V120" s="128" t="s">
        <v>108</v>
      </c>
      <c r="W120" s="126" t="s">
        <v>940</v>
      </c>
      <c r="X120" s="128" t="s">
        <v>108</v>
      </c>
      <c r="Y120" s="128" t="s">
        <v>987</v>
      </c>
      <c r="Z120" s="128" t="s">
        <v>108</v>
      </c>
      <c r="AA120" s="128" t="s">
        <v>108</v>
      </c>
      <c r="AB120" s="118" t="s">
        <v>59</v>
      </c>
    </row>
    <row r="121" spans="1:28" ht="22.5" customHeight="1" x14ac:dyDescent="0.25">
      <c r="A121" s="116" t="s">
        <v>878</v>
      </c>
      <c r="B121" s="117" t="s">
        <v>999</v>
      </c>
      <c r="C121" s="118" t="s">
        <v>668</v>
      </c>
      <c r="D121" s="119" t="s">
        <v>651</v>
      </c>
      <c r="E121" s="183" t="s">
        <v>599</v>
      </c>
      <c r="F121" s="120">
        <v>35</v>
      </c>
      <c r="G121" s="121" t="s">
        <v>59</v>
      </c>
      <c r="H121" s="122" t="s">
        <v>650</v>
      </c>
      <c r="I121" s="123" t="s">
        <v>645</v>
      </c>
      <c r="J121" s="124" t="s">
        <v>985</v>
      </c>
      <c r="K121" s="124" t="s">
        <v>989</v>
      </c>
      <c r="L121" s="124">
        <v>250</v>
      </c>
      <c r="M121" s="125" t="s">
        <v>90</v>
      </c>
      <c r="N121" s="118" t="s">
        <v>1035</v>
      </c>
      <c r="O121" s="107" t="s">
        <v>772</v>
      </c>
      <c r="P121" s="107" t="s">
        <v>646</v>
      </c>
      <c r="Q121" s="107" t="s">
        <v>647</v>
      </c>
      <c r="R121" s="118" t="s">
        <v>648</v>
      </c>
      <c r="S121" s="126" t="s">
        <v>108</v>
      </c>
      <c r="T121" s="127" t="s">
        <v>1814</v>
      </c>
      <c r="U121" s="128" t="s">
        <v>649</v>
      </c>
      <c r="V121" s="128" t="s">
        <v>649</v>
      </c>
      <c r="W121" s="126" t="s">
        <v>1043</v>
      </c>
      <c r="X121" s="128" t="s">
        <v>108</v>
      </c>
      <c r="Y121" s="128" t="s">
        <v>987</v>
      </c>
      <c r="Z121" s="128" t="s">
        <v>108</v>
      </c>
      <c r="AA121" s="128" t="s">
        <v>108</v>
      </c>
      <c r="AB121" s="118" t="s">
        <v>288</v>
      </c>
    </row>
    <row r="122" spans="1:28" ht="22.5" customHeight="1" x14ac:dyDescent="0.25">
      <c r="A122" s="116" t="s">
        <v>879</v>
      </c>
      <c r="B122" s="117" t="s">
        <v>999</v>
      </c>
      <c r="C122" s="118" t="s">
        <v>668</v>
      </c>
      <c r="D122" s="119" t="s">
        <v>651</v>
      </c>
      <c r="E122" s="183" t="s">
        <v>599</v>
      </c>
      <c r="F122" s="120">
        <v>35</v>
      </c>
      <c r="G122" s="121" t="s">
        <v>59</v>
      </c>
      <c r="H122" s="122" t="s">
        <v>650</v>
      </c>
      <c r="I122" s="123" t="s">
        <v>645</v>
      </c>
      <c r="J122" s="124" t="s">
        <v>985</v>
      </c>
      <c r="K122" s="124" t="s">
        <v>989</v>
      </c>
      <c r="L122" s="124">
        <v>250</v>
      </c>
      <c r="M122" s="125" t="s">
        <v>90</v>
      </c>
      <c r="N122" s="118" t="s">
        <v>1035</v>
      </c>
      <c r="O122" s="107" t="s">
        <v>772</v>
      </c>
      <c r="P122" s="107" t="s">
        <v>661</v>
      </c>
      <c r="Q122" s="107" t="s">
        <v>655</v>
      </c>
      <c r="R122" s="118" t="s">
        <v>648</v>
      </c>
      <c r="S122" s="126" t="s">
        <v>108</v>
      </c>
      <c r="T122" s="127" t="s">
        <v>1814</v>
      </c>
      <c r="U122" s="128" t="s">
        <v>649</v>
      </c>
      <c r="V122" s="128" t="s">
        <v>649</v>
      </c>
      <c r="W122" s="126" t="s">
        <v>1043</v>
      </c>
      <c r="X122" s="128" t="s">
        <v>108</v>
      </c>
      <c r="Y122" s="128" t="s">
        <v>987</v>
      </c>
      <c r="Z122" s="128" t="s">
        <v>108</v>
      </c>
      <c r="AA122" s="128" t="s">
        <v>108</v>
      </c>
      <c r="AB122" s="118" t="s">
        <v>289</v>
      </c>
    </row>
    <row r="123" spans="1:28" ht="22.5" customHeight="1" x14ac:dyDescent="0.25">
      <c r="A123" s="116" t="s">
        <v>880</v>
      </c>
      <c r="B123" s="117" t="s">
        <v>999</v>
      </c>
      <c r="C123" s="118" t="s">
        <v>668</v>
      </c>
      <c r="D123" s="119" t="s">
        <v>651</v>
      </c>
      <c r="E123" s="183" t="s">
        <v>599</v>
      </c>
      <c r="F123" s="120">
        <v>47</v>
      </c>
      <c r="G123" s="121" t="s">
        <v>59</v>
      </c>
      <c r="H123" s="122" t="s">
        <v>650</v>
      </c>
      <c r="I123" s="123" t="s">
        <v>645</v>
      </c>
      <c r="J123" s="124" t="s">
        <v>985</v>
      </c>
      <c r="K123" s="124" t="s">
        <v>989</v>
      </c>
      <c r="L123" s="124">
        <v>250</v>
      </c>
      <c r="M123" s="125" t="s">
        <v>90</v>
      </c>
      <c r="N123" s="118" t="s">
        <v>1035</v>
      </c>
      <c r="O123" s="107" t="s">
        <v>773</v>
      </c>
      <c r="P123" s="107" t="s">
        <v>661</v>
      </c>
      <c r="Q123" s="107" t="s">
        <v>655</v>
      </c>
      <c r="R123" s="118" t="s">
        <v>648</v>
      </c>
      <c r="S123" s="126" t="s">
        <v>108</v>
      </c>
      <c r="T123" s="127" t="s">
        <v>1814</v>
      </c>
      <c r="U123" s="128" t="s">
        <v>649</v>
      </c>
      <c r="V123" s="128" t="s">
        <v>649</v>
      </c>
      <c r="W123" s="126" t="s">
        <v>1043</v>
      </c>
      <c r="X123" s="128" t="s">
        <v>108</v>
      </c>
      <c r="Y123" s="128" t="s">
        <v>987</v>
      </c>
      <c r="Z123" s="128" t="s">
        <v>108</v>
      </c>
      <c r="AA123" s="128" t="s">
        <v>108</v>
      </c>
      <c r="AB123" s="118" t="s">
        <v>290</v>
      </c>
    </row>
    <row r="124" spans="1:28" ht="22.5" customHeight="1" x14ac:dyDescent="0.25">
      <c r="A124" s="116" t="s">
        <v>881</v>
      </c>
      <c r="B124" s="117" t="s">
        <v>999</v>
      </c>
      <c r="C124" s="118" t="s">
        <v>668</v>
      </c>
      <c r="D124" s="119" t="s">
        <v>651</v>
      </c>
      <c r="E124" s="183" t="s">
        <v>599</v>
      </c>
      <c r="F124" s="120">
        <v>47</v>
      </c>
      <c r="G124" s="121" t="s">
        <v>59</v>
      </c>
      <c r="H124" s="122" t="s">
        <v>650</v>
      </c>
      <c r="I124" s="123" t="s">
        <v>645</v>
      </c>
      <c r="J124" s="124" t="s">
        <v>985</v>
      </c>
      <c r="K124" s="124" t="s">
        <v>989</v>
      </c>
      <c r="L124" s="124">
        <v>250</v>
      </c>
      <c r="M124" s="125" t="s">
        <v>90</v>
      </c>
      <c r="N124" s="118" t="s">
        <v>1035</v>
      </c>
      <c r="O124" s="107" t="s">
        <v>773</v>
      </c>
      <c r="P124" s="107" t="s">
        <v>661</v>
      </c>
      <c r="Q124" s="107" t="s">
        <v>655</v>
      </c>
      <c r="R124" s="118" t="s">
        <v>648</v>
      </c>
      <c r="S124" s="126" t="s">
        <v>108</v>
      </c>
      <c r="T124" s="127" t="s">
        <v>1820</v>
      </c>
      <c r="U124" s="128" t="s">
        <v>649</v>
      </c>
      <c r="V124" s="128" t="s">
        <v>649</v>
      </c>
      <c r="W124" s="126" t="s">
        <v>1043</v>
      </c>
      <c r="X124" s="128" t="s">
        <v>108</v>
      </c>
      <c r="Y124" s="128" t="s">
        <v>987</v>
      </c>
      <c r="Z124" s="128" t="s">
        <v>108</v>
      </c>
      <c r="AA124" s="128" t="s">
        <v>108</v>
      </c>
      <c r="AB124" s="118" t="s">
        <v>292</v>
      </c>
    </row>
    <row r="125" spans="1:28" ht="22.5" customHeight="1" x14ac:dyDescent="0.25">
      <c r="A125" s="116" t="s">
        <v>882</v>
      </c>
      <c r="B125" s="117" t="s">
        <v>999</v>
      </c>
      <c r="C125" s="118" t="s">
        <v>668</v>
      </c>
      <c r="D125" s="119" t="s">
        <v>651</v>
      </c>
      <c r="E125" s="183" t="s">
        <v>599</v>
      </c>
      <c r="F125" s="120">
        <v>35</v>
      </c>
      <c r="G125" s="121" t="s">
        <v>59</v>
      </c>
      <c r="H125" s="122" t="s">
        <v>650</v>
      </c>
      <c r="I125" s="123" t="s">
        <v>645</v>
      </c>
      <c r="J125" s="124" t="s">
        <v>985</v>
      </c>
      <c r="K125" s="124" t="s">
        <v>989</v>
      </c>
      <c r="L125" s="124">
        <v>250</v>
      </c>
      <c r="M125" s="125" t="s">
        <v>90</v>
      </c>
      <c r="N125" s="118" t="s">
        <v>1035</v>
      </c>
      <c r="O125" s="107" t="s">
        <v>773</v>
      </c>
      <c r="P125" s="107" t="s">
        <v>661</v>
      </c>
      <c r="Q125" s="107" t="s">
        <v>677</v>
      </c>
      <c r="R125" s="118" t="s">
        <v>648</v>
      </c>
      <c r="S125" s="126" t="s">
        <v>108</v>
      </c>
      <c r="T125" s="127" t="s">
        <v>1814</v>
      </c>
      <c r="U125" s="128" t="s">
        <v>649</v>
      </c>
      <c r="V125" s="128" t="s">
        <v>649</v>
      </c>
      <c r="W125" s="126" t="s">
        <v>1043</v>
      </c>
      <c r="X125" s="128" t="s">
        <v>108</v>
      </c>
      <c r="Y125" s="128" t="s">
        <v>987</v>
      </c>
      <c r="Z125" s="128" t="s">
        <v>108</v>
      </c>
      <c r="AA125" s="128" t="s">
        <v>108</v>
      </c>
      <c r="AB125" s="118" t="s">
        <v>291</v>
      </c>
    </row>
    <row r="126" spans="1:28" ht="37.5" customHeight="1" x14ac:dyDescent="0.25">
      <c r="A126" s="129" t="s">
        <v>676</v>
      </c>
      <c r="B126" s="130"/>
      <c r="C126" s="130"/>
      <c r="D126" s="130"/>
      <c r="E126" s="130"/>
      <c r="F126" s="130"/>
      <c r="G126" s="130"/>
      <c r="H126" s="132"/>
      <c r="I126" s="130"/>
      <c r="J126" s="131"/>
      <c r="K126" s="131"/>
      <c r="L126" s="131"/>
      <c r="M126" s="130"/>
      <c r="N126" s="130"/>
      <c r="O126" s="130"/>
      <c r="P126" s="130"/>
      <c r="Q126" s="130"/>
      <c r="R126" s="130"/>
      <c r="S126" s="132"/>
      <c r="T126" s="132"/>
      <c r="U126" s="132"/>
      <c r="V126" s="132"/>
      <c r="W126" s="132"/>
      <c r="X126" s="132"/>
      <c r="Y126" s="130"/>
      <c r="Z126" s="132"/>
      <c r="AA126" s="132"/>
      <c r="AB126" s="130"/>
    </row>
    <row r="127" spans="1:28" ht="22.5" customHeight="1" x14ac:dyDescent="0.25">
      <c r="A127" s="116" t="s">
        <v>1832</v>
      </c>
      <c r="B127" s="117" t="s">
        <v>1901</v>
      </c>
      <c r="C127" s="118" t="s">
        <v>676</v>
      </c>
      <c r="D127" s="119" t="s">
        <v>667</v>
      </c>
      <c r="E127" s="183" t="s">
        <v>599</v>
      </c>
      <c r="F127" s="120">
        <v>48</v>
      </c>
      <c r="G127" s="121" t="s">
        <v>59</v>
      </c>
      <c r="H127" s="122" t="s">
        <v>644</v>
      </c>
      <c r="I127" s="123" t="s">
        <v>645</v>
      </c>
      <c r="J127" s="124" t="s">
        <v>985</v>
      </c>
      <c r="K127" s="124" t="s">
        <v>989</v>
      </c>
      <c r="L127" s="124">
        <v>250</v>
      </c>
      <c r="M127" s="125" t="s">
        <v>90</v>
      </c>
      <c r="N127" s="118" t="s">
        <v>1473</v>
      </c>
      <c r="O127" s="107" t="s">
        <v>1709</v>
      </c>
      <c r="P127" s="107" t="s">
        <v>661</v>
      </c>
      <c r="Q127" s="107" t="s">
        <v>655</v>
      </c>
      <c r="R127" s="118" t="s">
        <v>648</v>
      </c>
      <c r="S127" s="126" t="s">
        <v>108</v>
      </c>
      <c r="T127" s="127" t="s">
        <v>1814</v>
      </c>
      <c r="U127" s="128" t="s">
        <v>649</v>
      </c>
      <c r="V127" s="128" t="s">
        <v>649</v>
      </c>
      <c r="W127" s="126" t="s">
        <v>1043</v>
      </c>
      <c r="X127" s="128" t="s">
        <v>108</v>
      </c>
      <c r="Y127" s="128" t="s">
        <v>987</v>
      </c>
      <c r="Z127" s="128" t="s">
        <v>108</v>
      </c>
      <c r="AA127" s="128" t="s">
        <v>108</v>
      </c>
      <c r="AB127" s="118" t="s">
        <v>59</v>
      </c>
    </row>
    <row r="128" spans="1:28" ht="22.5" customHeight="1" x14ac:dyDescent="0.25">
      <c r="A128" s="116" t="s">
        <v>1833</v>
      </c>
      <c r="B128" s="117" t="s">
        <v>1901</v>
      </c>
      <c r="C128" s="118" t="s">
        <v>676</v>
      </c>
      <c r="D128" s="119" t="s">
        <v>667</v>
      </c>
      <c r="E128" s="183" t="s">
        <v>599</v>
      </c>
      <c r="F128" s="120">
        <v>5</v>
      </c>
      <c r="G128" s="121" t="s">
        <v>59</v>
      </c>
      <c r="H128" s="122" t="s">
        <v>644</v>
      </c>
      <c r="I128" s="123" t="s">
        <v>645</v>
      </c>
      <c r="J128" s="124" t="s">
        <v>985</v>
      </c>
      <c r="K128" s="124" t="s">
        <v>989</v>
      </c>
      <c r="L128" s="124">
        <v>250</v>
      </c>
      <c r="M128" s="125" t="s">
        <v>90</v>
      </c>
      <c r="N128" s="118" t="s">
        <v>1473</v>
      </c>
      <c r="O128" s="107" t="s">
        <v>1708</v>
      </c>
      <c r="P128" s="107" t="s">
        <v>661</v>
      </c>
      <c r="Q128" s="107" t="s">
        <v>655</v>
      </c>
      <c r="R128" s="118" t="s">
        <v>648</v>
      </c>
      <c r="S128" s="126" t="s">
        <v>108</v>
      </c>
      <c r="T128" s="127" t="s">
        <v>1814</v>
      </c>
      <c r="U128" s="128" t="s">
        <v>649</v>
      </c>
      <c r="V128" s="128" t="s">
        <v>649</v>
      </c>
      <c r="W128" s="126" t="s">
        <v>1043</v>
      </c>
      <c r="X128" s="128" t="s">
        <v>108</v>
      </c>
      <c r="Y128" s="128" t="s">
        <v>987</v>
      </c>
      <c r="Z128" s="128" t="s">
        <v>108</v>
      </c>
      <c r="AA128" s="128" t="s">
        <v>108</v>
      </c>
      <c r="AB128" s="118" t="s">
        <v>59</v>
      </c>
    </row>
    <row r="129" spans="1:28" ht="22.5" customHeight="1" x14ac:dyDescent="0.25">
      <c r="A129" s="116" t="s">
        <v>840</v>
      </c>
      <c r="B129" s="117" t="s">
        <v>1015</v>
      </c>
      <c r="C129" s="118" t="s">
        <v>676</v>
      </c>
      <c r="D129" s="119" t="s">
        <v>651</v>
      </c>
      <c r="E129" s="183" t="s">
        <v>599</v>
      </c>
      <c r="F129" s="120">
        <v>42</v>
      </c>
      <c r="G129" s="121" t="s">
        <v>59</v>
      </c>
      <c r="H129" s="122" t="s">
        <v>644</v>
      </c>
      <c r="I129" s="123" t="s">
        <v>645</v>
      </c>
      <c r="J129" s="124" t="s">
        <v>985</v>
      </c>
      <c r="K129" s="124" t="s">
        <v>989</v>
      </c>
      <c r="L129" s="124">
        <v>250</v>
      </c>
      <c r="M129" s="125" t="s">
        <v>90</v>
      </c>
      <c r="N129" s="118" t="s">
        <v>1035</v>
      </c>
      <c r="O129" s="107" t="s">
        <v>772</v>
      </c>
      <c r="P129" s="107" t="s">
        <v>646</v>
      </c>
      <c r="Q129" s="107" t="s">
        <v>647</v>
      </c>
      <c r="R129" s="118" t="s">
        <v>648</v>
      </c>
      <c r="S129" s="126" t="s">
        <v>108</v>
      </c>
      <c r="T129" s="127" t="s">
        <v>1814</v>
      </c>
      <c r="U129" s="128" t="s">
        <v>649</v>
      </c>
      <c r="V129" s="128" t="s">
        <v>649</v>
      </c>
      <c r="W129" s="126" t="s">
        <v>1043</v>
      </c>
      <c r="X129" s="128" t="s">
        <v>108</v>
      </c>
      <c r="Y129" s="128" t="s">
        <v>987</v>
      </c>
      <c r="Z129" s="128" t="s">
        <v>108</v>
      </c>
      <c r="AA129" s="128" t="s">
        <v>108</v>
      </c>
      <c r="AB129" s="118" t="s">
        <v>307</v>
      </c>
    </row>
    <row r="130" spans="1:28" ht="22.5" customHeight="1" x14ac:dyDescent="0.25">
      <c r="A130" s="116" t="s">
        <v>841</v>
      </c>
      <c r="B130" s="117" t="s">
        <v>1015</v>
      </c>
      <c r="C130" s="118" t="s">
        <v>676</v>
      </c>
      <c r="D130" s="119" t="s">
        <v>651</v>
      </c>
      <c r="E130" s="183" t="s">
        <v>599</v>
      </c>
      <c r="F130" s="120">
        <v>37</v>
      </c>
      <c r="G130" s="121" t="s">
        <v>59</v>
      </c>
      <c r="H130" s="122" t="s">
        <v>644</v>
      </c>
      <c r="I130" s="123" t="s">
        <v>645</v>
      </c>
      <c r="J130" s="124" t="s">
        <v>985</v>
      </c>
      <c r="K130" s="124" t="s">
        <v>989</v>
      </c>
      <c r="L130" s="124">
        <v>250</v>
      </c>
      <c r="M130" s="125" t="s">
        <v>90</v>
      </c>
      <c r="N130" s="118" t="s">
        <v>1035</v>
      </c>
      <c r="O130" s="107" t="s">
        <v>772</v>
      </c>
      <c r="P130" s="107" t="s">
        <v>661</v>
      </c>
      <c r="Q130" s="107" t="s">
        <v>655</v>
      </c>
      <c r="R130" s="118" t="s">
        <v>648</v>
      </c>
      <c r="S130" s="126" t="s">
        <v>108</v>
      </c>
      <c r="T130" s="127" t="s">
        <v>1814</v>
      </c>
      <c r="U130" s="128" t="s">
        <v>649</v>
      </c>
      <c r="V130" s="128" t="s">
        <v>649</v>
      </c>
      <c r="W130" s="126" t="s">
        <v>1043</v>
      </c>
      <c r="X130" s="128" t="s">
        <v>108</v>
      </c>
      <c r="Y130" s="128" t="s">
        <v>987</v>
      </c>
      <c r="Z130" s="128" t="s">
        <v>108</v>
      </c>
      <c r="AA130" s="128" t="s">
        <v>108</v>
      </c>
      <c r="AB130" s="118" t="s">
        <v>308</v>
      </c>
    </row>
    <row r="131" spans="1:28" ht="22.5" customHeight="1" x14ac:dyDescent="0.25">
      <c r="A131" s="116" t="s">
        <v>842</v>
      </c>
      <c r="B131" s="117" t="s">
        <v>1015</v>
      </c>
      <c r="C131" s="118" t="s">
        <v>676</v>
      </c>
      <c r="D131" s="119" t="s">
        <v>651</v>
      </c>
      <c r="E131" s="183" t="s">
        <v>599</v>
      </c>
      <c r="F131" s="120">
        <v>37</v>
      </c>
      <c r="G131" s="121" t="s">
        <v>59</v>
      </c>
      <c r="H131" s="122" t="s">
        <v>644</v>
      </c>
      <c r="I131" s="123" t="s">
        <v>645</v>
      </c>
      <c r="J131" s="124" t="s">
        <v>985</v>
      </c>
      <c r="K131" s="124" t="s">
        <v>989</v>
      </c>
      <c r="L131" s="124">
        <v>250</v>
      </c>
      <c r="M131" s="125" t="s">
        <v>90</v>
      </c>
      <c r="N131" s="118" t="s">
        <v>1035</v>
      </c>
      <c r="O131" s="107" t="s">
        <v>773</v>
      </c>
      <c r="P131" s="107" t="s">
        <v>661</v>
      </c>
      <c r="Q131" s="107" t="s">
        <v>655</v>
      </c>
      <c r="R131" s="118" t="s">
        <v>648</v>
      </c>
      <c r="S131" s="126" t="s">
        <v>108</v>
      </c>
      <c r="T131" s="127" t="s">
        <v>1814</v>
      </c>
      <c r="U131" s="128" t="s">
        <v>649</v>
      </c>
      <c r="V131" s="128" t="s">
        <v>649</v>
      </c>
      <c r="W131" s="126" t="s">
        <v>1043</v>
      </c>
      <c r="X131" s="128" t="s">
        <v>108</v>
      </c>
      <c r="Y131" s="128" t="s">
        <v>987</v>
      </c>
      <c r="Z131" s="128" t="s">
        <v>108</v>
      </c>
      <c r="AA131" s="128" t="s">
        <v>108</v>
      </c>
      <c r="AB131" s="118" t="s">
        <v>309</v>
      </c>
    </row>
    <row r="132" spans="1:28" ht="22.5" customHeight="1" x14ac:dyDescent="0.25">
      <c r="A132" s="116" t="s">
        <v>843</v>
      </c>
      <c r="B132" s="117" t="s">
        <v>1015</v>
      </c>
      <c r="C132" s="118" t="s">
        <v>676</v>
      </c>
      <c r="D132" s="119" t="s">
        <v>651</v>
      </c>
      <c r="E132" s="183" t="s">
        <v>599</v>
      </c>
      <c r="F132" s="120">
        <v>37</v>
      </c>
      <c r="G132" s="121" t="s">
        <v>59</v>
      </c>
      <c r="H132" s="122" t="s">
        <v>644</v>
      </c>
      <c r="I132" s="123" t="s">
        <v>645</v>
      </c>
      <c r="J132" s="124" t="s">
        <v>985</v>
      </c>
      <c r="K132" s="124" t="s">
        <v>989</v>
      </c>
      <c r="L132" s="124">
        <v>250</v>
      </c>
      <c r="M132" s="125" t="s">
        <v>90</v>
      </c>
      <c r="N132" s="118" t="s">
        <v>1035</v>
      </c>
      <c r="O132" s="107" t="s">
        <v>773</v>
      </c>
      <c r="P132" s="107" t="s">
        <v>661</v>
      </c>
      <c r="Q132" s="107" t="s">
        <v>677</v>
      </c>
      <c r="R132" s="118" t="s">
        <v>648</v>
      </c>
      <c r="S132" s="126" t="s">
        <v>108</v>
      </c>
      <c r="T132" s="127" t="s">
        <v>1814</v>
      </c>
      <c r="U132" s="128" t="s">
        <v>649</v>
      </c>
      <c r="V132" s="128" t="s">
        <v>649</v>
      </c>
      <c r="W132" s="126" t="s">
        <v>1043</v>
      </c>
      <c r="X132" s="128" t="s">
        <v>108</v>
      </c>
      <c r="Y132" s="128" t="s">
        <v>987</v>
      </c>
      <c r="Z132" s="128" t="s">
        <v>108</v>
      </c>
      <c r="AA132" s="128" t="s">
        <v>108</v>
      </c>
      <c r="AB132" s="118" t="s">
        <v>852</v>
      </c>
    </row>
    <row r="133" spans="1:28" ht="22.5" customHeight="1" x14ac:dyDescent="0.25">
      <c r="A133" s="116" t="s">
        <v>1844</v>
      </c>
      <c r="B133" s="117" t="s">
        <v>1902</v>
      </c>
      <c r="C133" s="118" t="s">
        <v>676</v>
      </c>
      <c r="D133" s="119" t="s">
        <v>667</v>
      </c>
      <c r="E133" s="183" t="s">
        <v>599</v>
      </c>
      <c r="F133" s="120">
        <v>48</v>
      </c>
      <c r="G133" s="121" t="s">
        <v>59</v>
      </c>
      <c r="H133" s="122" t="s">
        <v>644</v>
      </c>
      <c r="I133" s="123" t="s">
        <v>645</v>
      </c>
      <c r="J133" s="124" t="s">
        <v>985</v>
      </c>
      <c r="K133" s="124" t="s">
        <v>986</v>
      </c>
      <c r="L133" s="124">
        <v>300</v>
      </c>
      <c r="M133" s="125" t="s">
        <v>90</v>
      </c>
      <c r="N133" s="118" t="s">
        <v>1473</v>
      </c>
      <c r="O133" s="107" t="s">
        <v>1709</v>
      </c>
      <c r="P133" s="107" t="s">
        <v>661</v>
      </c>
      <c r="Q133" s="107" t="s">
        <v>655</v>
      </c>
      <c r="R133" s="118" t="s">
        <v>648</v>
      </c>
      <c r="S133" s="126" t="s">
        <v>108</v>
      </c>
      <c r="T133" s="127" t="s">
        <v>1814</v>
      </c>
      <c r="U133" s="128" t="s">
        <v>649</v>
      </c>
      <c r="V133" s="128" t="s">
        <v>649</v>
      </c>
      <c r="W133" s="126" t="s">
        <v>1043</v>
      </c>
      <c r="X133" s="128" t="s">
        <v>649</v>
      </c>
      <c r="Y133" s="128" t="s">
        <v>987</v>
      </c>
      <c r="Z133" s="128" t="s">
        <v>108</v>
      </c>
      <c r="AA133" s="128" t="s">
        <v>108</v>
      </c>
      <c r="AB133" s="118" t="s">
        <v>59</v>
      </c>
    </row>
    <row r="134" spans="1:28" ht="22.5" customHeight="1" x14ac:dyDescent="0.25">
      <c r="A134" s="116" t="s">
        <v>1845</v>
      </c>
      <c r="B134" s="117" t="s">
        <v>1902</v>
      </c>
      <c r="C134" s="118" t="s">
        <v>676</v>
      </c>
      <c r="D134" s="119" t="s">
        <v>667</v>
      </c>
      <c r="E134" s="183" t="s">
        <v>599</v>
      </c>
      <c r="F134" s="120">
        <v>50</v>
      </c>
      <c r="G134" s="121" t="s">
        <v>59</v>
      </c>
      <c r="H134" s="122" t="s">
        <v>644</v>
      </c>
      <c r="I134" s="123" t="s">
        <v>645</v>
      </c>
      <c r="J134" s="124" t="s">
        <v>985</v>
      </c>
      <c r="K134" s="124" t="s">
        <v>986</v>
      </c>
      <c r="L134" s="124">
        <v>300</v>
      </c>
      <c r="M134" s="125" t="s">
        <v>90</v>
      </c>
      <c r="N134" s="118" t="s">
        <v>1473</v>
      </c>
      <c r="O134" s="107" t="s">
        <v>1708</v>
      </c>
      <c r="P134" s="107" t="s">
        <v>661</v>
      </c>
      <c r="Q134" s="107" t="s">
        <v>655</v>
      </c>
      <c r="R134" s="118" t="s">
        <v>648</v>
      </c>
      <c r="S134" s="126" t="s">
        <v>108</v>
      </c>
      <c r="T134" s="127" t="s">
        <v>1814</v>
      </c>
      <c r="U134" s="128" t="s">
        <v>649</v>
      </c>
      <c r="V134" s="128" t="s">
        <v>649</v>
      </c>
      <c r="W134" s="126" t="s">
        <v>1043</v>
      </c>
      <c r="X134" s="128" t="s">
        <v>649</v>
      </c>
      <c r="Y134" s="128" t="s">
        <v>987</v>
      </c>
      <c r="Z134" s="128" t="s">
        <v>108</v>
      </c>
      <c r="AA134" s="128" t="s">
        <v>108</v>
      </c>
      <c r="AB134" s="118" t="s">
        <v>59</v>
      </c>
    </row>
    <row r="135" spans="1:28" ht="22.5" customHeight="1" x14ac:dyDescent="0.25">
      <c r="A135" s="116" t="s">
        <v>854</v>
      </c>
      <c r="B135" s="117" t="s">
        <v>1016</v>
      </c>
      <c r="C135" s="118" t="s">
        <v>676</v>
      </c>
      <c r="D135" s="119" t="s">
        <v>651</v>
      </c>
      <c r="E135" s="183" t="s">
        <v>599</v>
      </c>
      <c r="F135" s="120">
        <v>5</v>
      </c>
      <c r="G135" s="121" t="s">
        <v>59</v>
      </c>
      <c r="H135" s="122" t="s">
        <v>644</v>
      </c>
      <c r="I135" s="123" t="s">
        <v>645</v>
      </c>
      <c r="J135" s="124" t="s">
        <v>985</v>
      </c>
      <c r="K135" s="124" t="s">
        <v>986</v>
      </c>
      <c r="L135" s="124">
        <v>300</v>
      </c>
      <c r="M135" s="125" t="s">
        <v>90</v>
      </c>
      <c r="N135" s="118" t="s">
        <v>1035</v>
      </c>
      <c r="O135" s="107" t="s">
        <v>772</v>
      </c>
      <c r="P135" s="107" t="s">
        <v>646</v>
      </c>
      <c r="Q135" s="107" t="s">
        <v>647</v>
      </c>
      <c r="R135" s="118" t="s">
        <v>648</v>
      </c>
      <c r="S135" s="126" t="s">
        <v>108</v>
      </c>
      <c r="T135" s="127" t="s">
        <v>1814</v>
      </c>
      <c r="U135" s="128" t="s">
        <v>649</v>
      </c>
      <c r="V135" s="128" t="s">
        <v>649</v>
      </c>
      <c r="W135" s="126" t="s">
        <v>1043</v>
      </c>
      <c r="X135" s="128" t="s">
        <v>649</v>
      </c>
      <c r="Y135" s="128" t="s">
        <v>987</v>
      </c>
      <c r="Z135" s="128" t="s">
        <v>108</v>
      </c>
      <c r="AA135" s="128" t="s">
        <v>108</v>
      </c>
      <c r="AB135" s="118" t="s">
        <v>310</v>
      </c>
    </row>
    <row r="136" spans="1:28" ht="22.5" customHeight="1" x14ac:dyDescent="0.25">
      <c r="A136" s="116" t="s">
        <v>855</v>
      </c>
      <c r="B136" s="117" t="s">
        <v>1016</v>
      </c>
      <c r="C136" s="118" t="s">
        <v>676</v>
      </c>
      <c r="D136" s="119" t="s">
        <v>651</v>
      </c>
      <c r="E136" s="183" t="s">
        <v>599</v>
      </c>
      <c r="F136" s="120">
        <v>5</v>
      </c>
      <c r="G136" s="121" t="s">
        <v>59</v>
      </c>
      <c r="H136" s="122" t="s">
        <v>644</v>
      </c>
      <c r="I136" s="123" t="s">
        <v>645</v>
      </c>
      <c r="J136" s="124" t="s">
        <v>985</v>
      </c>
      <c r="K136" s="124" t="s">
        <v>986</v>
      </c>
      <c r="L136" s="124">
        <v>300</v>
      </c>
      <c r="M136" s="125" t="s">
        <v>315</v>
      </c>
      <c r="N136" s="118" t="s">
        <v>1035</v>
      </c>
      <c r="O136" s="107" t="s">
        <v>772</v>
      </c>
      <c r="P136" s="107" t="s">
        <v>646</v>
      </c>
      <c r="Q136" s="107" t="s">
        <v>647</v>
      </c>
      <c r="R136" s="118" t="s">
        <v>648</v>
      </c>
      <c r="S136" s="126" t="s">
        <v>108</v>
      </c>
      <c r="T136" s="127" t="s">
        <v>1814</v>
      </c>
      <c r="U136" s="128" t="s">
        <v>649</v>
      </c>
      <c r="V136" s="128" t="s">
        <v>649</v>
      </c>
      <c r="W136" s="126" t="s">
        <v>1043</v>
      </c>
      <c r="X136" s="128" t="s">
        <v>649</v>
      </c>
      <c r="Y136" s="128" t="s">
        <v>987</v>
      </c>
      <c r="Z136" s="128" t="s">
        <v>108</v>
      </c>
      <c r="AA136" s="128" t="s">
        <v>108</v>
      </c>
      <c r="AB136" s="118" t="s">
        <v>311</v>
      </c>
    </row>
    <row r="137" spans="1:28" ht="22.5" customHeight="1" x14ac:dyDescent="0.25">
      <c r="A137" s="116" t="s">
        <v>856</v>
      </c>
      <c r="B137" s="117" t="s">
        <v>1016</v>
      </c>
      <c r="C137" s="118" t="s">
        <v>676</v>
      </c>
      <c r="D137" s="119" t="s">
        <v>651</v>
      </c>
      <c r="E137" s="183" t="s">
        <v>599</v>
      </c>
      <c r="F137" s="120">
        <v>5</v>
      </c>
      <c r="G137" s="121" t="s">
        <v>59</v>
      </c>
      <c r="H137" s="122" t="s">
        <v>644</v>
      </c>
      <c r="I137" s="123" t="s">
        <v>645</v>
      </c>
      <c r="J137" s="124" t="s">
        <v>985</v>
      </c>
      <c r="K137" s="124" t="s">
        <v>986</v>
      </c>
      <c r="L137" s="124">
        <v>300</v>
      </c>
      <c r="M137" s="125" t="s">
        <v>90</v>
      </c>
      <c r="N137" s="118" t="s">
        <v>1035</v>
      </c>
      <c r="O137" s="107" t="s">
        <v>772</v>
      </c>
      <c r="P137" s="107" t="s">
        <v>661</v>
      </c>
      <c r="Q137" s="107" t="s">
        <v>655</v>
      </c>
      <c r="R137" s="118" t="s">
        <v>648</v>
      </c>
      <c r="S137" s="126" t="s">
        <v>108</v>
      </c>
      <c r="T137" s="127" t="s">
        <v>1814</v>
      </c>
      <c r="U137" s="128" t="s">
        <v>649</v>
      </c>
      <c r="V137" s="128" t="s">
        <v>649</v>
      </c>
      <c r="W137" s="126" t="s">
        <v>1043</v>
      </c>
      <c r="X137" s="128" t="s">
        <v>649</v>
      </c>
      <c r="Y137" s="128" t="s">
        <v>987</v>
      </c>
      <c r="Z137" s="128" t="s">
        <v>108</v>
      </c>
      <c r="AA137" s="128" t="s">
        <v>108</v>
      </c>
      <c r="AB137" s="118" t="s">
        <v>312</v>
      </c>
    </row>
    <row r="138" spans="1:28" ht="22.5" customHeight="1" x14ac:dyDescent="0.25">
      <c r="A138" s="116" t="s">
        <v>857</v>
      </c>
      <c r="B138" s="117" t="s">
        <v>1016</v>
      </c>
      <c r="C138" s="118" t="s">
        <v>676</v>
      </c>
      <c r="D138" s="119" t="s">
        <v>651</v>
      </c>
      <c r="E138" s="183" t="s">
        <v>599</v>
      </c>
      <c r="F138" s="120">
        <v>5</v>
      </c>
      <c r="G138" s="121" t="s">
        <v>59</v>
      </c>
      <c r="H138" s="122" t="s">
        <v>644</v>
      </c>
      <c r="I138" s="123" t="s">
        <v>645</v>
      </c>
      <c r="J138" s="124" t="s">
        <v>985</v>
      </c>
      <c r="K138" s="124" t="s">
        <v>986</v>
      </c>
      <c r="L138" s="124">
        <v>300</v>
      </c>
      <c r="M138" s="125" t="s">
        <v>90</v>
      </c>
      <c r="N138" s="118" t="s">
        <v>1035</v>
      </c>
      <c r="O138" s="107" t="s">
        <v>773</v>
      </c>
      <c r="P138" s="107" t="s">
        <v>661</v>
      </c>
      <c r="Q138" s="107" t="s">
        <v>655</v>
      </c>
      <c r="R138" s="118" t="s">
        <v>648</v>
      </c>
      <c r="S138" s="126" t="s">
        <v>108</v>
      </c>
      <c r="T138" s="127" t="s">
        <v>1814</v>
      </c>
      <c r="U138" s="128" t="s">
        <v>649</v>
      </c>
      <c r="V138" s="128" t="s">
        <v>649</v>
      </c>
      <c r="W138" s="126" t="s">
        <v>1043</v>
      </c>
      <c r="X138" s="128" t="s">
        <v>649</v>
      </c>
      <c r="Y138" s="128" t="s">
        <v>987</v>
      </c>
      <c r="Z138" s="128" t="s">
        <v>108</v>
      </c>
      <c r="AA138" s="128" t="s">
        <v>108</v>
      </c>
      <c r="AB138" s="118" t="s">
        <v>313</v>
      </c>
    </row>
    <row r="139" spans="1:28" ht="22.5" customHeight="1" x14ac:dyDescent="0.25">
      <c r="A139" s="116" t="s">
        <v>334</v>
      </c>
      <c r="B139" s="117" t="s">
        <v>1017</v>
      </c>
      <c r="C139" s="118" t="s">
        <v>676</v>
      </c>
      <c r="D139" s="119" t="s">
        <v>643</v>
      </c>
      <c r="E139" s="182" t="s">
        <v>599</v>
      </c>
      <c r="F139" s="120">
        <v>35</v>
      </c>
      <c r="G139" s="121" t="s">
        <v>59</v>
      </c>
      <c r="H139" s="122" t="s">
        <v>663</v>
      </c>
      <c r="I139" s="123" t="s">
        <v>645</v>
      </c>
      <c r="J139" s="124" t="s">
        <v>985</v>
      </c>
      <c r="K139" s="124" t="s">
        <v>989</v>
      </c>
      <c r="L139" s="124">
        <v>250</v>
      </c>
      <c r="M139" s="125" t="s">
        <v>90</v>
      </c>
      <c r="N139" s="118" t="s">
        <v>1041</v>
      </c>
      <c r="O139" s="107" t="s">
        <v>669</v>
      </c>
      <c r="P139" s="107" t="s">
        <v>646</v>
      </c>
      <c r="Q139" s="107" t="s">
        <v>647</v>
      </c>
      <c r="R139" s="118" t="s">
        <v>648</v>
      </c>
      <c r="S139" s="126" t="s">
        <v>678</v>
      </c>
      <c r="T139" s="127" t="s">
        <v>1814</v>
      </c>
      <c r="U139" s="128" t="s">
        <v>649</v>
      </c>
      <c r="V139" s="128" t="s">
        <v>649</v>
      </c>
      <c r="W139" s="126" t="s">
        <v>1043</v>
      </c>
      <c r="X139" s="128" t="s">
        <v>108</v>
      </c>
      <c r="Y139" s="128" t="s">
        <v>987</v>
      </c>
      <c r="Z139" s="128" t="s">
        <v>108</v>
      </c>
      <c r="AA139" s="128" t="s">
        <v>108</v>
      </c>
      <c r="AB139" s="118" t="s">
        <v>59</v>
      </c>
    </row>
    <row r="140" spans="1:28" ht="22.5" customHeight="1" x14ac:dyDescent="0.25">
      <c r="A140" s="116" t="s">
        <v>335</v>
      </c>
      <c r="B140" s="117" t="s">
        <v>1017</v>
      </c>
      <c r="C140" s="118" t="s">
        <v>676</v>
      </c>
      <c r="D140" s="119" t="s">
        <v>643</v>
      </c>
      <c r="E140" s="182" t="s">
        <v>599</v>
      </c>
      <c r="F140" s="120">
        <v>35</v>
      </c>
      <c r="G140" s="121" t="s">
        <v>59</v>
      </c>
      <c r="H140" s="122" t="s">
        <v>663</v>
      </c>
      <c r="I140" s="123" t="s">
        <v>645</v>
      </c>
      <c r="J140" s="124" t="s">
        <v>985</v>
      </c>
      <c r="K140" s="124" t="s">
        <v>989</v>
      </c>
      <c r="L140" s="124">
        <v>250</v>
      </c>
      <c r="M140" s="125" t="s">
        <v>90</v>
      </c>
      <c r="N140" s="118" t="s">
        <v>1041</v>
      </c>
      <c r="O140" s="107" t="s">
        <v>669</v>
      </c>
      <c r="P140" s="107" t="s">
        <v>646</v>
      </c>
      <c r="Q140" s="107" t="s">
        <v>647</v>
      </c>
      <c r="R140" s="118" t="s">
        <v>648</v>
      </c>
      <c r="S140" s="126" t="s">
        <v>950</v>
      </c>
      <c r="T140" s="127" t="s">
        <v>1814</v>
      </c>
      <c r="U140" s="128" t="s">
        <v>649</v>
      </c>
      <c r="V140" s="128" t="s">
        <v>649</v>
      </c>
      <c r="W140" s="126" t="s">
        <v>1043</v>
      </c>
      <c r="X140" s="128" t="s">
        <v>108</v>
      </c>
      <c r="Y140" s="128" t="s">
        <v>987</v>
      </c>
      <c r="Z140" s="128" t="s">
        <v>108</v>
      </c>
      <c r="AA140" s="128" t="s">
        <v>108</v>
      </c>
      <c r="AB140" s="118" t="s">
        <v>59</v>
      </c>
    </row>
    <row r="141" spans="1:28" ht="22.5" customHeight="1" x14ac:dyDescent="0.25">
      <c r="A141" s="116" t="s">
        <v>336</v>
      </c>
      <c r="B141" s="117" t="s">
        <v>1017</v>
      </c>
      <c r="C141" s="118" t="s">
        <v>676</v>
      </c>
      <c r="D141" s="119" t="s">
        <v>643</v>
      </c>
      <c r="E141" s="182" t="s">
        <v>599</v>
      </c>
      <c r="F141" s="120">
        <v>36</v>
      </c>
      <c r="G141" s="121" t="s">
        <v>59</v>
      </c>
      <c r="H141" s="122" t="s">
        <v>663</v>
      </c>
      <c r="I141" s="123" t="s">
        <v>645</v>
      </c>
      <c r="J141" s="124" t="s">
        <v>985</v>
      </c>
      <c r="K141" s="124" t="s">
        <v>989</v>
      </c>
      <c r="L141" s="124">
        <v>250</v>
      </c>
      <c r="M141" s="125" t="s">
        <v>90</v>
      </c>
      <c r="N141" s="118" t="s">
        <v>1041</v>
      </c>
      <c r="O141" s="107" t="s">
        <v>669</v>
      </c>
      <c r="P141" s="107" t="s">
        <v>661</v>
      </c>
      <c r="Q141" s="107" t="s">
        <v>655</v>
      </c>
      <c r="R141" s="118" t="s">
        <v>648</v>
      </c>
      <c r="S141" s="126" t="s">
        <v>950</v>
      </c>
      <c r="T141" s="127" t="s">
        <v>1814</v>
      </c>
      <c r="U141" s="128" t="s">
        <v>649</v>
      </c>
      <c r="V141" s="128" t="s">
        <v>649</v>
      </c>
      <c r="W141" s="126" t="s">
        <v>1043</v>
      </c>
      <c r="X141" s="128" t="s">
        <v>108</v>
      </c>
      <c r="Y141" s="128" t="s">
        <v>987</v>
      </c>
      <c r="Z141" s="128" t="s">
        <v>108</v>
      </c>
      <c r="AA141" s="128" t="s">
        <v>108</v>
      </c>
      <c r="AB141" s="118" t="s">
        <v>59</v>
      </c>
    </row>
    <row r="142" spans="1:28" ht="22.5" customHeight="1" x14ac:dyDescent="0.25">
      <c r="A142" s="116" t="s">
        <v>337</v>
      </c>
      <c r="B142" s="117" t="s">
        <v>1017</v>
      </c>
      <c r="C142" s="118" t="s">
        <v>676</v>
      </c>
      <c r="D142" s="119" t="s">
        <v>643</v>
      </c>
      <c r="E142" s="182" t="s">
        <v>599</v>
      </c>
      <c r="F142" s="120">
        <v>35</v>
      </c>
      <c r="G142" s="121" t="s">
        <v>59</v>
      </c>
      <c r="H142" s="122" t="s">
        <v>663</v>
      </c>
      <c r="I142" s="123" t="s">
        <v>645</v>
      </c>
      <c r="J142" s="124" t="s">
        <v>985</v>
      </c>
      <c r="K142" s="124" t="s">
        <v>989</v>
      </c>
      <c r="L142" s="124">
        <v>250</v>
      </c>
      <c r="M142" s="125" t="s">
        <v>90</v>
      </c>
      <c r="N142" s="118" t="s">
        <v>1041</v>
      </c>
      <c r="O142" s="107" t="s">
        <v>970</v>
      </c>
      <c r="P142" s="107" t="s">
        <v>661</v>
      </c>
      <c r="Q142" s="107" t="s">
        <v>655</v>
      </c>
      <c r="R142" s="118" t="s">
        <v>648</v>
      </c>
      <c r="S142" s="126" t="s">
        <v>950</v>
      </c>
      <c r="T142" s="127" t="s">
        <v>1814</v>
      </c>
      <c r="U142" s="128" t="s">
        <v>649</v>
      </c>
      <c r="V142" s="128" t="s">
        <v>649</v>
      </c>
      <c r="W142" s="126" t="s">
        <v>1043</v>
      </c>
      <c r="X142" s="128" t="s">
        <v>108</v>
      </c>
      <c r="Y142" s="128" t="s">
        <v>987</v>
      </c>
      <c r="Z142" s="128" t="s">
        <v>108</v>
      </c>
      <c r="AA142" s="128" t="s">
        <v>108</v>
      </c>
      <c r="AB142" s="118" t="s">
        <v>59</v>
      </c>
    </row>
    <row r="143" spans="1:28" ht="22.5" customHeight="1" x14ac:dyDescent="0.25">
      <c r="A143" s="116" t="s">
        <v>1525</v>
      </c>
      <c r="B143" s="117" t="s">
        <v>1707</v>
      </c>
      <c r="C143" s="118" t="s">
        <v>676</v>
      </c>
      <c r="D143" s="119" t="s">
        <v>643</v>
      </c>
      <c r="E143" s="182" t="s">
        <v>599</v>
      </c>
      <c r="F143" s="120" t="s">
        <v>59</v>
      </c>
      <c r="G143" s="121" t="s">
        <v>59</v>
      </c>
      <c r="H143" s="122" t="s">
        <v>663</v>
      </c>
      <c r="I143" s="123" t="s">
        <v>645</v>
      </c>
      <c r="J143" s="124" t="s">
        <v>985</v>
      </c>
      <c r="K143" s="124" t="s">
        <v>989</v>
      </c>
      <c r="L143" s="124">
        <v>250</v>
      </c>
      <c r="M143" s="125" t="s">
        <v>90</v>
      </c>
      <c r="N143" s="118" t="s">
        <v>1473</v>
      </c>
      <c r="O143" s="107" t="s">
        <v>1474</v>
      </c>
      <c r="P143" s="107" t="s">
        <v>646</v>
      </c>
      <c r="Q143" s="107" t="s">
        <v>647</v>
      </c>
      <c r="R143" s="118" t="s">
        <v>648</v>
      </c>
      <c r="S143" s="126" t="s">
        <v>678</v>
      </c>
      <c r="T143" s="127" t="s">
        <v>1814</v>
      </c>
      <c r="U143" s="128" t="s">
        <v>649</v>
      </c>
      <c r="V143" s="128" t="s">
        <v>649</v>
      </c>
      <c r="W143" s="126" t="s">
        <v>1043</v>
      </c>
      <c r="X143" s="128" t="s">
        <v>108</v>
      </c>
      <c r="Y143" s="128" t="s">
        <v>987</v>
      </c>
      <c r="Z143" s="128" t="s">
        <v>108</v>
      </c>
      <c r="AA143" s="128" t="s">
        <v>108</v>
      </c>
      <c r="AB143" s="118" t="s">
        <v>334</v>
      </c>
    </row>
    <row r="144" spans="1:28" ht="22.5" customHeight="1" x14ac:dyDescent="0.25">
      <c r="A144" s="116" t="s">
        <v>1526</v>
      </c>
      <c r="B144" s="117" t="s">
        <v>1707</v>
      </c>
      <c r="C144" s="118" t="s">
        <v>676</v>
      </c>
      <c r="D144" s="119" t="s">
        <v>643</v>
      </c>
      <c r="E144" s="183" t="s">
        <v>599</v>
      </c>
      <c r="F144" s="120" t="s">
        <v>59</v>
      </c>
      <c r="G144" s="121" t="s">
        <v>59</v>
      </c>
      <c r="H144" s="122" t="s">
        <v>663</v>
      </c>
      <c r="I144" s="123" t="s">
        <v>645</v>
      </c>
      <c r="J144" s="124" t="s">
        <v>985</v>
      </c>
      <c r="K144" s="124" t="s">
        <v>989</v>
      </c>
      <c r="L144" s="124">
        <v>250</v>
      </c>
      <c r="M144" s="125" t="s">
        <v>90</v>
      </c>
      <c r="N144" s="118" t="s">
        <v>1473</v>
      </c>
      <c r="O144" s="107" t="s">
        <v>1474</v>
      </c>
      <c r="P144" s="107" t="s">
        <v>661</v>
      </c>
      <c r="Q144" s="107" t="s">
        <v>655</v>
      </c>
      <c r="R144" s="118" t="s">
        <v>648</v>
      </c>
      <c r="S144" s="126" t="s">
        <v>950</v>
      </c>
      <c r="T144" s="127" t="s">
        <v>1814</v>
      </c>
      <c r="U144" s="128" t="s">
        <v>649</v>
      </c>
      <c r="V144" s="128" t="s">
        <v>649</v>
      </c>
      <c r="W144" s="126" t="s">
        <v>1043</v>
      </c>
      <c r="X144" s="128" t="s">
        <v>108</v>
      </c>
      <c r="Y144" s="128" t="s">
        <v>987</v>
      </c>
      <c r="Z144" s="128" t="s">
        <v>108</v>
      </c>
      <c r="AA144" s="128" t="s">
        <v>108</v>
      </c>
      <c r="AB144" s="118" t="s">
        <v>336</v>
      </c>
    </row>
    <row r="145" spans="1:28" ht="22.5" customHeight="1" x14ac:dyDescent="0.25">
      <c r="A145" s="116" t="s">
        <v>1528</v>
      </c>
      <c r="B145" s="117" t="s">
        <v>1707</v>
      </c>
      <c r="C145" s="118" t="s">
        <v>676</v>
      </c>
      <c r="D145" s="119" t="s">
        <v>643</v>
      </c>
      <c r="E145" s="183" t="s">
        <v>599</v>
      </c>
      <c r="F145" s="120">
        <v>40</v>
      </c>
      <c r="G145" s="121" t="s">
        <v>59</v>
      </c>
      <c r="H145" s="122" t="s">
        <v>663</v>
      </c>
      <c r="I145" s="123" t="s">
        <v>645</v>
      </c>
      <c r="J145" s="124" t="s">
        <v>985</v>
      </c>
      <c r="K145" s="124" t="s">
        <v>989</v>
      </c>
      <c r="L145" s="124">
        <v>250</v>
      </c>
      <c r="M145" s="125" t="s">
        <v>90</v>
      </c>
      <c r="N145" s="118" t="s">
        <v>1473</v>
      </c>
      <c r="O145" s="107" t="s">
        <v>1709</v>
      </c>
      <c r="P145" s="107" t="s">
        <v>646</v>
      </c>
      <c r="Q145" s="107" t="s">
        <v>647</v>
      </c>
      <c r="R145" s="118" t="s">
        <v>648</v>
      </c>
      <c r="S145" s="126" t="s">
        <v>678</v>
      </c>
      <c r="T145" s="127" t="s">
        <v>1814</v>
      </c>
      <c r="U145" s="128" t="s">
        <v>649</v>
      </c>
      <c r="V145" s="128" t="s">
        <v>649</v>
      </c>
      <c r="W145" s="126" t="s">
        <v>1043</v>
      </c>
      <c r="X145" s="128" t="s">
        <v>108</v>
      </c>
      <c r="Y145" s="128" t="s">
        <v>987</v>
      </c>
      <c r="Z145" s="128" t="s">
        <v>108</v>
      </c>
      <c r="AA145" s="128" t="s">
        <v>108</v>
      </c>
      <c r="AB145" s="118" t="s">
        <v>1525</v>
      </c>
    </row>
    <row r="146" spans="1:28" ht="22.5" customHeight="1" x14ac:dyDescent="0.25">
      <c r="A146" s="116" t="s">
        <v>1529</v>
      </c>
      <c r="B146" s="117" t="s">
        <v>1707</v>
      </c>
      <c r="C146" s="118" t="s">
        <v>676</v>
      </c>
      <c r="D146" s="119" t="s">
        <v>643</v>
      </c>
      <c r="E146" s="183" t="s">
        <v>599</v>
      </c>
      <c r="F146" s="120">
        <v>40</v>
      </c>
      <c r="G146" s="121" t="s">
        <v>59</v>
      </c>
      <c r="H146" s="122" t="s">
        <v>663</v>
      </c>
      <c r="I146" s="123" t="s">
        <v>645</v>
      </c>
      <c r="J146" s="124" t="s">
        <v>985</v>
      </c>
      <c r="K146" s="124" t="s">
        <v>989</v>
      </c>
      <c r="L146" s="124">
        <v>250</v>
      </c>
      <c r="M146" s="125" t="s">
        <v>90</v>
      </c>
      <c r="N146" s="118" t="s">
        <v>1473</v>
      </c>
      <c r="O146" s="107" t="s">
        <v>1709</v>
      </c>
      <c r="P146" s="107" t="s">
        <v>646</v>
      </c>
      <c r="Q146" s="107" t="s">
        <v>647</v>
      </c>
      <c r="R146" s="118" t="s">
        <v>648</v>
      </c>
      <c r="S146" s="126" t="s">
        <v>950</v>
      </c>
      <c r="T146" s="127" t="s">
        <v>1814</v>
      </c>
      <c r="U146" s="128" t="s">
        <v>649</v>
      </c>
      <c r="V146" s="128" t="s">
        <v>649</v>
      </c>
      <c r="W146" s="126" t="s">
        <v>1043</v>
      </c>
      <c r="X146" s="128" t="s">
        <v>108</v>
      </c>
      <c r="Y146" s="128" t="s">
        <v>987</v>
      </c>
      <c r="Z146" s="128" t="s">
        <v>108</v>
      </c>
      <c r="AA146" s="128" t="s">
        <v>108</v>
      </c>
      <c r="AB146" s="118" t="s">
        <v>335</v>
      </c>
    </row>
    <row r="147" spans="1:28" ht="22.5" customHeight="1" x14ac:dyDescent="0.25">
      <c r="A147" s="116" t="s">
        <v>1530</v>
      </c>
      <c r="B147" s="117" t="s">
        <v>1707</v>
      </c>
      <c r="C147" s="118" t="s">
        <v>676</v>
      </c>
      <c r="D147" s="119" t="s">
        <v>643</v>
      </c>
      <c r="E147" s="183" t="s">
        <v>599</v>
      </c>
      <c r="F147" s="120">
        <v>40</v>
      </c>
      <c r="G147" s="121" t="s">
        <v>59</v>
      </c>
      <c r="H147" s="122" t="s">
        <v>663</v>
      </c>
      <c r="I147" s="123" t="s">
        <v>645</v>
      </c>
      <c r="J147" s="124" t="s">
        <v>985</v>
      </c>
      <c r="K147" s="124" t="s">
        <v>989</v>
      </c>
      <c r="L147" s="124">
        <v>250</v>
      </c>
      <c r="M147" s="125" t="s">
        <v>90</v>
      </c>
      <c r="N147" s="118" t="s">
        <v>1473</v>
      </c>
      <c r="O147" s="107" t="s">
        <v>1709</v>
      </c>
      <c r="P147" s="107" t="s">
        <v>661</v>
      </c>
      <c r="Q147" s="107" t="s">
        <v>655</v>
      </c>
      <c r="R147" s="118" t="s">
        <v>648</v>
      </c>
      <c r="S147" s="126" t="s">
        <v>950</v>
      </c>
      <c r="T147" s="127" t="s">
        <v>1814</v>
      </c>
      <c r="U147" s="128" t="s">
        <v>649</v>
      </c>
      <c r="V147" s="128" t="s">
        <v>649</v>
      </c>
      <c r="W147" s="126" t="s">
        <v>1043</v>
      </c>
      <c r="X147" s="128" t="s">
        <v>108</v>
      </c>
      <c r="Y147" s="128" t="s">
        <v>987</v>
      </c>
      <c r="Z147" s="128" t="s">
        <v>108</v>
      </c>
      <c r="AA147" s="128" t="s">
        <v>108</v>
      </c>
      <c r="AB147" s="118" t="s">
        <v>1526</v>
      </c>
    </row>
    <row r="148" spans="1:28" ht="22.5" customHeight="1" x14ac:dyDescent="0.25">
      <c r="A148" s="116" t="s">
        <v>1531</v>
      </c>
      <c r="B148" s="117" t="s">
        <v>1707</v>
      </c>
      <c r="C148" s="118" t="s">
        <v>676</v>
      </c>
      <c r="D148" s="119" t="s">
        <v>643</v>
      </c>
      <c r="E148" s="182" t="s">
        <v>599</v>
      </c>
      <c r="F148" s="120">
        <v>42</v>
      </c>
      <c r="G148" s="121" t="s">
        <v>59</v>
      </c>
      <c r="H148" s="122" t="s">
        <v>663</v>
      </c>
      <c r="I148" s="123" t="s">
        <v>645</v>
      </c>
      <c r="J148" s="124" t="s">
        <v>985</v>
      </c>
      <c r="K148" s="124" t="s">
        <v>989</v>
      </c>
      <c r="L148" s="124">
        <v>250</v>
      </c>
      <c r="M148" s="125" t="s">
        <v>90</v>
      </c>
      <c r="N148" s="118" t="s">
        <v>1473</v>
      </c>
      <c r="O148" s="107" t="s">
        <v>1708</v>
      </c>
      <c r="P148" s="107" t="s">
        <v>661</v>
      </c>
      <c r="Q148" s="107" t="s">
        <v>655</v>
      </c>
      <c r="R148" s="118" t="s">
        <v>648</v>
      </c>
      <c r="S148" s="126" t="s">
        <v>950</v>
      </c>
      <c r="T148" s="127" t="s">
        <v>1814</v>
      </c>
      <c r="U148" s="128" t="s">
        <v>649</v>
      </c>
      <c r="V148" s="128" t="s">
        <v>649</v>
      </c>
      <c r="W148" s="126" t="s">
        <v>1043</v>
      </c>
      <c r="X148" s="128" t="s">
        <v>108</v>
      </c>
      <c r="Y148" s="128" t="s">
        <v>987</v>
      </c>
      <c r="Z148" s="128" t="s">
        <v>108</v>
      </c>
      <c r="AA148" s="128" t="s">
        <v>108</v>
      </c>
      <c r="AB148" s="118" t="s">
        <v>1527</v>
      </c>
    </row>
    <row r="149" spans="1:28" ht="22.5" customHeight="1" x14ac:dyDescent="0.25">
      <c r="A149" s="116" t="s">
        <v>352</v>
      </c>
      <c r="B149" s="117" t="s">
        <v>1018</v>
      </c>
      <c r="C149" s="118" t="s">
        <v>676</v>
      </c>
      <c r="D149" s="119" t="s">
        <v>643</v>
      </c>
      <c r="E149" s="183" t="s">
        <v>599</v>
      </c>
      <c r="F149" s="120">
        <v>41</v>
      </c>
      <c r="G149" s="121" t="s">
        <v>59</v>
      </c>
      <c r="H149" s="122" t="s">
        <v>663</v>
      </c>
      <c r="I149" s="123" t="s">
        <v>645</v>
      </c>
      <c r="J149" s="124" t="s">
        <v>985</v>
      </c>
      <c r="K149" s="124" t="s">
        <v>989</v>
      </c>
      <c r="L149" s="124">
        <v>250</v>
      </c>
      <c r="M149" s="125" t="s">
        <v>90</v>
      </c>
      <c r="N149" s="118" t="s">
        <v>1036</v>
      </c>
      <c r="O149" s="107" t="s">
        <v>665</v>
      </c>
      <c r="P149" s="107" t="s">
        <v>646</v>
      </c>
      <c r="Q149" s="107" t="s">
        <v>647</v>
      </c>
      <c r="R149" s="118" t="s">
        <v>648</v>
      </c>
      <c r="S149" s="126" t="s">
        <v>678</v>
      </c>
      <c r="T149" s="127" t="s">
        <v>1814</v>
      </c>
      <c r="U149" s="128" t="s">
        <v>649</v>
      </c>
      <c r="V149" s="128" t="s">
        <v>649</v>
      </c>
      <c r="W149" s="126" t="s">
        <v>1043</v>
      </c>
      <c r="X149" s="128" t="s">
        <v>108</v>
      </c>
      <c r="Y149" s="128" t="s">
        <v>987</v>
      </c>
      <c r="Z149" s="128" t="s">
        <v>108</v>
      </c>
      <c r="AA149" s="128" t="s">
        <v>108</v>
      </c>
      <c r="AB149" s="118" t="s">
        <v>325</v>
      </c>
    </row>
    <row r="150" spans="1:28" ht="22.5" customHeight="1" x14ac:dyDescent="0.25">
      <c r="A150" s="116" t="s">
        <v>353</v>
      </c>
      <c r="B150" s="117" t="s">
        <v>1018</v>
      </c>
      <c r="C150" s="118" t="s">
        <v>676</v>
      </c>
      <c r="D150" s="119" t="s">
        <v>643</v>
      </c>
      <c r="E150" s="183" t="s">
        <v>599</v>
      </c>
      <c r="F150" s="120">
        <v>42</v>
      </c>
      <c r="G150" s="121" t="s">
        <v>59</v>
      </c>
      <c r="H150" s="122" t="s">
        <v>663</v>
      </c>
      <c r="I150" s="123" t="s">
        <v>645</v>
      </c>
      <c r="J150" s="124" t="s">
        <v>985</v>
      </c>
      <c r="K150" s="124" t="s">
        <v>989</v>
      </c>
      <c r="L150" s="124">
        <v>250</v>
      </c>
      <c r="M150" s="125" t="s">
        <v>90</v>
      </c>
      <c r="N150" s="118" t="s">
        <v>1036</v>
      </c>
      <c r="O150" s="107" t="s">
        <v>665</v>
      </c>
      <c r="P150" s="107" t="s">
        <v>646</v>
      </c>
      <c r="Q150" s="107" t="s">
        <v>647</v>
      </c>
      <c r="R150" s="118" t="s">
        <v>648</v>
      </c>
      <c r="S150" s="126" t="s">
        <v>950</v>
      </c>
      <c r="T150" s="127" t="s">
        <v>1814</v>
      </c>
      <c r="U150" s="128" t="s">
        <v>649</v>
      </c>
      <c r="V150" s="128" t="s">
        <v>649</v>
      </c>
      <c r="W150" s="126" t="s">
        <v>1043</v>
      </c>
      <c r="X150" s="128" t="s">
        <v>108</v>
      </c>
      <c r="Y150" s="128" t="s">
        <v>987</v>
      </c>
      <c r="Z150" s="128" t="s">
        <v>108</v>
      </c>
      <c r="AA150" s="128" t="s">
        <v>108</v>
      </c>
      <c r="AB150" s="118" t="s">
        <v>326</v>
      </c>
    </row>
    <row r="151" spans="1:28" ht="22.5" customHeight="1" x14ac:dyDescent="0.25">
      <c r="A151" s="116" t="s">
        <v>354</v>
      </c>
      <c r="B151" s="117" t="s">
        <v>1018</v>
      </c>
      <c r="C151" s="118" t="s">
        <v>676</v>
      </c>
      <c r="D151" s="119" t="s">
        <v>643</v>
      </c>
      <c r="E151" s="183" t="s">
        <v>599</v>
      </c>
      <c r="F151" s="120">
        <v>41</v>
      </c>
      <c r="G151" s="121" t="s">
        <v>59</v>
      </c>
      <c r="H151" s="122" t="s">
        <v>663</v>
      </c>
      <c r="I151" s="123" t="s">
        <v>645</v>
      </c>
      <c r="J151" s="124" t="s">
        <v>985</v>
      </c>
      <c r="K151" s="124" t="s">
        <v>989</v>
      </c>
      <c r="L151" s="124">
        <v>250</v>
      </c>
      <c r="M151" s="125" t="s">
        <v>90</v>
      </c>
      <c r="N151" s="118" t="s">
        <v>1036</v>
      </c>
      <c r="O151" s="107" t="s">
        <v>665</v>
      </c>
      <c r="P151" s="107" t="s">
        <v>661</v>
      </c>
      <c r="Q151" s="107" t="s">
        <v>655</v>
      </c>
      <c r="R151" s="118" t="s">
        <v>648</v>
      </c>
      <c r="S151" s="126" t="s">
        <v>678</v>
      </c>
      <c r="T151" s="127" t="s">
        <v>1814</v>
      </c>
      <c r="U151" s="128" t="s">
        <v>649</v>
      </c>
      <c r="V151" s="128" t="s">
        <v>649</v>
      </c>
      <c r="W151" s="126" t="s">
        <v>1043</v>
      </c>
      <c r="X151" s="128" t="s">
        <v>108</v>
      </c>
      <c r="Y151" s="128" t="s">
        <v>987</v>
      </c>
      <c r="Z151" s="128" t="s">
        <v>108</v>
      </c>
      <c r="AA151" s="128" t="s">
        <v>108</v>
      </c>
      <c r="AB151" s="118" t="s">
        <v>371</v>
      </c>
    </row>
    <row r="152" spans="1:28" ht="22.5" customHeight="1" x14ac:dyDescent="0.25">
      <c r="A152" s="116" t="s">
        <v>355</v>
      </c>
      <c r="B152" s="117" t="s">
        <v>1018</v>
      </c>
      <c r="C152" s="118" t="s">
        <v>676</v>
      </c>
      <c r="D152" s="119" t="s">
        <v>643</v>
      </c>
      <c r="E152" s="183" t="s">
        <v>599</v>
      </c>
      <c r="F152" s="120">
        <v>41</v>
      </c>
      <c r="G152" s="121" t="s">
        <v>59</v>
      </c>
      <c r="H152" s="122" t="s">
        <v>663</v>
      </c>
      <c r="I152" s="123" t="s">
        <v>645</v>
      </c>
      <c r="J152" s="124" t="s">
        <v>985</v>
      </c>
      <c r="K152" s="124" t="s">
        <v>989</v>
      </c>
      <c r="L152" s="124">
        <v>250</v>
      </c>
      <c r="M152" s="125" t="s">
        <v>90</v>
      </c>
      <c r="N152" s="118" t="s">
        <v>1036</v>
      </c>
      <c r="O152" s="107" t="s">
        <v>665</v>
      </c>
      <c r="P152" s="107" t="s">
        <v>661</v>
      </c>
      <c r="Q152" s="107" t="s">
        <v>655</v>
      </c>
      <c r="R152" s="118" t="s">
        <v>648</v>
      </c>
      <c r="S152" s="126" t="s">
        <v>950</v>
      </c>
      <c r="T152" s="127" t="s">
        <v>1814</v>
      </c>
      <c r="U152" s="128" t="s">
        <v>649</v>
      </c>
      <c r="V152" s="128" t="s">
        <v>649</v>
      </c>
      <c r="W152" s="126" t="s">
        <v>1043</v>
      </c>
      <c r="X152" s="128" t="s">
        <v>108</v>
      </c>
      <c r="Y152" s="128" t="s">
        <v>987</v>
      </c>
      <c r="Z152" s="128" t="s">
        <v>108</v>
      </c>
      <c r="AA152" s="128" t="s">
        <v>108</v>
      </c>
      <c r="AB152" s="118" t="s">
        <v>327</v>
      </c>
    </row>
    <row r="153" spans="1:28" ht="22.5" customHeight="1" x14ac:dyDescent="0.25">
      <c r="A153" s="116" t="s">
        <v>356</v>
      </c>
      <c r="B153" s="117" t="s">
        <v>1018</v>
      </c>
      <c r="C153" s="118" t="s">
        <v>676</v>
      </c>
      <c r="D153" s="119" t="s">
        <v>643</v>
      </c>
      <c r="E153" s="183" t="s">
        <v>599</v>
      </c>
      <c r="F153" s="120">
        <v>41</v>
      </c>
      <c r="G153" s="121" t="s">
        <v>59</v>
      </c>
      <c r="H153" s="122" t="s">
        <v>663</v>
      </c>
      <c r="I153" s="123" t="s">
        <v>645</v>
      </c>
      <c r="J153" s="124" t="s">
        <v>985</v>
      </c>
      <c r="K153" s="124" t="s">
        <v>989</v>
      </c>
      <c r="L153" s="124">
        <v>250</v>
      </c>
      <c r="M153" s="125" t="s">
        <v>90</v>
      </c>
      <c r="N153" s="118" t="s">
        <v>1036</v>
      </c>
      <c r="O153" s="107" t="s">
        <v>666</v>
      </c>
      <c r="P153" s="107" t="s">
        <v>661</v>
      </c>
      <c r="Q153" s="107" t="s">
        <v>655</v>
      </c>
      <c r="R153" s="118" t="s">
        <v>648</v>
      </c>
      <c r="S153" s="126" t="s">
        <v>950</v>
      </c>
      <c r="T153" s="127" t="s">
        <v>1814</v>
      </c>
      <c r="U153" s="128" t="s">
        <v>649</v>
      </c>
      <c r="V153" s="128" t="s">
        <v>649</v>
      </c>
      <c r="W153" s="126" t="s">
        <v>1043</v>
      </c>
      <c r="X153" s="128" t="s">
        <v>108</v>
      </c>
      <c r="Y153" s="128" t="s">
        <v>987</v>
      </c>
      <c r="Z153" s="128" t="s">
        <v>108</v>
      </c>
      <c r="AA153" s="128" t="s">
        <v>108</v>
      </c>
      <c r="AB153" s="118" t="s">
        <v>328</v>
      </c>
    </row>
    <row r="154" spans="1:28" ht="22.5" customHeight="1" x14ac:dyDescent="0.25">
      <c r="A154" s="116" t="s">
        <v>357</v>
      </c>
      <c r="B154" s="117" t="s">
        <v>1018</v>
      </c>
      <c r="C154" s="118" t="s">
        <v>676</v>
      </c>
      <c r="D154" s="119" t="s">
        <v>643</v>
      </c>
      <c r="E154" s="183" t="s">
        <v>599</v>
      </c>
      <c r="F154" s="120">
        <v>42</v>
      </c>
      <c r="G154" s="121" t="s">
        <v>59</v>
      </c>
      <c r="H154" s="122" t="s">
        <v>663</v>
      </c>
      <c r="I154" s="123" t="s">
        <v>645</v>
      </c>
      <c r="J154" s="124" t="s">
        <v>985</v>
      </c>
      <c r="K154" s="124" t="s">
        <v>989</v>
      </c>
      <c r="L154" s="124">
        <v>250</v>
      </c>
      <c r="M154" s="125" t="s">
        <v>90</v>
      </c>
      <c r="N154" s="118" t="s">
        <v>1036</v>
      </c>
      <c r="O154" s="107" t="s">
        <v>666</v>
      </c>
      <c r="P154" s="107" t="s">
        <v>661</v>
      </c>
      <c r="Q154" s="107" t="s">
        <v>677</v>
      </c>
      <c r="R154" s="118" t="s">
        <v>648</v>
      </c>
      <c r="S154" s="126" t="s">
        <v>950</v>
      </c>
      <c r="T154" s="127" t="s">
        <v>1814</v>
      </c>
      <c r="U154" s="128" t="s">
        <v>649</v>
      </c>
      <c r="V154" s="128" t="s">
        <v>649</v>
      </c>
      <c r="W154" s="126" t="s">
        <v>1043</v>
      </c>
      <c r="X154" s="128" t="s">
        <v>108</v>
      </c>
      <c r="Y154" s="128" t="s">
        <v>987</v>
      </c>
      <c r="Z154" s="128" t="s">
        <v>108</v>
      </c>
      <c r="AA154" s="128" t="s">
        <v>108</v>
      </c>
      <c r="AB154" s="118" t="s">
        <v>59</v>
      </c>
    </row>
    <row r="155" spans="1:28" ht="22.5" customHeight="1" x14ac:dyDescent="0.25">
      <c r="A155" s="116" t="s">
        <v>1550</v>
      </c>
      <c r="B155" s="117" t="s">
        <v>1710</v>
      </c>
      <c r="C155" s="118" t="s">
        <v>676</v>
      </c>
      <c r="D155" s="119" t="s">
        <v>643</v>
      </c>
      <c r="E155" s="182" t="s">
        <v>599</v>
      </c>
      <c r="F155" s="120">
        <v>35</v>
      </c>
      <c r="G155" s="121" t="s">
        <v>59</v>
      </c>
      <c r="H155" s="122" t="s">
        <v>663</v>
      </c>
      <c r="I155" s="123" t="s">
        <v>645</v>
      </c>
      <c r="J155" s="124" t="s">
        <v>985</v>
      </c>
      <c r="K155" s="124" t="s">
        <v>989</v>
      </c>
      <c r="L155" s="124">
        <v>250</v>
      </c>
      <c r="M155" s="125" t="s">
        <v>90</v>
      </c>
      <c r="N155" s="118" t="s">
        <v>1035</v>
      </c>
      <c r="O155" s="107" t="s">
        <v>772</v>
      </c>
      <c r="P155" s="107" t="s">
        <v>646</v>
      </c>
      <c r="Q155" s="107" t="s">
        <v>647</v>
      </c>
      <c r="R155" s="118" t="s">
        <v>648</v>
      </c>
      <c r="S155" s="126" t="s">
        <v>678</v>
      </c>
      <c r="T155" s="127" t="s">
        <v>1814</v>
      </c>
      <c r="U155" s="128" t="s">
        <v>649</v>
      </c>
      <c r="V155" s="128" t="s">
        <v>649</v>
      </c>
      <c r="W155" s="126" t="s">
        <v>1043</v>
      </c>
      <c r="X155" s="128" t="s">
        <v>108</v>
      </c>
      <c r="Y155" s="128" t="s">
        <v>987</v>
      </c>
      <c r="Z155" s="128" t="s">
        <v>108</v>
      </c>
      <c r="AA155" s="128" t="s">
        <v>108</v>
      </c>
      <c r="AB155" s="118" t="s">
        <v>352</v>
      </c>
    </row>
    <row r="156" spans="1:28" ht="22.5" customHeight="1" x14ac:dyDescent="0.25">
      <c r="A156" s="116" t="s">
        <v>1551</v>
      </c>
      <c r="B156" s="117" t="s">
        <v>1710</v>
      </c>
      <c r="C156" s="118" t="s">
        <v>676</v>
      </c>
      <c r="D156" s="119" t="s">
        <v>643</v>
      </c>
      <c r="E156" s="182" t="s">
        <v>599</v>
      </c>
      <c r="F156" s="120">
        <v>35</v>
      </c>
      <c r="G156" s="121" t="s">
        <v>59</v>
      </c>
      <c r="H156" s="122" t="s">
        <v>663</v>
      </c>
      <c r="I156" s="123" t="s">
        <v>645</v>
      </c>
      <c r="J156" s="124" t="s">
        <v>985</v>
      </c>
      <c r="K156" s="124" t="s">
        <v>989</v>
      </c>
      <c r="L156" s="124">
        <v>250</v>
      </c>
      <c r="M156" s="125" t="s">
        <v>90</v>
      </c>
      <c r="N156" s="118" t="s">
        <v>1035</v>
      </c>
      <c r="O156" s="107" t="s">
        <v>772</v>
      </c>
      <c r="P156" s="107" t="s">
        <v>646</v>
      </c>
      <c r="Q156" s="107" t="s">
        <v>647</v>
      </c>
      <c r="R156" s="118" t="s">
        <v>648</v>
      </c>
      <c r="S156" s="126" t="s">
        <v>950</v>
      </c>
      <c r="T156" s="127" t="s">
        <v>1814</v>
      </c>
      <c r="U156" s="128" t="s">
        <v>649</v>
      </c>
      <c r="V156" s="128" t="s">
        <v>649</v>
      </c>
      <c r="W156" s="126" t="s">
        <v>1043</v>
      </c>
      <c r="X156" s="128" t="s">
        <v>108</v>
      </c>
      <c r="Y156" s="128" t="s">
        <v>987</v>
      </c>
      <c r="Z156" s="128" t="s">
        <v>108</v>
      </c>
      <c r="AA156" s="128" t="s">
        <v>108</v>
      </c>
      <c r="AB156" s="118" t="s">
        <v>353</v>
      </c>
    </row>
    <row r="157" spans="1:28" ht="22.5" customHeight="1" x14ac:dyDescent="0.25">
      <c r="A157" s="116" t="s">
        <v>1552</v>
      </c>
      <c r="B157" s="117" t="s">
        <v>1710</v>
      </c>
      <c r="C157" s="118" t="s">
        <v>676</v>
      </c>
      <c r="D157" s="119" t="s">
        <v>643</v>
      </c>
      <c r="E157" s="183" t="s">
        <v>599</v>
      </c>
      <c r="F157" s="120">
        <v>35</v>
      </c>
      <c r="G157" s="121" t="s">
        <v>59</v>
      </c>
      <c r="H157" s="122" t="s">
        <v>663</v>
      </c>
      <c r="I157" s="123" t="s">
        <v>645</v>
      </c>
      <c r="J157" s="124" t="s">
        <v>985</v>
      </c>
      <c r="K157" s="124" t="s">
        <v>989</v>
      </c>
      <c r="L157" s="124">
        <v>250</v>
      </c>
      <c r="M157" s="125" t="s">
        <v>90</v>
      </c>
      <c r="N157" s="118" t="s">
        <v>1035</v>
      </c>
      <c r="O157" s="107" t="s">
        <v>772</v>
      </c>
      <c r="P157" s="107" t="s">
        <v>661</v>
      </c>
      <c r="Q157" s="107" t="s">
        <v>655</v>
      </c>
      <c r="R157" s="118" t="s">
        <v>648</v>
      </c>
      <c r="S157" s="126" t="s">
        <v>678</v>
      </c>
      <c r="T157" s="127" t="s">
        <v>1814</v>
      </c>
      <c r="U157" s="128" t="s">
        <v>649</v>
      </c>
      <c r="V157" s="128" t="s">
        <v>649</v>
      </c>
      <c r="W157" s="126" t="s">
        <v>1043</v>
      </c>
      <c r="X157" s="128" t="s">
        <v>108</v>
      </c>
      <c r="Y157" s="128" t="s">
        <v>987</v>
      </c>
      <c r="Z157" s="128" t="s">
        <v>108</v>
      </c>
      <c r="AA157" s="128" t="s">
        <v>108</v>
      </c>
      <c r="AB157" s="118" t="s">
        <v>354</v>
      </c>
    </row>
    <row r="158" spans="1:28" ht="22.5" customHeight="1" x14ac:dyDescent="0.25">
      <c r="A158" s="116" t="s">
        <v>1553</v>
      </c>
      <c r="B158" s="117" t="s">
        <v>1710</v>
      </c>
      <c r="C158" s="118" t="s">
        <v>676</v>
      </c>
      <c r="D158" s="119" t="s">
        <v>643</v>
      </c>
      <c r="E158" s="183" t="s">
        <v>599</v>
      </c>
      <c r="F158" s="120">
        <v>36</v>
      </c>
      <c r="G158" s="121" t="s">
        <v>59</v>
      </c>
      <c r="H158" s="122" t="s">
        <v>663</v>
      </c>
      <c r="I158" s="123" t="s">
        <v>645</v>
      </c>
      <c r="J158" s="124" t="s">
        <v>985</v>
      </c>
      <c r="K158" s="124" t="s">
        <v>989</v>
      </c>
      <c r="L158" s="124">
        <v>250</v>
      </c>
      <c r="M158" s="125" t="s">
        <v>90</v>
      </c>
      <c r="N158" s="118" t="s">
        <v>1035</v>
      </c>
      <c r="O158" s="107" t="s">
        <v>772</v>
      </c>
      <c r="P158" s="107" t="s">
        <v>661</v>
      </c>
      <c r="Q158" s="107" t="s">
        <v>655</v>
      </c>
      <c r="R158" s="118" t="s">
        <v>648</v>
      </c>
      <c r="S158" s="126" t="s">
        <v>950</v>
      </c>
      <c r="T158" s="127" t="s">
        <v>1814</v>
      </c>
      <c r="U158" s="128" t="s">
        <v>649</v>
      </c>
      <c r="V158" s="128" t="s">
        <v>649</v>
      </c>
      <c r="W158" s="126" t="s">
        <v>1043</v>
      </c>
      <c r="X158" s="128" t="s">
        <v>108</v>
      </c>
      <c r="Y158" s="128" t="s">
        <v>987</v>
      </c>
      <c r="Z158" s="128" t="s">
        <v>108</v>
      </c>
      <c r="AA158" s="128" t="s">
        <v>108</v>
      </c>
      <c r="AB158" s="118" t="s">
        <v>355</v>
      </c>
    </row>
    <row r="159" spans="1:28" ht="22.5" customHeight="1" x14ac:dyDescent="0.25">
      <c r="A159" s="116" t="s">
        <v>1554</v>
      </c>
      <c r="B159" s="117" t="s">
        <v>1710</v>
      </c>
      <c r="C159" s="118" t="s">
        <v>676</v>
      </c>
      <c r="D159" s="119" t="s">
        <v>643</v>
      </c>
      <c r="E159" s="183" t="s">
        <v>599</v>
      </c>
      <c r="F159" s="120">
        <v>51</v>
      </c>
      <c r="G159" s="121" t="s">
        <v>59</v>
      </c>
      <c r="H159" s="122" t="s">
        <v>663</v>
      </c>
      <c r="I159" s="123" t="s">
        <v>645</v>
      </c>
      <c r="J159" s="124" t="s">
        <v>985</v>
      </c>
      <c r="K159" s="124" t="s">
        <v>989</v>
      </c>
      <c r="L159" s="124">
        <v>250</v>
      </c>
      <c r="M159" s="125" t="s">
        <v>90</v>
      </c>
      <c r="N159" s="118" t="s">
        <v>1035</v>
      </c>
      <c r="O159" s="107" t="s">
        <v>773</v>
      </c>
      <c r="P159" s="107" t="s">
        <v>661</v>
      </c>
      <c r="Q159" s="107" t="s">
        <v>655</v>
      </c>
      <c r="R159" s="118" t="s">
        <v>648</v>
      </c>
      <c r="S159" s="126" t="s">
        <v>950</v>
      </c>
      <c r="T159" s="127" t="s">
        <v>1814</v>
      </c>
      <c r="U159" s="128" t="s">
        <v>649</v>
      </c>
      <c r="V159" s="128" t="s">
        <v>649</v>
      </c>
      <c r="W159" s="126" t="s">
        <v>1043</v>
      </c>
      <c r="X159" s="128" t="s">
        <v>108</v>
      </c>
      <c r="Y159" s="128" t="s">
        <v>987</v>
      </c>
      <c r="Z159" s="128" t="s">
        <v>108</v>
      </c>
      <c r="AA159" s="128" t="s">
        <v>108</v>
      </c>
      <c r="AB159" s="118" t="s">
        <v>356</v>
      </c>
    </row>
    <row r="160" spans="1:28" ht="22.5" customHeight="1" x14ac:dyDescent="0.25">
      <c r="A160" s="116" t="s">
        <v>1555</v>
      </c>
      <c r="B160" s="117" t="s">
        <v>1710</v>
      </c>
      <c r="C160" s="118" t="s">
        <v>676</v>
      </c>
      <c r="D160" s="119" t="s">
        <v>643</v>
      </c>
      <c r="E160" s="183" t="s">
        <v>599</v>
      </c>
      <c r="F160" s="120">
        <v>51</v>
      </c>
      <c r="G160" s="121" t="s">
        <v>59</v>
      </c>
      <c r="H160" s="122" t="s">
        <v>663</v>
      </c>
      <c r="I160" s="123" t="s">
        <v>645</v>
      </c>
      <c r="J160" s="124" t="s">
        <v>985</v>
      </c>
      <c r="K160" s="124" t="s">
        <v>989</v>
      </c>
      <c r="L160" s="124">
        <v>250</v>
      </c>
      <c r="M160" s="125" t="s">
        <v>90</v>
      </c>
      <c r="N160" s="118" t="s">
        <v>1035</v>
      </c>
      <c r="O160" s="107" t="s">
        <v>773</v>
      </c>
      <c r="P160" s="107" t="s">
        <v>661</v>
      </c>
      <c r="Q160" s="107" t="s">
        <v>677</v>
      </c>
      <c r="R160" s="118" t="s">
        <v>648</v>
      </c>
      <c r="S160" s="126" t="s">
        <v>950</v>
      </c>
      <c r="T160" s="127" t="s">
        <v>1814</v>
      </c>
      <c r="U160" s="128" t="s">
        <v>649</v>
      </c>
      <c r="V160" s="128" t="s">
        <v>649</v>
      </c>
      <c r="W160" s="126" t="s">
        <v>1043</v>
      </c>
      <c r="X160" s="128" t="s">
        <v>108</v>
      </c>
      <c r="Y160" s="128" t="s">
        <v>987</v>
      </c>
      <c r="Z160" s="128" t="s">
        <v>108</v>
      </c>
      <c r="AA160" s="128" t="s">
        <v>108</v>
      </c>
      <c r="AB160" s="118" t="s">
        <v>357</v>
      </c>
    </row>
    <row r="161" spans="1:28" ht="22.5" customHeight="1" x14ac:dyDescent="0.25">
      <c r="A161" s="116" t="s">
        <v>374</v>
      </c>
      <c r="B161" s="117" t="s">
        <v>1019</v>
      </c>
      <c r="C161" s="118" t="s">
        <v>676</v>
      </c>
      <c r="D161" s="119" t="s">
        <v>643</v>
      </c>
      <c r="E161" s="182" t="s">
        <v>599</v>
      </c>
      <c r="F161" s="120">
        <v>35</v>
      </c>
      <c r="G161" s="121" t="s">
        <v>59</v>
      </c>
      <c r="H161" s="122" t="s">
        <v>650</v>
      </c>
      <c r="I161" s="123" t="s">
        <v>645</v>
      </c>
      <c r="J161" s="124" t="s">
        <v>985</v>
      </c>
      <c r="K161" s="124" t="s">
        <v>989</v>
      </c>
      <c r="L161" s="124">
        <v>250</v>
      </c>
      <c r="M161" s="125" t="s">
        <v>90</v>
      </c>
      <c r="N161" s="118" t="s">
        <v>1041</v>
      </c>
      <c r="O161" s="107" t="s">
        <v>669</v>
      </c>
      <c r="P161" s="107" t="s">
        <v>646</v>
      </c>
      <c r="Q161" s="107" t="s">
        <v>647</v>
      </c>
      <c r="R161" s="118" t="s">
        <v>648</v>
      </c>
      <c r="S161" s="126" t="s">
        <v>678</v>
      </c>
      <c r="T161" s="127" t="s">
        <v>1814</v>
      </c>
      <c r="U161" s="128" t="s">
        <v>649</v>
      </c>
      <c r="V161" s="128" t="s">
        <v>649</v>
      </c>
      <c r="W161" s="126" t="s">
        <v>1043</v>
      </c>
      <c r="X161" s="128" t="s">
        <v>108</v>
      </c>
      <c r="Y161" s="128" t="s">
        <v>987</v>
      </c>
      <c r="Z161" s="128" t="s">
        <v>108</v>
      </c>
      <c r="AA161" s="128" t="s">
        <v>108</v>
      </c>
      <c r="AB161" s="118" t="s">
        <v>59</v>
      </c>
    </row>
    <row r="162" spans="1:28" ht="22.5" customHeight="1" x14ac:dyDescent="0.25">
      <c r="A162" s="116" t="s">
        <v>375</v>
      </c>
      <c r="B162" s="117" t="s">
        <v>1019</v>
      </c>
      <c r="C162" s="118" t="s">
        <v>676</v>
      </c>
      <c r="D162" s="119" t="s">
        <v>643</v>
      </c>
      <c r="E162" s="183" t="s">
        <v>599</v>
      </c>
      <c r="F162" s="120">
        <v>42</v>
      </c>
      <c r="G162" s="121" t="s">
        <v>59</v>
      </c>
      <c r="H162" s="122" t="s">
        <v>650</v>
      </c>
      <c r="I162" s="123" t="s">
        <v>645</v>
      </c>
      <c r="J162" s="124" t="s">
        <v>985</v>
      </c>
      <c r="K162" s="124" t="s">
        <v>989</v>
      </c>
      <c r="L162" s="124">
        <v>250</v>
      </c>
      <c r="M162" s="125" t="s">
        <v>90</v>
      </c>
      <c r="N162" s="118" t="s">
        <v>1041</v>
      </c>
      <c r="O162" s="107" t="s">
        <v>669</v>
      </c>
      <c r="P162" s="107" t="s">
        <v>646</v>
      </c>
      <c r="Q162" s="107" t="s">
        <v>647</v>
      </c>
      <c r="R162" s="118" t="s">
        <v>648</v>
      </c>
      <c r="S162" s="126" t="s">
        <v>950</v>
      </c>
      <c r="T162" s="127" t="s">
        <v>1814</v>
      </c>
      <c r="U162" s="128" t="s">
        <v>649</v>
      </c>
      <c r="V162" s="128" t="s">
        <v>649</v>
      </c>
      <c r="W162" s="126" t="s">
        <v>1043</v>
      </c>
      <c r="X162" s="128" t="s">
        <v>108</v>
      </c>
      <c r="Y162" s="128" t="s">
        <v>987</v>
      </c>
      <c r="Z162" s="128" t="s">
        <v>108</v>
      </c>
      <c r="AA162" s="128" t="s">
        <v>108</v>
      </c>
      <c r="AB162" s="118" t="s">
        <v>59</v>
      </c>
    </row>
    <row r="163" spans="1:28" ht="22.5" customHeight="1" x14ac:dyDescent="0.25">
      <c r="A163" s="116" t="s">
        <v>376</v>
      </c>
      <c r="B163" s="117" t="s">
        <v>1019</v>
      </c>
      <c r="C163" s="118" t="s">
        <v>676</v>
      </c>
      <c r="D163" s="119" t="s">
        <v>643</v>
      </c>
      <c r="E163" s="183" t="s">
        <v>599</v>
      </c>
      <c r="F163" s="120">
        <v>41</v>
      </c>
      <c r="G163" s="121" t="s">
        <v>59</v>
      </c>
      <c r="H163" s="122" t="s">
        <v>650</v>
      </c>
      <c r="I163" s="123" t="s">
        <v>645</v>
      </c>
      <c r="J163" s="124" t="s">
        <v>985</v>
      </c>
      <c r="K163" s="124" t="s">
        <v>989</v>
      </c>
      <c r="L163" s="124">
        <v>250</v>
      </c>
      <c r="M163" s="125" t="s">
        <v>90</v>
      </c>
      <c r="N163" s="118" t="s">
        <v>1041</v>
      </c>
      <c r="O163" s="107" t="s">
        <v>669</v>
      </c>
      <c r="P163" s="107" t="s">
        <v>661</v>
      </c>
      <c r="Q163" s="107" t="s">
        <v>655</v>
      </c>
      <c r="R163" s="118" t="s">
        <v>648</v>
      </c>
      <c r="S163" s="126" t="s">
        <v>678</v>
      </c>
      <c r="T163" s="127" t="s">
        <v>1814</v>
      </c>
      <c r="U163" s="128" t="s">
        <v>649</v>
      </c>
      <c r="V163" s="128" t="s">
        <v>649</v>
      </c>
      <c r="W163" s="126" t="s">
        <v>1043</v>
      </c>
      <c r="X163" s="128" t="s">
        <v>108</v>
      </c>
      <c r="Y163" s="128" t="s">
        <v>987</v>
      </c>
      <c r="Z163" s="128" t="s">
        <v>108</v>
      </c>
      <c r="AA163" s="128" t="s">
        <v>108</v>
      </c>
      <c r="AB163" s="118" t="s">
        <v>59</v>
      </c>
    </row>
    <row r="164" spans="1:28" ht="22.5" customHeight="1" x14ac:dyDescent="0.25">
      <c r="A164" s="116" t="s">
        <v>377</v>
      </c>
      <c r="B164" s="117" t="s">
        <v>1019</v>
      </c>
      <c r="C164" s="118" t="s">
        <v>676</v>
      </c>
      <c r="D164" s="119" t="s">
        <v>643</v>
      </c>
      <c r="E164" s="183" t="s">
        <v>599</v>
      </c>
      <c r="F164" s="120">
        <v>41</v>
      </c>
      <c r="G164" s="121" t="s">
        <v>59</v>
      </c>
      <c r="H164" s="122" t="s">
        <v>650</v>
      </c>
      <c r="I164" s="123" t="s">
        <v>645</v>
      </c>
      <c r="J164" s="124" t="s">
        <v>985</v>
      </c>
      <c r="K164" s="124" t="s">
        <v>989</v>
      </c>
      <c r="L164" s="124">
        <v>250</v>
      </c>
      <c r="M164" s="125" t="s">
        <v>90</v>
      </c>
      <c r="N164" s="118" t="s">
        <v>1041</v>
      </c>
      <c r="O164" s="107" t="s">
        <v>970</v>
      </c>
      <c r="P164" s="107" t="s">
        <v>661</v>
      </c>
      <c r="Q164" s="107" t="s">
        <v>655</v>
      </c>
      <c r="R164" s="118" t="s">
        <v>648</v>
      </c>
      <c r="S164" s="126" t="s">
        <v>950</v>
      </c>
      <c r="T164" s="127" t="s">
        <v>1814</v>
      </c>
      <c r="U164" s="128" t="s">
        <v>649</v>
      </c>
      <c r="V164" s="128" t="s">
        <v>649</v>
      </c>
      <c r="W164" s="126" t="s">
        <v>1043</v>
      </c>
      <c r="X164" s="128" t="s">
        <v>108</v>
      </c>
      <c r="Y164" s="128" t="s">
        <v>987</v>
      </c>
      <c r="Z164" s="128" t="s">
        <v>108</v>
      </c>
      <c r="AA164" s="128" t="s">
        <v>108</v>
      </c>
      <c r="AB164" s="118" t="s">
        <v>59</v>
      </c>
    </row>
    <row r="165" spans="1:28" ht="22.5" customHeight="1" x14ac:dyDescent="0.25">
      <c r="A165" s="116" t="s">
        <v>1565</v>
      </c>
      <c r="B165" s="117" t="s">
        <v>1711</v>
      </c>
      <c r="C165" s="118" t="s">
        <v>676</v>
      </c>
      <c r="D165" s="119" t="s">
        <v>643</v>
      </c>
      <c r="E165" s="183" t="s">
        <v>599</v>
      </c>
      <c r="F165" s="120">
        <v>51</v>
      </c>
      <c r="G165" s="121" t="s">
        <v>59</v>
      </c>
      <c r="H165" s="122" t="s">
        <v>650</v>
      </c>
      <c r="I165" s="123" t="s">
        <v>645</v>
      </c>
      <c r="J165" s="124" t="s">
        <v>985</v>
      </c>
      <c r="K165" s="124" t="s">
        <v>989</v>
      </c>
      <c r="L165" s="124">
        <v>250</v>
      </c>
      <c r="M165" s="125" t="s">
        <v>90</v>
      </c>
      <c r="N165" s="118" t="s">
        <v>1473</v>
      </c>
      <c r="O165" s="107" t="s">
        <v>1474</v>
      </c>
      <c r="P165" s="107" t="s">
        <v>646</v>
      </c>
      <c r="Q165" s="107" t="s">
        <v>647</v>
      </c>
      <c r="R165" s="118" t="s">
        <v>648</v>
      </c>
      <c r="S165" s="126" t="s">
        <v>678</v>
      </c>
      <c r="T165" s="127" t="s">
        <v>1814</v>
      </c>
      <c r="U165" s="128" t="s">
        <v>649</v>
      </c>
      <c r="V165" s="128" t="s">
        <v>649</v>
      </c>
      <c r="W165" s="126" t="s">
        <v>1043</v>
      </c>
      <c r="X165" s="128" t="s">
        <v>108</v>
      </c>
      <c r="Y165" s="128" t="s">
        <v>987</v>
      </c>
      <c r="Z165" s="128" t="s">
        <v>108</v>
      </c>
      <c r="AA165" s="128" t="s">
        <v>108</v>
      </c>
      <c r="AB165" s="118" t="s">
        <v>374</v>
      </c>
    </row>
    <row r="166" spans="1:28" ht="22.5" customHeight="1" x14ac:dyDescent="0.25">
      <c r="A166" s="116" t="s">
        <v>1566</v>
      </c>
      <c r="B166" s="117" t="s">
        <v>1711</v>
      </c>
      <c r="C166" s="118" t="s">
        <v>676</v>
      </c>
      <c r="D166" s="119" t="s">
        <v>643</v>
      </c>
      <c r="E166" s="183" t="s">
        <v>599</v>
      </c>
      <c r="F166" s="120">
        <v>51</v>
      </c>
      <c r="G166" s="121" t="s">
        <v>59</v>
      </c>
      <c r="H166" s="122" t="s">
        <v>650</v>
      </c>
      <c r="I166" s="123" t="s">
        <v>645</v>
      </c>
      <c r="J166" s="124" t="s">
        <v>985</v>
      </c>
      <c r="K166" s="124" t="s">
        <v>989</v>
      </c>
      <c r="L166" s="124">
        <v>250</v>
      </c>
      <c r="M166" s="125" t="s">
        <v>90</v>
      </c>
      <c r="N166" s="118" t="s">
        <v>1473</v>
      </c>
      <c r="O166" s="107" t="s">
        <v>1474</v>
      </c>
      <c r="P166" s="107" t="s">
        <v>646</v>
      </c>
      <c r="Q166" s="107" t="s">
        <v>647</v>
      </c>
      <c r="R166" s="118" t="s">
        <v>648</v>
      </c>
      <c r="S166" s="126" t="s">
        <v>950</v>
      </c>
      <c r="T166" s="127" t="s">
        <v>1814</v>
      </c>
      <c r="U166" s="128" t="s">
        <v>649</v>
      </c>
      <c r="V166" s="128" t="s">
        <v>649</v>
      </c>
      <c r="W166" s="126" t="s">
        <v>1043</v>
      </c>
      <c r="X166" s="128" t="s">
        <v>108</v>
      </c>
      <c r="Y166" s="128" t="s">
        <v>987</v>
      </c>
      <c r="Z166" s="128" t="s">
        <v>108</v>
      </c>
      <c r="AA166" s="128" t="s">
        <v>108</v>
      </c>
      <c r="AB166" s="118" t="s">
        <v>375</v>
      </c>
    </row>
    <row r="167" spans="1:28" ht="22.5" customHeight="1" x14ac:dyDescent="0.25">
      <c r="A167" s="116" t="s">
        <v>1567</v>
      </c>
      <c r="B167" s="117" t="s">
        <v>1711</v>
      </c>
      <c r="C167" s="118" t="s">
        <v>676</v>
      </c>
      <c r="D167" s="119" t="s">
        <v>643</v>
      </c>
      <c r="E167" s="183" t="s">
        <v>599</v>
      </c>
      <c r="F167" s="120" t="s">
        <v>59</v>
      </c>
      <c r="G167" s="121" t="s">
        <v>59</v>
      </c>
      <c r="H167" s="122" t="s">
        <v>650</v>
      </c>
      <c r="I167" s="123" t="s">
        <v>645</v>
      </c>
      <c r="J167" s="124" t="s">
        <v>985</v>
      </c>
      <c r="K167" s="124" t="s">
        <v>989</v>
      </c>
      <c r="L167" s="124">
        <v>250</v>
      </c>
      <c r="M167" s="125" t="s">
        <v>90</v>
      </c>
      <c r="N167" s="118" t="s">
        <v>1473</v>
      </c>
      <c r="O167" s="107" t="s">
        <v>1474</v>
      </c>
      <c r="P167" s="107" t="s">
        <v>661</v>
      </c>
      <c r="Q167" s="107" t="s">
        <v>655</v>
      </c>
      <c r="R167" s="118" t="s">
        <v>648</v>
      </c>
      <c r="S167" s="126" t="s">
        <v>678</v>
      </c>
      <c r="T167" s="127" t="s">
        <v>1814</v>
      </c>
      <c r="U167" s="128" t="s">
        <v>649</v>
      </c>
      <c r="V167" s="128" t="s">
        <v>649</v>
      </c>
      <c r="W167" s="126" t="s">
        <v>1043</v>
      </c>
      <c r="X167" s="128" t="s">
        <v>108</v>
      </c>
      <c r="Y167" s="128" t="s">
        <v>987</v>
      </c>
      <c r="Z167" s="128" t="s">
        <v>108</v>
      </c>
      <c r="AA167" s="128" t="s">
        <v>108</v>
      </c>
      <c r="AB167" s="118" t="s">
        <v>376</v>
      </c>
    </row>
    <row r="168" spans="1:28" ht="22.5" customHeight="1" x14ac:dyDescent="0.25">
      <c r="A168" s="116" t="s">
        <v>1568</v>
      </c>
      <c r="B168" s="117" t="s">
        <v>1711</v>
      </c>
      <c r="C168" s="118" t="s">
        <v>676</v>
      </c>
      <c r="D168" s="119" t="s">
        <v>643</v>
      </c>
      <c r="E168" s="183" t="s">
        <v>599</v>
      </c>
      <c r="F168" s="120" t="s">
        <v>59</v>
      </c>
      <c r="G168" s="121" t="s">
        <v>59</v>
      </c>
      <c r="H168" s="122" t="s">
        <v>650</v>
      </c>
      <c r="I168" s="123" t="s">
        <v>645</v>
      </c>
      <c r="J168" s="124" t="s">
        <v>985</v>
      </c>
      <c r="K168" s="124" t="s">
        <v>989</v>
      </c>
      <c r="L168" s="124">
        <v>250</v>
      </c>
      <c r="M168" s="125" t="s">
        <v>90</v>
      </c>
      <c r="N168" s="118" t="s">
        <v>1473</v>
      </c>
      <c r="O168" s="107" t="s">
        <v>1708</v>
      </c>
      <c r="P168" s="107" t="s">
        <v>661</v>
      </c>
      <c r="Q168" s="107" t="s">
        <v>655</v>
      </c>
      <c r="R168" s="118" t="s">
        <v>648</v>
      </c>
      <c r="S168" s="126" t="s">
        <v>950</v>
      </c>
      <c r="T168" s="127" t="s">
        <v>1814</v>
      </c>
      <c r="U168" s="128" t="s">
        <v>649</v>
      </c>
      <c r="V168" s="128" t="s">
        <v>649</v>
      </c>
      <c r="W168" s="126" t="s">
        <v>1043</v>
      </c>
      <c r="X168" s="128" t="s">
        <v>108</v>
      </c>
      <c r="Y168" s="128" t="s">
        <v>987</v>
      </c>
      <c r="Z168" s="128" t="s">
        <v>108</v>
      </c>
      <c r="AA168" s="128" t="s">
        <v>108</v>
      </c>
      <c r="AB168" s="118" t="s">
        <v>377</v>
      </c>
    </row>
    <row r="169" spans="1:28" ht="22.5" customHeight="1" x14ac:dyDescent="0.25">
      <c r="A169" s="116" t="s">
        <v>1569</v>
      </c>
      <c r="B169" s="117" t="s">
        <v>1711</v>
      </c>
      <c r="C169" s="118" t="s">
        <v>676</v>
      </c>
      <c r="D169" s="119" t="s">
        <v>643</v>
      </c>
      <c r="E169" s="183" t="s">
        <v>599</v>
      </c>
      <c r="F169" s="120">
        <v>50</v>
      </c>
      <c r="G169" s="121" t="s">
        <v>59</v>
      </c>
      <c r="H169" s="122" t="s">
        <v>650</v>
      </c>
      <c r="I169" s="123" t="s">
        <v>645</v>
      </c>
      <c r="J169" s="124" t="s">
        <v>985</v>
      </c>
      <c r="K169" s="124" t="s">
        <v>989</v>
      </c>
      <c r="L169" s="124">
        <v>250</v>
      </c>
      <c r="M169" s="125" t="s">
        <v>90</v>
      </c>
      <c r="N169" s="118" t="s">
        <v>1473</v>
      </c>
      <c r="O169" s="107" t="s">
        <v>1709</v>
      </c>
      <c r="P169" s="107" t="s">
        <v>646</v>
      </c>
      <c r="Q169" s="107" t="s">
        <v>647</v>
      </c>
      <c r="R169" s="118" t="s">
        <v>648</v>
      </c>
      <c r="S169" s="126" t="s">
        <v>678</v>
      </c>
      <c r="T169" s="127" t="s">
        <v>1814</v>
      </c>
      <c r="U169" s="128" t="s">
        <v>649</v>
      </c>
      <c r="V169" s="128" t="s">
        <v>649</v>
      </c>
      <c r="W169" s="126" t="s">
        <v>1043</v>
      </c>
      <c r="X169" s="128" t="s">
        <v>108</v>
      </c>
      <c r="Y169" s="128" t="s">
        <v>987</v>
      </c>
      <c r="Z169" s="128" t="s">
        <v>108</v>
      </c>
      <c r="AA169" s="128" t="s">
        <v>108</v>
      </c>
      <c r="AB169" s="118" t="s">
        <v>1565</v>
      </c>
    </row>
    <row r="170" spans="1:28" ht="22.5" customHeight="1" x14ac:dyDescent="0.25">
      <c r="A170" s="116" t="s">
        <v>1570</v>
      </c>
      <c r="B170" s="117" t="s">
        <v>1711</v>
      </c>
      <c r="C170" s="118" t="s">
        <v>676</v>
      </c>
      <c r="D170" s="119" t="s">
        <v>643</v>
      </c>
      <c r="E170" s="183" t="s">
        <v>599</v>
      </c>
      <c r="F170" s="120">
        <v>50</v>
      </c>
      <c r="G170" s="121" t="s">
        <v>59</v>
      </c>
      <c r="H170" s="122" t="s">
        <v>650</v>
      </c>
      <c r="I170" s="123" t="s">
        <v>645</v>
      </c>
      <c r="J170" s="124" t="s">
        <v>985</v>
      </c>
      <c r="K170" s="124" t="s">
        <v>989</v>
      </c>
      <c r="L170" s="124">
        <v>250</v>
      </c>
      <c r="M170" s="125" t="s">
        <v>90</v>
      </c>
      <c r="N170" s="118" t="s">
        <v>1473</v>
      </c>
      <c r="O170" s="107" t="s">
        <v>1709</v>
      </c>
      <c r="P170" s="107" t="s">
        <v>646</v>
      </c>
      <c r="Q170" s="107" t="s">
        <v>647</v>
      </c>
      <c r="R170" s="118" t="s">
        <v>648</v>
      </c>
      <c r="S170" s="126" t="s">
        <v>950</v>
      </c>
      <c r="T170" s="127" t="s">
        <v>1814</v>
      </c>
      <c r="U170" s="128" t="s">
        <v>649</v>
      </c>
      <c r="V170" s="128" t="s">
        <v>649</v>
      </c>
      <c r="W170" s="126" t="s">
        <v>1043</v>
      </c>
      <c r="X170" s="128" t="s">
        <v>108</v>
      </c>
      <c r="Y170" s="128" t="s">
        <v>987</v>
      </c>
      <c r="Z170" s="128" t="s">
        <v>108</v>
      </c>
      <c r="AA170" s="128" t="s">
        <v>108</v>
      </c>
      <c r="AB170" s="118" t="s">
        <v>1566</v>
      </c>
    </row>
    <row r="171" spans="1:28" ht="22.5" customHeight="1" x14ac:dyDescent="0.25">
      <c r="A171" s="116" t="s">
        <v>1571</v>
      </c>
      <c r="B171" s="117" t="s">
        <v>1711</v>
      </c>
      <c r="C171" s="118" t="s">
        <v>676</v>
      </c>
      <c r="D171" s="119" t="s">
        <v>643</v>
      </c>
      <c r="E171" s="183" t="s">
        <v>599</v>
      </c>
      <c r="F171" s="120">
        <v>50</v>
      </c>
      <c r="G171" s="121" t="s">
        <v>59</v>
      </c>
      <c r="H171" s="122" t="s">
        <v>650</v>
      </c>
      <c r="I171" s="123" t="s">
        <v>645</v>
      </c>
      <c r="J171" s="124" t="s">
        <v>985</v>
      </c>
      <c r="K171" s="124" t="s">
        <v>989</v>
      </c>
      <c r="L171" s="124">
        <v>250</v>
      </c>
      <c r="M171" s="125" t="s">
        <v>90</v>
      </c>
      <c r="N171" s="118" t="s">
        <v>1473</v>
      </c>
      <c r="O171" s="107" t="s">
        <v>1709</v>
      </c>
      <c r="P171" s="107" t="s">
        <v>661</v>
      </c>
      <c r="Q171" s="107" t="s">
        <v>655</v>
      </c>
      <c r="R171" s="118" t="s">
        <v>648</v>
      </c>
      <c r="S171" s="126" t="s">
        <v>678</v>
      </c>
      <c r="T171" s="127" t="s">
        <v>1814</v>
      </c>
      <c r="U171" s="128" t="s">
        <v>649</v>
      </c>
      <c r="V171" s="128" t="s">
        <v>649</v>
      </c>
      <c r="W171" s="126" t="s">
        <v>1043</v>
      </c>
      <c r="X171" s="128" t="s">
        <v>108</v>
      </c>
      <c r="Y171" s="128" t="s">
        <v>987</v>
      </c>
      <c r="Z171" s="128" t="s">
        <v>108</v>
      </c>
      <c r="AA171" s="128" t="s">
        <v>108</v>
      </c>
      <c r="AB171" s="118" t="s">
        <v>1567</v>
      </c>
    </row>
    <row r="172" spans="1:28" ht="22.5" customHeight="1" x14ac:dyDescent="0.25">
      <c r="A172" s="116" t="s">
        <v>1572</v>
      </c>
      <c r="B172" s="117" t="s">
        <v>1711</v>
      </c>
      <c r="C172" s="118" t="s">
        <v>676</v>
      </c>
      <c r="D172" s="119" t="s">
        <v>643</v>
      </c>
      <c r="E172" s="183" t="s">
        <v>599</v>
      </c>
      <c r="F172" s="120">
        <v>6</v>
      </c>
      <c r="G172" s="121" t="s">
        <v>59</v>
      </c>
      <c r="H172" s="122" t="s">
        <v>650</v>
      </c>
      <c r="I172" s="123" t="s">
        <v>645</v>
      </c>
      <c r="J172" s="124" t="s">
        <v>985</v>
      </c>
      <c r="K172" s="124" t="s">
        <v>989</v>
      </c>
      <c r="L172" s="124">
        <v>250</v>
      </c>
      <c r="M172" s="125" t="s">
        <v>90</v>
      </c>
      <c r="N172" s="118" t="s">
        <v>1473</v>
      </c>
      <c r="O172" s="107" t="s">
        <v>1708</v>
      </c>
      <c r="P172" s="107" t="s">
        <v>661</v>
      </c>
      <c r="Q172" s="107" t="s">
        <v>655</v>
      </c>
      <c r="R172" s="118" t="s">
        <v>648</v>
      </c>
      <c r="S172" s="126" t="s">
        <v>950</v>
      </c>
      <c r="T172" s="127" t="s">
        <v>1814</v>
      </c>
      <c r="U172" s="128" t="s">
        <v>649</v>
      </c>
      <c r="V172" s="128" t="s">
        <v>649</v>
      </c>
      <c r="W172" s="126" t="s">
        <v>1043</v>
      </c>
      <c r="X172" s="128" t="s">
        <v>108</v>
      </c>
      <c r="Y172" s="128" t="s">
        <v>987</v>
      </c>
      <c r="Z172" s="128" t="s">
        <v>108</v>
      </c>
      <c r="AA172" s="128" t="s">
        <v>108</v>
      </c>
      <c r="AB172" s="118" t="s">
        <v>1568</v>
      </c>
    </row>
    <row r="173" spans="1:28" ht="22.5" customHeight="1" x14ac:dyDescent="0.25">
      <c r="A173" s="116" t="s">
        <v>384</v>
      </c>
      <c r="B173" s="117" t="s">
        <v>1000</v>
      </c>
      <c r="C173" s="118" t="s">
        <v>676</v>
      </c>
      <c r="D173" s="119" t="s">
        <v>643</v>
      </c>
      <c r="E173" s="183" t="s">
        <v>599</v>
      </c>
      <c r="F173" s="120">
        <v>38</v>
      </c>
      <c r="G173" s="121" t="s">
        <v>59</v>
      </c>
      <c r="H173" s="122" t="s">
        <v>650</v>
      </c>
      <c r="I173" s="123" t="s">
        <v>645</v>
      </c>
      <c r="J173" s="124" t="s">
        <v>985</v>
      </c>
      <c r="K173" s="124" t="s">
        <v>989</v>
      </c>
      <c r="L173" s="124">
        <v>250</v>
      </c>
      <c r="M173" s="125" t="s">
        <v>90</v>
      </c>
      <c r="N173" s="118" t="s">
        <v>1036</v>
      </c>
      <c r="O173" s="107" t="s">
        <v>665</v>
      </c>
      <c r="P173" s="107" t="s">
        <v>646</v>
      </c>
      <c r="Q173" s="107" t="s">
        <v>647</v>
      </c>
      <c r="R173" s="118" t="s">
        <v>648</v>
      </c>
      <c r="S173" s="126" t="s">
        <v>678</v>
      </c>
      <c r="T173" s="127" t="s">
        <v>1814</v>
      </c>
      <c r="U173" s="128" t="s">
        <v>649</v>
      </c>
      <c r="V173" s="128" t="s">
        <v>649</v>
      </c>
      <c r="W173" s="126" t="s">
        <v>1043</v>
      </c>
      <c r="X173" s="128" t="s">
        <v>108</v>
      </c>
      <c r="Y173" s="128" t="s">
        <v>987</v>
      </c>
      <c r="Z173" s="128" t="s">
        <v>108</v>
      </c>
      <c r="AA173" s="128" t="s">
        <v>108</v>
      </c>
      <c r="AB173" s="118" t="s">
        <v>379</v>
      </c>
    </row>
    <row r="174" spans="1:28" ht="22.5" customHeight="1" x14ac:dyDescent="0.25">
      <c r="A174" s="116" t="s">
        <v>385</v>
      </c>
      <c r="B174" s="117" t="s">
        <v>1000</v>
      </c>
      <c r="C174" s="118" t="s">
        <v>676</v>
      </c>
      <c r="D174" s="119" t="s">
        <v>643</v>
      </c>
      <c r="E174" s="183" t="s">
        <v>599</v>
      </c>
      <c r="F174" s="120">
        <v>38</v>
      </c>
      <c r="G174" s="121" t="s">
        <v>59</v>
      </c>
      <c r="H174" s="122" t="s">
        <v>650</v>
      </c>
      <c r="I174" s="123" t="s">
        <v>645</v>
      </c>
      <c r="J174" s="124" t="s">
        <v>985</v>
      </c>
      <c r="K174" s="124" t="s">
        <v>989</v>
      </c>
      <c r="L174" s="124">
        <v>250</v>
      </c>
      <c r="M174" s="125" t="s">
        <v>90</v>
      </c>
      <c r="N174" s="118" t="s">
        <v>1036</v>
      </c>
      <c r="O174" s="107" t="s">
        <v>665</v>
      </c>
      <c r="P174" s="107" t="s">
        <v>646</v>
      </c>
      <c r="Q174" s="107" t="s">
        <v>647</v>
      </c>
      <c r="R174" s="118" t="s">
        <v>648</v>
      </c>
      <c r="S174" s="126" t="s">
        <v>950</v>
      </c>
      <c r="T174" s="127" t="s">
        <v>1814</v>
      </c>
      <c r="U174" s="128" t="s">
        <v>649</v>
      </c>
      <c r="V174" s="128" t="s">
        <v>649</v>
      </c>
      <c r="W174" s="126" t="s">
        <v>1043</v>
      </c>
      <c r="X174" s="128" t="s">
        <v>108</v>
      </c>
      <c r="Y174" s="128" t="s">
        <v>987</v>
      </c>
      <c r="Z174" s="128" t="s">
        <v>108</v>
      </c>
      <c r="AA174" s="128" t="s">
        <v>108</v>
      </c>
      <c r="AB174" s="118" t="s">
        <v>380</v>
      </c>
    </row>
    <row r="175" spans="1:28" ht="22.5" customHeight="1" x14ac:dyDescent="0.25">
      <c r="A175" s="116" t="s">
        <v>386</v>
      </c>
      <c r="B175" s="117" t="s">
        <v>1000</v>
      </c>
      <c r="C175" s="118" t="s">
        <v>676</v>
      </c>
      <c r="D175" s="119" t="s">
        <v>643</v>
      </c>
      <c r="E175" s="184" t="s">
        <v>599</v>
      </c>
      <c r="F175" s="120">
        <v>38</v>
      </c>
      <c r="G175" s="121" t="s">
        <v>59</v>
      </c>
      <c r="H175" s="122" t="s">
        <v>650</v>
      </c>
      <c r="I175" s="123" t="s">
        <v>645</v>
      </c>
      <c r="J175" s="124" t="s">
        <v>985</v>
      </c>
      <c r="K175" s="124" t="s">
        <v>989</v>
      </c>
      <c r="L175" s="124">
        <v>250</v>
      </c>
      <c r="M175" s="125" t="s">
        <v>90</v>
      </c>
      <c r="N175" s="118" t="s">
        <v>1036</v>
      </c>
      <c r="O175" s="107" t="s">
        <v>665</v>
      </c>
      <c r="P175" s="107" t="s">
        <v>661</v>
      </c>
      <c r="Q175" s="107" t="s">
        <v>655</v>
      </c>
      <c r="R175" s="118" t="s">
        <v>648</v>
      </c>
      <c r="S175" s="126" t="s">
        <v>678</v>
      </c>
      <c r="T175" s="127" t="s">
        <v>1814</v>
      </c>
      <c r="U175" s="128" t="s">
        <v>649</v>
      </c>
      <c r="V175" s="128" t="s">
        <v>649</v>
      </c>
      <c r="W175" s="126" t="s">
        <v>1043</v>
      </c>
      <c r="X175" s="128" t="s">
        <v>108</v>
      </c>
      <c r="Y175" s="128" t="s">
        <v>987</v>
      </c>
      <c r="Z175" s="128" t="s">
        <v>108</v>
      </c>
      <c r="AA175" s="128" t="s">
        <v>108</v>
      </c>
      <c r="AB175" s="118" t="s">
        <v>381</v>
      </c>
    </row>
    <row r="176" spans="1:28" ht="22.5" customHeight="1" x14ac:dyDescent="0.25">
      <c r="A176" s="116" t="s">
        <v>387</v>
      </c>
      <c r="B176" s="117" t="s">
        <v>1000</v>
      </c>
      <c r="C176" s="118" t="s">
        <v>676</v>
      </c>
      <c r="D176" s="119" t="s">
        <v>643</v>
      </c>
      <c r="E176" s="183" t="s">
        <v>599</v>
      </c>
      <c r="F176" s="120">
        <v>51</v>
      </c>
      <c r="G176" s="121" t="s">
        <v>59</v>
      </c>
      <c r="H176" s="122" t="s">
        <v>650</v>
      </c>
      <c r="I176" s="123" t="s">
        <v>645</v>
      </c>
      <c r="J176" s="124" t="s">
        <v>985</v>
      </c>
      <c r="K176" s="124" t="s">
        <v>989</v>
      </c>
      <c r="L176" s="124">
        <v>250</v>
      </c>
      <c r="M176" s="125" t="s">
        <v>90</v>
      </c>
      <c r="N176" s="118" t="s">
        <v>1036</v>
      </c>
      <c r="O176" s="107" t="s">
        <v>665</v>
      </c>
      <c r="P176" s="107" t="s">
        <v>661</v>
      </c>
      <c r="Q176" s="107" t="s">
        <v>655</v>
      </c>
      <c r="R176" s="118" t="s">
        <v>648</v>
      </c>
      <c r="S176" s="126" t="s">
        <v>950</v>
      </c>
      <c r="T176" s="127" t="s">
        <v>1814</v>
      </c>
      <c r="U176" s="128" t="s">
        <v>649</v>
      </c>
      <c r="V176" s="128" t="s">
        <v>649</v>
      </c>
      <c r="W176" s="126" t="s">
        <v>1043</v>
      </c>
      <c r="X176" s="128" t="s">
        <v>108</v>
      </c>
      <c r="Y176" s="128" t="s">
        <v>987</v>
      </c>
      <c r="Z176" s="128" t="s">
        <v>108</v>
      </c>
      <c r="AA176" s="128" t="s">
        <v>108</v>
      </c>
      <c r="AB176" s="118" t="s">
        <v>382</v>
      </c>
    </row>
    <row r="177" spans="1:28" ht="22.5" customHeight="1" x14ac:dyDescent="0.25">
      <c r="A177" s="116" t="s">
        <v>388</v>
      </c>
      <c r="B177" s="117" t="s">
        <v>1000</v>
      </c>
      <c r="C177" s="118" t="s">
        <v>676</v>
      </c>
      <c r="D177" s="119" t="s">
        <v>643</v>
      </c>
      <c r="E177" s="183" t="s">
        <v>599</v>
      </c>
      <c r="F177" s="120">
        <v>50</v>
      </c>
      <c r="G177" s="121" t="s">
        <v>59</v>
      </c>
      <c r="H177" s="122" t="s">
        <v>650</v>
      </c>
      <c r="I177" s="123" t="s">
        <v>645</v>
      </c>
      <c r="J177" s="124" t="s">
        <v>985</v>
      </c>
      <c r="K177" s="124" t="s">
        <v>989</v>
      </c>
      <c r="L177" s="124">
        <v>250</v>
      </c>
      <c r="M177" s="125" t="s">
        <v>90</v>
      </c>
      <c r="N177" s="118" t="s">
        <v>1036</v>
      </c>
      <c r="O177" s="107" t="s">
        <v>666</v>
      </c>
      <c r="P177" s="107" t="s">
        <v>661</v>
      </c>
      <c r="Q177" s="107" t="s">
        <v>655</v>
      </c>
      <c r="R177" s="118" t="s">
        <v>648</v>
      </c>
      <c r="S177" s="126" t="s">
        <v>950</v>
      </c>
      <c r="T177" s="127" t="s">
        <v>1814</v>
      </c>
      <c r="U177" s="128" t="s">
        <v>649</v>
      </c>
      <c r="V177" s="128" t="s">
        <v>649</v>
      </c>
      <c r="W177" s="126" t="s">
        <v>1043</v>
      </c>
      <c r="X177" s="128" t="s">
        <v>108</v>
      </c>
      <c r="Y177" s="128" t="s">
        <v>987</v>
      </c>
      <c r="Z177" s="128" t="s">
        <v>108</v>
      </c>
      <c r="AA177" s="128" t="s">
        <v>108</v>
      </c>
      <c r="AB177" s="118" t="s">
        <v>447</v>
      </c>
    </row>
    <row r="178" spans="1:28" ht="22.5" customHeight="1" x14ac:dyDescent="0.25">
      <c r="A178" s="116" t="s">
        <v>389</v>
      </c>
      <c r="B178" s="117" t="s">
        <v>1000</v>
      </c>
      <c r="C178" s="118" t="s">
        <v>676</v>
      </c>
      <c r="D178" s="119" t="s">
        <v>643</v>
      </c>
      <c r="E178" s="183" t="s">
        <v>599</v>
      </c>
      <c r="F178" s="120">
        <v>51</v>
      </c>
      <c r="G178" s="121" t="s">
        <v>59</v>
      </c>
      <c r="H178" s="122" t="s">
        <v>650</v>
      </c>
      <c r="I178" s="123" t="s">
        <v>645</v>
      </c>
      <c r="J178" s="124" t="s">
        <v>985</v>
      </c>
      <c r="K178" s="124" t="s">
        <v>989</v>
      </c>
      <c r="L178" s="124">
        <v>250</v>
      </c>
      <c r="M178" s="125" t="s">
        <v>90</v>
      </c>
      <c r="N178" s="118" t="s">
        <v>1036</v>
      </c>
      <c r="O178" s="107" t="s">
        <v>666</v>
      </c>
      <c r="P178" s="107" t="s">
        <v>661</v>
      </c>
      <c r="Q178" s="107" t="s">
        <v>677</v>
      </c>
      <c r="R178" s="118" t="s">
        <v>648</v>
      </c>
      <c r="S178" s="126" t="s">
        <v>950</v>
      </c>
      <c r="T178" s="127" t="s">
        <v>1814</v>
      </c>
      <c r="U178" s="128" t="s">
        <v>649</v>
      </c>
      <c r="V178" s="128" t="s">
        <v>649</v>
      </c>
      <c r="W178" s="126" t="s">
        <v>1043</v>
      </c>
      <c r="X178" s="128" t="s">
        <v>108</v>
      </c>
      <c r="Y178" s="128" t="s">
        <v>987</v>
      </c>
      <c r="Z178" s="128" t="s">
        <v>108</v>
      </c>
      <c r="AA178" s="128" t="s">
        <v>108</v>
      </c>
      <c r="AB178" s="118" t="s">
        <v>59</v>
      </c>
    </row>
    <row r="179" spans="1:28" ht="22.5" customHeight="1" x14ac:dyDescent="0.25">
      <c r="A179" s="116" t="s">
        <v>1589</v>
      </c>
      <c r="B179" s="117" t="s">
        <v>1712</v>
      </c>
      <c r="C179" s="118" t="s">
        <v>676</v>
      </c>
      <c r="D179" s="119" t="s">
        <v>643</v>
      </c>
      <c r="E179" s="184" t="s">
        <v>599</v>
      </c>
      <c r="F179" s="120">
        <v>5</v>
      </c>
      <c r="G179" s="121" t="s">
        <v>59</v>
      </c>
      <c r="H179" s="122" t="s">
        <v>650</v>
      </c>
      <c r="I179" s="123" t="s">
        <v>645</v>
      </c>
      <c r="J179" s="124" t="s">
        <v>985</v>
      </c>
      <c r="K179" s="124" t="s">
        <v>989</v>
      </c>
      <c r="L179" s="124">
        <v>250</v>
      </c>
      <c r="M179" s="125" t="s">
        <v>90</v>
      </c>
      <c r="N179" s="118" t="s">
        <v>1035</v>
      </c>
      <c r="O179" s="107" t="s">
        <v>772</v>
      </c>
      <c r="P179" s="107" t="s">
        <v>646</v>
      </c>
      <c r="Q179" s="107" t="s">
        <v>647</v>
      </c>
      <c r="R179" s="118" t="s">
        <v>648</v>
      </c>
      <c r="S179" s="126" t="s">
        <v>678</v>
      </c>
      <c r="T179" s="127" t="s">
        <v>1814</v>
      </c>
      <c r="U179" s="128" t="s">
        <v>649</v>
      </c>
      <c r="V179" s="128" t="s">
        <v>649</v>
      </c>
      <c r="W179" s="126" t="s">
        <v>1043</v>
      </c>
      <c r="X179" s="128" t="s">
        <v>108</v>
      </c>
      <c r="Y179" s="128" t="s">
        <v>987</v>
      </c>
      <c r="Z179" s="128" t="s">
        <v>108</v>
      </c>
      <c r="AA179" s="128" t="s">
        <v>108</v>
      </c>
      <c r="AB179" s="118" t="s">
        <v>384</v>
      </c>
    </row>
    <row r="180" spans="1:28" ht="22.5" customHeight="1" x14ac:dyDescent="0.25">
      <c r="A180" s="116" t="s">
        <v>1590</v>
      </c>
      <c r="B180" s="117" t="s">
        <v>1712</v>
      </c>
      <c r="C180" s="118" t="s">
        <v>676</v>
      </c>
      <c r="D180" s="119" t="s">
        <v>643</v>
      </c>
      <c r="E180" s="183" t="s">
        <v>599</v>
      </c>
      <c r="F180" s="120">
        <v>5</v>
      </c>
      <c r="G180" s="121" t="s">
        <v>59</v>
      </c>
      <c r="H180" s="122" t="s">
        <v>650</v>
      </c>
      <c r="I180" s="123" t="s">
        <v>645</v>
      </c>
      <c r="J180" s="124" t="s">
        <v>985</v>
      </c>
      <c r="K180" s="124" t="s">
        <v>989</v>
      </c>
      <c r="L180" s="124">
        <v>250</v>
      </c>
      <c r="M180" s="125" t="s">
        <v>90</v>
      </c>
      <c r="N180" s="118" t="s">
        <v>1035</v>
      </c>
      <c r="O180" s="107" t="s">
        <v>772</v>
      </c>
      <c r="P180" s="107" t="s">
        <v>646</v>
      </c>
      <c r="Q180" s="107" t="s">
        <v>647</v>
      </c>
      <c r="R180" s="118" t="s">
        <v>648</v>
      </c>
      <c r="S180" s="126" t="s">
        <v>950</v>
      </c>
      <c r="T180" s="127" t="s">
        <v>1814</v>
      </c>
      <c r="U180" s="128" t="s">
        <v>649</v>
      </c>
      <c r="V180" s="128" t="s">
        <v>649</v>
      </c>
      <c r="W180" s="126" t="s">
        <v>1043</v>
      </c>
      <c r="X180" s="128" t="s">
        <v>108</v>
      </c>
      <c r="Y180" s="128" t="s">
        <v>987</v>
      </c>
      <c r="Z180" s="128" t="s">
        <v>108</v>
      </c>
      <c r="AA180" s="128" t="s">
        <v>108</v>
      </c>
      <c r="AB180" s="118" t="s">
        <v>385</v>
      </c>
    </row>
    <row r="181" spans="1:28" ht="22.5" customHeight="1" x14ac:dyDescent="0.25">
      <c r="A181" s="116" t="s">
        <v>1591</v>
      </c>
      <c r="B181" s="117" t="s">
        <v>1712</v>
      </c>
      <c r="C181" s="118" t="s">
        <v>676</v>
      </c>
      <c r="D181" s="119" t="s">
        <v>643</v>
      </c>
      <c r="E181" s="183" t="s">
        <v>599</v>
      </c>
      <c r="F181" s="120">
        <v>5</v>
      </c>
      <c r="G181" s="121" t="s">
        <v>59</v>
      </c>
      <c r="H181" s="122" t="s">
        <v>650</v>
      </c>
      <c r="I181" s="123" t="s">
        <v>645</v>
      </c>
      <c r="J181" s="124" t="s">
        <v>985</v>
      </c>
      <c r="K181" s="124" t="s">
        <v>989</v>
      </c>
      <c r="L181" s="124">
        <v>250</v>
      </c>
      <c r="M181" s="125" t="s">
        <v>90</v>
      </c>
      <c r="N181" s="118" t="s">
        <v>1035</v>
      </c>
      <c r="O181" s="107" t="s">
        <v>772</v>
      </c>
      <c r="P181" s="107" t="s">
        <v>661</v>
      </c>
      <c r="Q181" s="107" t="s">
        <v>655</v>
      </c>
      <c r="R181" s="118" t="s">
        <v>648</v>
      </c>
      <c r="S181" s="126" t="s">
        <v>678</v>
      </c>
      <c r="T181" s="127" t="s">
        <v>1814</v>
      </c>
      <c r="U181" s="128" t="s">
        <v>649</v>
      </c>
      <c r="V181" s="128" t="s">
        <v>649</v>
      </c>
      <c r="W181" s="126" t="s">
        <v>1043</v>
      </c>
      <c r="X181" s="128" t="s">
        <v>108</v>
      </c>
      <c r="Y181" s="128" t="s">
        <v>987</v>
      </c>
      <c r="Z181" s="128" t="s">
        <v>108</v>
      </c>
      <c r="AA181" s="128" t="s">
        <v>108</v>
      </c>
      <c r="AB181" s="118" t="s">
        <v>386</v>
      </c>
    </row>
    <row r="182" spans="1:28" ht="22.5" customHeight="1" x14ac:dyDescent="0.25">
      <c r="A182" s="116" t="s">
        <v>1592</v>
      </c>
      <c r="B182" s="117" t="s">
        <v>1712</v>
      </c>
      <c r="C182" s="118" t="s">
        <v>676</v>
      </c>
      <c r="D182" s="119" t="s">
        <v>643</v>
      </c>
      <c r="E182" s="183" t="s">
        <v>599</v>
      </c>
      <c r="F182" s="120">
        <v>5</v>
      </c>
      <c r="G182" s="121" t="s">
        <v>59</v>
      </c>
      <c r="H182" s="122" t="s">
        <v>650</v>
      </c>
      <c r="I182" s="123" t="s">
        <v>645</v>
      </c>
      <c r="J182" s="124" t="s">
        <v>985</v>
      </c>
      <c r="K182" s="124" t="s">
        <v>989</v>
      </c>
      <c r="L182" s="124">
        <v>250</v>
      </c>
      <c r="M182" s="125" t="s">
        <v>90</v>
      </c>
      <c r="N182" s="118" t="s">
        <v>1035</v>
      </c>
      <c r="O182" s="107" t="s">
        <v>772</v>
      </c>
      <c r="P182" s="107" t="s">
        <v>661</v>
      </c>
      <c r="Q182" s="107" t="s">
        <v>655</v>
      </c>
      <c r="R182" s="118" t="s">
        <v>648</v>
      </c>
      <c r="S182" s="126" t="s">
        <v>950</v>
      </c>
      <c r="T182" s="127" t="s">
        <v>1814</v>
      </c>
      <c r="U182" s="128" t="s">
        <v>649</v>
      </c>
      <c r="V182" s="128" t="s">
        <v>649</v>
      </c>
      <c r="W182" s="126" t="s">
        <v>1043</v>
      </c>
      <c r="X182" s="128" t="s">
        <v>108</v>
      </c>
      <c r="Y182" s="128" t="s">
        <v>987</v>
      </c>
      <c r="Z182" s="128" t="s">
        <v>108</v>
      </c>
      <c r="AA182" s="128" t="s">
        <v>108</v>
      </c>
      <c r="AB182" s="118" t="s">
        <v>387</v>
      </c>
    </row>
    <row r="183" spans="1:28" ht="22.5" customHeight="1" x14ac:dyDescent="0.25">
      <c r="A183" s="116" t="s">
        <v>1593</v>
      </c>
      <c r="B183" s="117" t="s">
        <v>1712</v>
      </c>
      <c r="C183" s="118" t="s">
        <v>676</v>
      </c>
      <c r="D183" s="119" t="s">
        <v>643</v>
      </c>
      <c r="E183" s="183" t="s">
        <v>599</v>
      </c>
      <c r="F183" s="120">
        <v>5</v>
      </c>
      <c r="G183" s="121" t="s">
        <v>59</v>
      </c>
      <c r="H183" s="122" t="s">
        <v>650</v>
      </c>
      <c r="I183" s="123" t="s">
        <v>645</v>
      </c>
      <c r="J183" s="124" t="s">
        <v>985</v>
      </c>
      <c r="K183" s="124" t="s">
        <v>989</v>
      </c>
      <c r="L183" s="124">
        <v>250</v>
      </c>
      <c r="M183" s="125" t="s">
        <v>90</v>
      </c>
      <c r="N183" s="118" t="s">
        <v>1035</v>
      </c>
      <c r="O183" s="107" t="s">
        <v>773</v>
      </c>
      <c r="P183" s="107" t="s">
        <v>661</v>
      </c>
      <c r="Q183" s="107" t="s">
        <v>655</v>
      </c>
      <c r="R183" s="118" t="s">
        <v>648</v>
      </c>
      <c r="S183" s="126" t="s">
        <v>950</v>
      </c>
      <c r="T183" s="127" t="s">
        <v>1814</v>
      </c>
      <c r="U183" s="128" t="s">
        <v>649</v>
      </c>
      <c r="V183" s="128" t="s">
        <v>649</v>
      </c>
      <c r="W183" s="126" t="s">
        <v>1043</v>
      </c>
      <c r="X183" s="128" t="s">
        <v>108</v>
      </c>
      <c r="Y183" s="128" t="s">
        <v>987</v>
      </c>
      <c r="Z183" s="128" t="s">
        <v>108</v>
      </c>
      <c r="AA183" s="128" t="s">
        <v>108</v>
      </c>
      <c r="AB183" s="118" t="s">
        <v>388</v>
      </c>
    </row>
    <row r="184" spans="1:28" ht="22.5" customHeight="1" x14ac:dyDescent="0.25">
      <c r="A184" s="116" t="s">
        <v>1594</v>
      </c>
      <c r="B184" s="117" t="s">
        <v>1712</v>
      </c>
      <c r="C184" s="118" t="s">
        <v>676</v>
      </c>
      <c r="D184" s="119" t="s">
        <v>643</v>
      </c>
      <c r="E184" s="183" t="s">
        <v>599</v>
      </c>
      <c r="F184" s="120">
        <v>5</v>
      </c>
      <c r="G184" s="121" t="s">
        <v>59</v>
      </c>
      <c r="H184" s="122" t="s">
        <v>650</v>
      </c>
      <c r="I184" s="123" t="s">
        <v>645</v>
      </c>
      <c r="J184" s="124" t="s">
        <v>985</v>
      </c>
      <c r="K184" s="124" t="s">
        <v>989</v>
      </c>
      <c r="L184" s="124">
        <v>250</v>
      </c>
      <c r="M184" s="125" t="s">
        <v>90</v>
      </c>
      <c r="N184" s="118" t="s">
        <v>1035</v>
      </c>
      <c r="O184" s="107" t="s">
        <v>773</v>
      </c>
      <c r="P184" s="107" t="s">
        <v>661</v>
      </c>
      <c r="Q184" s="107" t="s">
        <v>677</v>
      </c>
      <c r="R184" s="118" t="s">
        <v>648</v>
      </c>
      <c r="S184" s="126" t="s">
        <v>950</v>
      </c>
      <c r="T184" s="127" t="s">
        <v>1814</v>
      </c>
      <c r="U184" s="128" t="s">
        <v>649</v>
      </c>
      <c r="V184" s="128" t="s">
        <v>649</v>
      </c>
      <c r="W184" s="126" t="s">
        <v>1043</v>
      </c>
      <c r="X184" s="128" t="s">
        <v>108</v>
      </c>
      <c r="Y184" s="128" t="s">
        <v>987</v>
      </c>
      <c r="Z184" s="128" t="s">
        <v>108</v>
      </c>
      <c r="AA184" s="128" t="s">
        <v>108</v>
      </c>
      <c r="AB184" s="118" t="s">
        <v>389</v>
      </c>
    </row>
    <row r="185" spans="1:28" ht="37.5" customHeight="1" x14ac:dyDescent="0.25">
      <c r="A185" s="129" t="s">
        <v>679</v>
      </c>
      <c r="B185" s="130"/>
      <c r="C185" s="130"/>
      <c r="D185" s="130"/>
      <c r="E185" s="130"/>
      <c r="F185" s="130"/>
      <c r="G185" s="130"/>
      <c r="H185" s="132"/>
      <c r="I185" s="130"/>
      <c r="J185" s="131"/>
      <c r="K185" s="131"/>
      <c r="L185" s="131"/>
      <c r="M185" s="130"/>
      <c r="N185" s="130"/>
      <c r="O185" s="130"/>
      <c r="P185" s="130"/>
      <c r="Q185" s="130"/>
      <c r="R185" s="130"/>
      <c r="S185" s="132"/>
      <c r="T185" s="132"/>
      <c r="U185" s="132"/>
      <c r="V185" s="132"/>
      <c r="W185" s="132"/>
      <c r="X185" s="132"/>
      <c r="Y185" s="130"/>
      <c r="Z185" s="132"/>
      <c r="AA185" s="132"/>
      <c r="AB185" s="130"/>
    </row>
    <row r="186" spans="1:28" ht="22.5" customHeight="1" x14ac:dyDescent="0.25">
      <c r="A186" s="116" t="s">
        <v>391</v>
      </c>
      <c r="B186" s="117" t="s">
        <v>1020</v>
      </c>
      <c r="C186" s="118" t="s">
        <v>679</v>
      </c>
      <c r="D186" s="119" t="s">
        <v>643</v>
      </c>
      <c r="E186" s="183" t="s">
        <v>599</v>
      </c>
      <c r="F186" s="120">
        <v>35</v>
      </c>
      <c r="G186" s="121" t="s">
        <v>59</v>
      </c>
      <c r="H186" s="122" t="s">
        <v>663</v>
      </c>
      <c r="I186" s="123" t="s">
        <v>645</v>
      </c>
      <c r="J186" s="124" t="s">
        <v>990</v>
      </c>
      <c r="K186" s="124" t="s">
        <v>989</v>
      </c>
      <c r="L186" s="124">
        <v>400</v>
      </c>
      <c r="M186" s="125" t="s">
        <v>90</v>
      </c>
      <c r="N186" s="118" t="s">
        <v>1041</v>
      </c>
      <c r="O186" s="107" t="s">
        <v>971</v>
      </c>
      <c r="P186" s="107" t="s">
        <v>661</v>
      </c>
      <c r="Q186" s="107" t="s">
        <v>647</v>
      </c>
      <c r="R186" s="118" t="s">
        <v>648</v>
      </c>
      <c r="S186" s="126" t="s">
        <v>678</v>
      </c>
      <c r="T186" s="127" t="s">
        <v>1814</v>
      </c>
      <c r="U186" s="128" t="s">
        <v>649</v>
      </c>
      <c r="V186" s="128" t="s">
        <v>649</v>
      </c>
      <c r="W186" s="126" t="s">
        <v>1043</v>
      </c>
      <c r="X186" s="128" t="s">
        <v>108</v>
      </c>
      <c r="Y186" s="128" t="s">
        <v>991</v>
      </c>
      <c r="Z186" s="128" t="s">
        <v>108</v>
      </c>
      <c r="AA186" s="128" t="s">
        <v>108</v>
      </c>
      <c r="AB186" s="118" t="s">
        <v>390</v>
      </c>
    </row>
    <row r="187" spans="1:28" ht="22.5" customHeight="1" x14ac:dyDescent="0.25">
      <c r="A187" s="116" t="s">
        <v>392</v>
      </c>
      <c r="B187" s="117" t="s">
        <v>1020</v>
      </c>
      <c r="C187" s="118" t="s">
        <v>679</v>
      </c>
      <c r="D187" s="119" t="s">
        <v>643</v>
      </c>
      <c r="E187" s="183" t="s">
        <v>599</v>
      </c>
      <c r="F187" s="120" t="s">
        <v>59</v>
      </c>
      <c r="G187" s="121" t="s">
        <v>59</v>
      </c>
      <c r="H187" s="122" t="s">
        <v>663</v>
      </c>
      <c r="I187" s="123" t="s">
        <v>645</v>
      </c>
      <c r="J187" s="124" t="s">
        <v>990</v>
      </c>
      <c r="K187" s="124" t="s">
        <v>989</v>
      </c>
      <c r="L187" s="124">
        <v>400</v>
      </c>
      <c r="M187" s="125" t="s">
        <v>90</v>
      </c>
      <c r="N187" s="118" t="s">
        <v>1041</v>
      </c>
      <c r="O187" s="107" t="s">
        <v>970</v>
      </c>
      <c r="P187" s="107" t="s">
        <v>661</v>
      </c>
      <c r="Q187" s="107" t="s">
        <v>655</v>
      </c>
      <c r="R187" s="118" t="s">
        <v>648</v>
      </c>
      <c r="S187" s="126" t="s">
        <v>678</v>
      </c>
      <c r="T187" s="127" t="s">
        <v>1814</v>
      </c>
      <c r="U187" s="128" t="s">
        <v>649</v>
      </c>
      <c r="V187" s="128" t="s">
        <v>649</v>
      </c>
      <c r="W187" s="126" t="s">
        <v>1043</v>
      </c>
      <c r="X187" s="128" t="s">
        <v>108</v>
      </c>
      <c r="Y187" s="128" t="s">
        <v>991</v>
      </c>
      <c r="Z187" s="128" t="s">
        <v>108</v>
      </c>
      <c r="AA187" s="128" t="s">
        <v>108</v>
      </c>
      <c r="AB187" s="118" t="s">
        <v>59</v>
      </c>
    </row>
    <row r="188" spans="1:28" ht="22.5" customHeight="1" x14ac:dyDescent="0.25">
      <c r="A188" s="116" t="s">
        <v>1597</v>
      </c>
      <c r="B188" s="117" t="s">
        <v>1020</v>
      </c>
      <c r="C188" s="118" t="s">
        <v>679</v>
      </c>
      <c r="D188" s="119" t="s">
        <v>643</v>
      </c>
      <c r="E188" s="183" t="s">
        <v>599</v>
      </c>
      <c r="F188" s="120">
        <v>47</v>
      </c>
      <c r="G188" s="121" t="s">
        <v>59</v>
      </c>
      <c r="H188" s="122" t="s">
        <v>663</v>
      </c>
      <c r="I188" s="123" t="s">
        <v>645</v>
      </c>
      <c r="J188" s="124" t="s">
        <v>990</v>
      </c>
      <c r="K188" s="124" t="s">
        <v>989</v>
      </c>
      <c r="L188" s="124">
        <v>400</v>
      </c>
      <c r="M188" s="125" t="s">
        <v>90</v>
      </c>
      <c r="N188" s="118" t="s">
        <v>1041</v>
      </c>
      <c r="O188" s="107" t="s">
        <v>971</v>
      </c>
      <c r="P188" s="107" t="s">
        <v>661</v>
      </c>
      <c r="Q188" s="107" t="s">
        <v>647</v>
      </c>
      <c r="R188" s="118" t="s">
        <v>648</v>
      </c>
      <c r="S188" s="126" t="s">
        <v>678</v>
      </c>
      <c r="T188" s="127" t="s">
        <v>1814</v>
      </c>
      <c r="U188" s="128" t="s">
        <v>649</v>
      </c>
      <c r="V188" s="128" t="s">
        <v>649</v>
      </c>
      <c r="W188" s="126" t="s">
        <v>1043</v>
      </c>
      <c r="X188" s="128" t="s">
        <v>108</v>
      </c>
      <c r="Y188" s="128" t="s">
        <v>991</v>
      </c>
      <c r="Z188" s="128" t="s">
        <v>108</v>
      </c>
      <c r="AA188" s="128" t="s">
        <v>108</v>
      </c>
      <c r="AB188" s="118" t="s">
        <v>391</v>
      </c>
    </row>
    <row r="189" spans="1:28" ht="22.5" customHeight="1" x14ac:dyDescent="0.25">
      <c r="A189" s="116" t="s">
        <v>1598</v>
      </c>
      <c r="B189" s="117" t="s">
        <v>1020</v>
      </c>
      <c r="C189" s="118" t="s">
        <v>679</v>
      </c>
      <c r="D189" s="119" t="s">
        <v>643</v>
      </c>
      <c r="E189" s="183" t="s">
        <v>599</v>
      </c>
      <c r="F189" s="120">
        <v>46</v>
      </c>
      <c r="G189" s="121" t="s">
        <v>59</v>
      </c>
      <c r="H189" s="122" t="s">
        <v>663</v>
      </c>
      <c r="I189" s="123" t="s">
        <v>645</v>
      </c>
      <c r="J189" s="124" t="s">
        <v>990</v>
      </c>
      <c r="K189" s="124" t="s">
        <v>989</v>
      </c>
      <c r="L189" s="124">
        <v>400</v>
      </c>
      <c r="M189" s="125" t="s">
        <v>90</v>
      </c>
      <c r="N189" s="118" t="s">
        <v>1041</v>
      </c>
      <c r="O189" s="107" t="s">
        <v>970</v>
      </c>
      <c r="P189" s="107" t="s">
        <v>661</v>
      </c>
      <c r="Q189" s="107" t="s">
        <v>655</v>
      </c>
      <c r="R189" s="118" t="s">
        <v>648</v>
      </c>
      <c r="S189" s="126" t="s">
        <v>678</v>
      </c>
      <c r="T189" s="127" t="s">
        <v>1814</v>
      </c>
      <c r="U189" s="128" t="s">
        <v>649</v>
      </c>
      <c r="V189" s="128" t="s">
        <v>649</v>
      </c>
      <c r="W189" s="126" t="s">
        <v>1043</v>
      </c>
      <c r="X189" s="128" t="s">
        <v>108</v>
      </c>
      <c r="Y189" s="128" t="s">
        <v>991</v>
      </c>
      <c r="Z189" s="128" t="s">
        <v>108</v>
      </c>
      <c r="AA189" s="128" t="s">
        <v>108</v>
      </c>
      <c r="AB189" s="118" t="s">
        <v>392</v>
      </c>
    </row>
    <row r="190" spans="1:28" ht="22.5" customHeight="1" x14ac:dyDescent="0.25">
      <c r="A190" s="116" t="s">
        <v>1798</v>
      </c>
      <c r="B190" s="117" t="s">
        <v>1813</v>
      </c>
      <c r="C190" s="118" t="s">
        <v>679</v>
      </c>
      <c r="D190" s="119" t="s">
        <v>667</v>
      </c>
      <c r="E190" s="183" t="s">
        <v>599</v>
      </c>
      <c r="F190" s="120">
        <v>50</v>
      </c>
      <c r="G190" s="121" t="s">
        <v>59</v>
      </c>
      <c r="H190" s="122" t="s">
        <v>663</v>
      </c>
      <c r="I190" s="123" t="s">
        <v>645</v>
      </c>
      <c r="J190" s="124" t="s">
        <v>990</v>
      </c>
      <c r="K190" s="124" t="s">
        <v>989</v>
      </c>
      <c r="L190" s="124">
        <v>400</v>
      </c>
      <c r="M190" s="125" t="s">
        <v>90</v>
      </c>
      <c r="N190" s="118" t="s">
        <v>1473</v>
      </c>
      <c r="O190" s="107" t="s">
        <v>1709</v>
      </c>
      <c r="P190" s="107" t="s">
        <v>646</v>
      </c>
      <c r="Q190" s="107" t="s">
        <v>647</v>
      </c>
      <c r="R190" s="118" t="s">
        <v>648</v>
      </c>
      <c r="S190" s="126" t="s">
        <v>678</v>
      </c>
      <c r="T190" s="127" t="s">
        <v>1814</v>
      </c>
      <c r="U190" s="128" t="s">
        <v>649</v>
      </c>
      <c r="V190" s="128" t="s">
        <v>649</v>
      </c>
      <c r="W190" s="126" t="s">
        <v>1043</v>
      </c>
      <c r="X190" s="128" t="s">
        <v>108</v>
      </c>
      <c r="Y190" s="128" t="s">
        <v>991</v>
      </c>
      <c r="Z190" s="128" t="s">
        <v>108</v>
      </c>
      <c r="AA190" s="128" t="s">
        <v>108</v>
      </c>
      <c r="AB190" s="118" t="s">
        <v>59</v>
      </c>
    </row>
    <row r="191" spans="1:28" ht="22.5" customHeight="1" x14ac:dyDescent="0.25">
      <c r="A191" s="116" t="s">
        <v>1799</v>
      </c>
      <c r="B191" s="117" t="s">
        <v>1813</v>
      </c>
      <c r="C191" s="118" t="s">
        <v>679</v>
      </c>
      <c r="D191" s="119" t="s">
        <v>667</v>
      </c>
      <c r="E191" s="183" t="s">
        <v>599</v>
      </c>
      <c r="F191" s="120">
        <v>50</v>
      </c>
      <c r="G191" s="121" t="s">
        <v>59</v>
      </c>
      <c r="H191" s="122" t="s">
        <v>663</v>
      </c>
      <c r="I191" s="123" t="s">
        <v>645</v>
      </c>
      <c r="J191" s="124" t="s">
        <v>990</v>
      </c>
      <c r="K191" s="124" t="s">
        <v>989</v>
      </c>
      <c r="L191" s="124">
        <v>400</v>
      </c>
      <c r="M191" s="125" t="s">
        <v>90</v>
      </c>
      <c r="N191" s="118" t="s">
        <v>1473</v>
      </c>
      <c r="O191" s="107" t="s">
        <v>1709</v>
      </c>
      <c r="P191" s="107" t="s">
        <v>661</v>
      </c>
      <c r="Q191" s="107" t="s">
        <v>655</v>
      </c>
      <c r="R191" s="118" t="s">
        <v>648</v>
      </c>
      <c r="S191" s="126" t="s">
        <v>950</v>
      </c>
      <c r="T191" s="127" t="s">
        <v>1814</v>
      </c>
      <c r="U191" s="128" t="s">
        <v>649</v>
      </c>
      <c r="V191" s="128" t="s">
        <v>649</v>
      </c>
      <c r="W191" s="126" t="s">
        <v>1043</v>
      </c>
      <c r="X191" s="128" t="s">
        <v>108</v>
      </c>
      <c r="Y191" s="128" t="s">
        <v>991</v>
      </c>
      <c r="Z191" s="128" t="s">
        <v>108</v>
      </c>
      <c r="AA191" s="128" t="s">
        <v>108</v>
      </c>
      <c r="AB191" s="118" t="s">
        <v>1597</v>
      </c>
    </row>
    <row r="192" spans="1:28" ht="22.5" customHeight="1" x14ac:dyDescent="0.25">
      <c r="A192" s="116" t="s">
        <v>1800</v>
      </c>
      <c r="B192" s="117" t="s">
        <v>1813</v>
      </c>
      <c r="C192" s="118" t="s">
        <v>679</v>
      </c>
      <c r="D192" s="119" t="s">
        <v>667</v>
      </c>
      <c r="E192" s="183" t="s">
        <v>599</v>
      </c>
      <c r="F192" s="120">
        <v>51</v>
      </c>
      <c r="G192" s="121" t="s">
        <v>59</v>
      </c>
      <c r="H192" s="122" t="s">
        <v>663</v>
      </c>
      <c r="I192" s="123" t="s">
        <v>645</v>
      </c>
      <c r="J192" s="124" t="s">
        <v>990</v>
      </c>
      <c r="K192" s="124" t="s">
        <v>989</v>
      </c>
      <c r="L192" s="124">
        <v>400</v>
      </c>
      <c r="M192" s="125" t="s">
        <v>90</v>
      </c>
      <c r="N192" s="118" t="s">
        <v>1473</v>
      </c>
      <c r="O192" s="107" t="s">
        <v>1708</v>
      </c>
      <c r="P192" s="107" t="s">
        <v>661</v>
      </c>
      <c r="Q192" s="107" t="s">
        <v>655</v>
      </c>
      <c r="R192" s="118" t="s">
        <v>648</v>
      </c>
      <c r="S192" s="126" t="s">
        <v>950</v>
      </c>
      <c r="T192" s="127" t="s">
        <v>1814</v>
      </c>
      <c r="U192" s="128" t="s">
        <v>649</v>
      </c>
      <c r="V192" s="128" t="s">
        <v>649</v>
      </c>
      <c r="W192" s="126" t="s">
        <v>1043</v>
      </c>
      <c r="X192" s="128" t="s">
        <v>108</v>
      </c>
      <c r="Y192" s="128" t="s">
        <v>991</v>
      </c>
      <c r="Z192" s="128" t="s">
        <v>108</v>
      </c>
      <c r="AA192" s="128" t="s">
        <v>108</v>
      </c>
      <c r="AB192" s="118" t="s">
        <v>1598</v>
      </c>
    </row>
    <row r="193" spans="1:28" ht="22.5" customHeight="1" x14ac:dyDescent="0.25">
      <c r="A193" s="116" t="s">
        <v>1801</v>
      </c>
      <c r="B193" s="117" t="s">
        <v>1813</v>
      </c>
      <c r="C193" s="118" t="s">
        <v>679</v>
      </c>
      <c r="D193" s="119" t="s">
        <v>667</v>
      </c>
      <c r="E193" s="183" t="s">
        <v>599</v>
      </c>
      <c r="F193" s="120">
        <v>52</v>
      </c>
      <c r="G193" s="121" t="s">
        <v>59</v>
      </c>
      <c r="H193" s="122" t="s">
        <v>663</v>
      </c>
      <c r="I193" s="123" t="s">
        <v>682</v>
      </c>
      <c r="J193" s="124" t="s">
        <v>1044</v>
      </c>
      <c r="K193" s="124" t="s">
        <v>989</v>
      </c>
      <c r="L193" s="124">
        <v>500</v>
      </c>
      <c r="M193" s="125" t="s">
        <v>90</v>
      </c>
      <c r="N193" s="118" t="s">
        <v>1473</v>
      </c>
      <c r="O193" s="107" t="s">
        <v>1708</v>
      </c>
      <c r="P193" s="107" t="s">
        <v>681</v>
      </c>
      <c r="Q193" s="107" t="s">
        <v>677</v>
      </c>
      <c r="R193" s="118" t="s">
        <v>648</v>
      </c>
      <c r="S193" s="126" t="s">
        <v>950</v>
      </c>
      <c r="T193" s="127" t="s">
        <v>1814</v>
      </c>
      <c r="U193" s="128" t="s">
        <v>649</v>
      </c>
      <c r="V193" s="128" t="s">
        <v>649</v>
      </c>
      <c r="W193" s="126" t="s">
        <v>1043</v>
      </c>
      <c r="X193" s="128" t="s">
        <v>108</v>
      </c>
      <c r="Y193" s="128" t="s">
        <v>991</v>
      </c>
      <c r="Z193" s="128" t="s">
        <v>108</v>
      </c>
      <c r="AA193" s="128" t="s">
        <v>108</v>
      </c>
      <c r="AB193" s="118" t="s">
        <v>59</v>
      </c>
    </row>
    <row r="194" spans="1:28" ht="22.5" customHeight="1" x14ac:dyDescent="0.25">
      <c r="A194" s="116" t="s">
        <v>398</v>
      </c>
      <c r="B194" s="117" t="s">
        <v>1021</v>
      </c>
      <c r="C194" s="118" t="s">
        <v>679</v>
      </c>
      <c r="D194" s="119" t="s">
        <v>643</v>
      </c>
      <c r="E194" s="183" t="s">
        <v>599</v>
      </c>
      <c r="F194" s="120" t="s">
        <v>59</v>
      </c>
      <c r="G194" s="121" t="s">
        <v>59</v>
      </c>
      <c r="H194" s="122" t="s">
        <v>663</v>
      </c>
      <c r="I194" s="123" t="s">
        <v>645</v>
      </c>
      <c r="J194" s="124" t="s">
        <v>990</v>
      </c>
      <c r="K194" s="124" t="s">
        <v>989</v>
      </c>
      <c r="L194" s="124">
        <v>400</v>
      </c>
      <c r="M194" s="125" t="s">
        <v>90</v>
      </c>
      <c r="N194" s="118" t="s">
        <v>1036</v>
      </c>
      <c r="O194" s="107" t="s">
        <v>665</v>
      </c>
      <c r="P194" s="107" t="s">
        <v>646</v>
      </c>
      <c r="Q194" s="107" t="s">
        <v>647</v>
      </c>
      <c r="R194" s="118" t="s">
        <v>648</v>
      </c>
      <c r="S194" s="126" t="s">
        <v>678</v>
      </c>
      <c r="T194" s="127" t="s">
        <v>1814</v>
      </c>
      <c r="U194" s="128" t="s">
        <v>649</v>
      </c>
      <c r="V194" s="128" t="s">
        <v>649</v>
      </c>
      <c r="W194" s="126" t="s">
        <v>1043</v>
      </c>
      <c r="X194" s="128" t="s">
        <v>108</v>
      </c>
      <c r="Y194" s="128" t="s">
        <v>991</v>
      </c>
      <c r="Z194" s="128" t="s">
        <v>108</v>
      </c>
      <c r="AA194" s="128" t="s">
        <v>108</v>
      </c>
      <c r="AB194" s="118" t="s">
        <v>393</v>
      </c>
    </row>
    <row r="195" spans="1:28" ht="22.5" customHeight="1" x14ac:dyDescent="0.25">
      <c r="A195" s="116" t="s">
        <v>399</v>
      </c>
      <c r="B195" s="117" t="s">
        <v>1021</v>
      </c>
      <c r="C195" s="118" t="s">
        <v>679</v>
      </c>
      <c r="D195" s="119" t="s">
        <v>643</v>
      </c>
      <c r="E195" s="183" t="s">
        <v>599</v>
      </c>
      <c r="F195" s="120" t="s">
        <v>59</v>
      </c>
      <c r="G195" s="121" t="s">
        <v>59</v>
      </c>
      <c r="H195" s="122" t="s">
        <v>663</v>
      </c>
      <c r="I195" s="123" t="s">
        <v>645</v>
      </c>
      <c r="J195" s="124" t="s">
        <v>990</v>
      </c>
      <c r="K195" s="124" t="s">
        <v>989</v>
      </c>
      <c r="L195" s="124">
        <v>400</v>
      </c>
      <c r="M195" s="125" t="s">
        <v>90</v>
      </c>
      <c r="N195" s="118" t="s">
        <v>1036</v>
      </c>
      <c r="O195" s="107" t="s">
        <v>665</v>
      </c>
      <c r="P195" s="107" t="s">
        <v>646</v>
      </c>
      <c r="Q195" s="107" t="s">
        <v>647</v>
      </c>
      <c r="R195" s="118" t="s">
        <v>648</v>
      </c>
      <c r="S195" s="126" t="s">
        <v>950</v>
      </c>
      <c r="T195" s="127" t="s">
        <v>1814</v>
      </c>
      <c r="U195" s="128" t="s">
        <v>649</v>
      </c>
      <c r="V195" s="128" t="s">
        <v>649</v>
      </c>
      <c r="W195" s="126" t="s">
        <v>1043</v>
      </c>
      <c r="X195" s="128" t="s">
        <v>108</v>
      </c>
      <c r="Y195" s="128" t="s">
        <v>991</v>
      </c>
      <c r="Z195" s="128" t="s">
        <v>108</v>
      </c>
      <c r="AA195" s="128" t="s">
        <v>108</v>
      </c>
      <c r="AB195" s="118" t="s">
        <v>394</v>
      </c>
    </row>
    <row r="196" spans="1:28" ht="22.5" customHeight="1" x14ac:dyDescent="0.25">
      <c r="A196" s="116" t="s">
        <v>400</v>
      </c>
      <c r="B196" s="117" t="s">
        <v>1021</v>
      </c>
      <c r="C196" s="118" t="s">
        <v>679</v>
      </c>
      <c r="D196" s="119" t="s">
        <v>643</v>
      </c>
      <c r="E196" s="183" t="s">
        <v>599</v>
      </c>
      <c r="F196" s="120">
        <v>37</v>
      </c>
      <c r="G196" s="121" t="s">
        <v>59</v>
      </c>
      <c r="H196" s="122" t="s">
        <v>663</v>
      </c>
      <c r="I196" s="123" t="s">
        <v>645</v>
      </c>
      <c r="J196" s="124" t="s">
        <v>992</v>
      </c>
      <c r="K196" s="124" t="s">
        <v>989</v>
      </c>
      <c r="L196" s="124">
        <v>500</v>
      </c>
      <c r="M196" s="125" t="s">
        <v>90</v>
      </c>
      <c r="N196" s="118" t="s">
        <v>1036</v>
      </c>
      <c r="O196" s="107" t="s">
        <v>665</v>
      </c>
      <c r="P196" s="107" t="s">
        <v>661</v>
      </c>
      <c r="Q196" s="107" t="s">
        <v>655</v>
      </c>
      <c r="R196" s="118" t="s">
        <v>648</v>
      </c>
      <c r="S196" s="126" t="s">
        <v>678</v>
      </c>
      <c r="T196" s="127" t="s">
        <v>1814</v>
      </c>
      <c r="U196" s="128" t="s">
        <v>649</v>
      </c>
      <c r="V196" s="128" t="s">
        <v>649</v>
      </c>
      <c r="W196" s="126" t="s">
        <v>1043</v>
      </c>
      <c r="X196" s="128" t="s">
        <v>649</v>
      </c>
      <c r="Y196" s="128" t="s">
        <v>991</v>
      </c>
      <c r="Z196" s="128" t="s">
        <v>108</v>
      </c>
      <c r="AA196" s="128" t="s">
        <v>108</v>
      </c>
      <c r="AB196" s="118" t="s">
        <v>454</v>
      </c>
    </row>
    <row r="197" spans="1:28" ht="22.5" customHeight="1" x14ac:dyDescent="0.25">
      <c r="A197" s="116" t="s">
        <v>401</v>
      </c>
      <c r="B197" s="117" t="s">
        <v>1021</v>
      </c>
      <c r="C197" s="118" t="s">
        <v>679</v>
      </c>
      <c r="D197" s="119" t="s">
        <v>643</v>
      </c>
      <c r="E197" s="183" t="s">
        <v>599</v>
      </c>
      <c r="F197" s="120" t="s">
        <v>59</v>
      </c>
      <c r="G197" s="121" t="s">
        <v>59</v>
      </c>
      <c r="H197" s="122" t="s">
        <v>663</v>
      </c>
      <c r="I197" s="123" t="s">
        <v>645</v>
      </c>
      <c r="J197" s="124" t="s">
        <v>990</v>
      </c>
      <c r="K197" s="124" t="s">
        <v>989</v>
      </c>
      <c r="L197" s="124">
        <v>400</v>
      </c>
      <c r="M197" s="125" t="s">
        <v>90</v>
      </c>
      <c r="N197" s="118" t="s">
        <v>1036</v>
      </c>
      <c r="O197" s="107" t="s">
        <v>665</v>
      </c>
      <c r="P197" s="107" t="s">
        <v>661</v>
      </c>
      <c r="Q197" s="107" t="s">
        <v>655</v>
      </c>
      <c r="R197" s="118" t="s">
        <v>648</v>
      </c>
      <c r="S197" s="126" t="s">
        <v>950</v>
      </c>
      <c r="T197" s="127" t="s">
        <v>1814</v>
      </c>
      <c r="U197" s="128" t="s">
        <v>649</v>
      </c>
      <c r="V197" s="128" t="s">
        <v>649</v>
      </c>
      <c r="W197" s="126" t="s">
        <v>1043</v>
      </c>
      <c r="X197" s="128" t="s">
        <v>108</v>
      </c>
      <c r="Y197" s="128" t="s">
        <v>991</v>
      </c>
      <c r="Z197" s="128" t="s">
        <v>108</v>
      </c>
      <c r="AA197" s="128" t="s">
        <v>108</v>
      </c>
      <c r="AB197" s="118" t="s">
        <v>395</v>
      </c>
    </row>
    <row r="198" spans="1:28" ht="22.5" customHeight="1" x14ac:dyDescent="0.25">
      <c r="A198" s="116" t="s">
        <v>403</v>
      </c>
      <c r="B198" s="117" t="s">
        <v>1021</v>
      </c>
      <c r="C198" s="118" t="s">
        <v>679</v>
      </c>
      <c r="D198" s="119" t="s">
        <v>643</v>
      </c>
      <c r="E198" s="183" t="s">
        <v>599</v>
      </c>
      <c r="F198" s="120">
        <v>37</v>
      </c>
      <c r="G198" s="121" t="s">
        <v>59</v>
      </c>
      <c r="H198" s="122" t="s">
        <v>663</v>
      </c>
      <c r="I198" s="123" t="s">
        <v>645</v>
      </c>
      <c r="J198" s="124" t="s">
        <v>992</v>
      </c>
      <c r="K198" s="124" t="s">
        <v>989</v>
      </c>
      <c r="L198" s="124">
        <v>500</v>
      </c>
      <c r="M198" s="125" t="s">
        <v>90</v>
      </c>
      <c r="N198" s="118" t="s">
        <v>1036</v>
      </c>
      <c r="O198" s="107" t="s">
        <v>666</v>
      </c>
      <c r="P198" s="107" t="s">
        <v>661</v>
      </c>
      <c r="Q198" s="107" t="s">
        <v>655</v>
      </c>
      <c r="R198" s="118" t="s">
        <v>648</v>
      </c>
      <c r="S198" s="126" t="s">
        <v>678</v>
      </c>
      <c r="T198" s="127" t="s">
        <v>1814</v>
      </c>
      <c r="U198" s="128" t="s">
        <v>649</v>
      </c>
      <c r="V198" s="128" t="s">
        <v>649</v>
      </c>
      <c r="W198" s="126" t="s">
        <v>1043</v>
      </c>
      <c r="X198" s="128" t="s">
        <v>649</v>
      </c>
      <c r="Y198" s="128" t="s">
        <v>991</v>
      </c>
      <c r="Z198" s="128" t="s">
        <v>108</v>
      </c>
      <c r="AA198" s="128" t="s">
        <v>108</v>
      </c>
      <c r="AB198" s="118" t="s">
        <v>396</v>
      </c>
    </row>
    <row r="199" spans="1:28" ht="22.5" customHeight="1" x14ac:dyDescent="0.25">
      <c r="A199" s="116" t="s">
        <v>404</v>
      </c>
      <c r="B199" s="117" t="s">
        <v>1021</v>
      </c>
      <c r="C199" s="118" t="s">
        <v>679</v>
      </c>
      <c r="D199" s="119" t="s">
        <v>643</v>
      </c>
      <c r="E199" s="183" t="s">
        <v>599</v>
      </c>
      <c r="F199" s="120" t="s">
        <v>59</v>
      </c>
      <c r="G199" s="121" t="s">
        <v>59</v>
      </c>
      <c r="H199" s="122" t="s">
        <v>663</v>
      </c>
      <c r="I199" s="123" t="s">
        <v>645</v>
      </c>
      <c r="J199" s="124" t="s">
        <v>990</v>
      </c>
      <c r="K199" s="124" t="s">
        <v>989</v>
      </c>
      <c r="L199" s="124">
        <v>400</v>
      </c>
      <c r="M199" s="125" t="s">
        <v>90</v>
      </c>
      <c r="N199" s="118" t="s">
        <v>1036</v>
      </c>
      <c r="O199" s="107" t="s">
        <v>666</v>
      </c>
      <c r="P199" s="107" t="s">
        <v>661</v>
      </c>
      <c r="Q199" s="107" t="s">
        <v>677</v>
      </c>
      <c r="R199" s="118" t="s">
        <v>648</v>
      </c>
      <c r="S199" s="126" t="s">
        <v>950</v>
      </c>
      <c r="T199" s="127" t="s">
        <v>1814</v>
      </c>
      <c r="U199" s="128" t="s">
        <v>649</v>
      </c>
      <c r="V199" s="128" t="s">
        <v>649</v>
      </c>
      <c r="W199" s="126" t="s">
        <v>1043</v>
      </c>
      <c r="X199" s="128" t="s">
        <v>108</v>
      </c>
      <c r="Y199" s="128" t="s">
        <v>991</v>
      </c>
      <c r="Z199" s="128" t="s">
        <v>108</v>
      </c>
      <c r="AA199" s="128" t="s">
        <v>108</v>
      </c>
      <c r="AB199" s="118" t="s">
        <v>397</v>
      </c>
    </row>
    <row r="200" spans="1:28" ht="22.5" customHeight="1" x14ac:dyDescent="0.25">
      <c r="A200" s="116" t="s">
        <v>1181</v>
      </c>
      <c r="B200" s="117" t="s">
        <v>1364</v>
      </c>
      <c r="C200" s="118" t="s">
        <v>679</v>
      </c>
      <c r="D200" s="119" t="s">
        <v>643</v>
      </c>
      <c r="E200" s="183" t="s">
        <v>599</v>
      </c>
      <c r="F200" s="120" t="s">
        <v>59</v>
      </c>
      <c r="G200" s="121" t="s">
        <v>59</v>
      </c>
      <c r="H200" s="122" t="s">
        <v>663</v>
      </c>
      <c r="I200" s="123" t="s">
        <v>645</v>
      </c>
      <c r="J200" s="124" t="s">
        <v>990</v>
      </c>
      <c r="K200" s="124" t="s">
        <v>989</v>
      </c>
      <c r="L200" s="124">
        <v>400</v>
      </c>
      <c r="M200" s="125" t="s">
        <v>90</v>
      </c>
      <c r="N200" s="118" t="s">
        <v>1035</v>
      </c>
      <c r="O200" s="107" t="s">
        <v>772</v>
      </c>
      <c r="P200" s="107" t="s">
        <v>646</v>
      </c>
      <c r="Q200" s="107" t="s">
        <v>647</v>
      </c>
      <c r="R200" s="118" t="s">
        <v>648</v>
      </c>
      <c r="S200" s="126" t="s">
        <v>678</v>
      </c>
      <c r="T200" s="127" t="s">
        <v>1814</v>
      </c>
      <c r="U200" s="128" t="s">
        <v>649</v>
      </c>
      <c r="V200" s="128" t="s">
        <v>649</v>
      </c>
      <c r="W200" s="126" t="s">
        <v>1043</v>
      </c>
      <c r="X200" s="128" t="s">
        <v>108</v>
      </c>
      <c r="Y200" s="128" t="s">
        <v>991</v>
      </c>
      <c r="Z200" s="128" t="s">
        <v>108</v>
      </c>
      <c r="AA200" s="128" t="s">
        <v>108</v>
      </c>
      <c r="AB200" s="118" t="s">
        <v>398</v>
      </c>
    </row>
    <row r="201" spans="1:28" ht="22.5" customHeight="1" x14ac:dyDescent="0.25">
      <c r="A201" s="116" t="s">
        <v>1182</v>
      </c>
      <c r="B201" s="117" t="s">
        <v>1364</v>
      </c>
      <c r="C201" s="118" t="s">
        <v>679</v>
      </c>
      <c r="D201" s="119" t="s">
        <v>643</v>
      </c>
      <c r="E201" s="183" t="s">
        <v>599</v>
      </c>
      <c r="F201" s="120" t="s">
        <v>59</v>
      </c>
      <c r="G201" s="121" t="s">
        <v>59</v>
      </c>
      <c r="H201" s="122" t="s">
        <v>663</v>
      </c>
      <c r="I201" s="123" t="s">
        <v>645</v>
      </c>
      <c r="J201" s="124" t="s">
        <v>990</v>
      </c>
      <c r="K201" s="124" t="s">
        <v>989</v>
      </c>
      <c r="L201" s="124">
        <v>400</v>
      </c>
      <c r="M201" s="125" t="s">
        <v>90</v>
      </c>
      <c r="N201" s="118" t="s">
        <v>1035</v>
      </c>
      <c r="O201" s="107" t="s">
        <v>772</v>
      </c>
      <c r="P201" s="107" t="s">
        <v>646</v>
      </c>
      <c r="Q201" s="107" t="s">
        <v>647</v>
      </c>
      <c r="R201" s="118" t="s">
        <v>648</v>
      </c>
      <c r="S201" s="126" t="s">
        <v>950</v>
      </c>
      <c r="T201" s="127" t="s">
        <v>1814</v>
      </c>
      <c r="U201" s="128" t="s">
        <v>649</v>
      </c>
      <c r="V201" s="128" t="s">
        <v>649</v>
      </c>
      <c r="W201" s="126" t="s">
        <v>1043</v>
      </c>
      <c r="X201" s="128" t="s">
        <v>108</v>
      </c>
      <c r="Y201" s="128" t="s">
        <v>991</v>
      </c>
      <c r="Z201" s="128" t="s">
        <v>108</v>
      </c>
      <c r="AA201" s="128" t="s">
        <v>108</v>
      </c>
      <c r="AB201" s="118" t="s">
        <v>399</v>
      </c>
    </row>
    <row r="202" spans="1:28" ht="22.5" customHeight="1" x14ac:dyDescent="0.25">
      <c r="A202" s="116" t="s">
        <v>1183</v>
      </c>
      <c r="B202" s="117" t="s">
        <v>1364</v>
      </c>
      <c r="C202" s="118" t="s">
        <v>679</v>
      </c>
      <c r="D202" s="119" t="s">
        <v>643</v>
      </c>
      <c r="E202" s="183" t="s">
        <v>599</v>
      </c>
      <c r="F202" s="120" t="s">
        <v>59</v>
      </c>
      <c r="G202" s="121" t="s">
        <v>59</v>
      </c>
      <c r="H202" s="122" t="s">
        <v>663</v>
      </c>
      <c r="I202" s="123" t="s">
        <v>645</v>
      </c>
      <c r="J202" s="124" t="s">
        <v>990</v>
      </c>
      <c r="K202" s="124" t="s">
        <v>989</v>
      </c>
      <c r="L202" s="124">
        <v>400</v>
      </c>
      <c r="M202" s="125" t="s">
        <v>90</v>
      </c>
      <c r="N202" s="118" t="s">
        <v>1035</v>
      </c>
      <c r="O202" s="107" t="s">
        <v>772</v>
      </c>
      <c r="P202" s="107" t="s">
        <v>661</v>
      </c>
      <c r="Q202" s="107" t="s">
        <v>655</v>
      </c>
      <c r="R202" s="118" t="s">
        <v>648</v>
      </c>
      <c r="S202" s="126" t="s">
        <v>950</v>
      </c>
      <c r="T202" s="127" t="s">
        <v>1814</v>
      </c>
      <c r="U202" s="128" t="s">
        <v>649</v>
      </c>
      <c r="V202" s="128" t="s">
        <v>649</v>
      </c>
      <c r="W202" s="126" t="s">
        <v>1043</v>
      </c>
      <c r="X202" s="128" t="s">
        <v>108</v>
      </c>
      <c r="Y202" s="128" t="s">
        <v>991</v>
      </c>
      <c r="Z202" s="128" t="s">
        <v>108</v>
      </c>
      <c r="AA202" s="128" t="s">
        <v>108</v>
      </c>
      <c r="AB202" s="118" t="s">
        <v>401</v>
      </c>
    </row>
    <row r="203" spans="1:28" ht="22.5" customHeight="1" x14ac:dyDescent="0.25">
      <c r="A203" s="116" t="s">
        <v>1184</v>
      </c>
      <c r="B203" s="117" t="s">
        <v>1364</v>
      </c>
      <c r="C203" s="118" t="s">
        <v>679</v>
      </c>
      <c r="D203" s="119" t="s">
        <v>643</v>
      </c>
      <c r="E203" s="183" t="s">
        <v>599</v>
      </c>
      <c r="F203" s="120" t="s">
        <v>59</v>
      </c>
      <c r="G203" s="121" t="s">
        <v>59</v>
      </c>
      <c r="H203" s="122" t="s">
        <v>663</v>
      </c>
      <c r="I203" s="123" t="s">
        <v>645</v>
      </c>
      <c r="J203" s="124" t="s">
        <v>990</v>
      </c>
      <c r="K203" s="124" t="s">
        <v>989</v>
      </c>
      <c r="L203" s="124">
        <v>400</v>
      </c>
      <c r="M203" s="125" t="s">
        <v>90</v>
      </c>
      <c r="N203" s="118" t="s">
        <v>1035</v>
      </c>
      <c r="O203" s="107" t="s">
        <v>773</v>
      </c>
      <c r="P203" s="107" t="s">
        <v>661</v>
      </c>
      <c r="Q203" s="107" t="s">
        <v>655</v>
      </c>
      <c r="R203" s="118" t="s">
        <v>648</v>
      </c>
      <c r="S203" s="126" t="s">
        <v>950</v>
      </c>
      <c r="T203" s="127" t="s">
        <v>1814</v>
      </c>
      <c r="U203" s="128" t="s">
        <v>649</v>
      </c>
      <c r="V203" s="128" t="s">
        <v>649</v>
      </c>
      <c r="W203" s="126" t="s">
        <v>1043</v>
      </c>
      <c r="X203" s="128" t="s">
        <v>108</v>
      </c>
      <c r="Y203" s="128" t="s">
        <v>991</v>
      </c>
      <c r="Z203" s="128" t="s">
        <v>108</v>
      </c>
      <c r="AA203" s="128" t="s">
        <v>108</v>
      </c>
      <c r="AB203" s="118" t="s">
        <v>402</v>
      </c>
    </row>
    <row r="204" spans="1:28" ht="22.5" customHeight="1" x14ac:dyDescent="0.25">
      <c r="A204" s="116" t="s">
        <v>1602</v>
      </c>
      <c r="B204" s="117" t="s">
        <v>1364</v>
      </c>
      <c r="C204" s="118" t="s">
        <v>679</v>
      </c>
      <c r="D204" s="119" t="s">
        <v>651</v>
      </c>
      <c r="E204" s="183" t="s">
        <v>599</v>
      </c>
      <c r="F204" s="120">
        <v>41</v>
      </c>
      <c r="G204" s="121" t="s">
        <v>59</v>
      </c>
      <c r="H204" s="122" t="s">
        <v>663</v>
      </c>
      <c r="I204" s="123" t="s">
        <v>645</v>
      </c>
      <c r="J204" s="124" t="s">
        <v>990</v>
      </c>
      <c r="K204" s="124" t="s">
        <v>989</v>
      </c>
      <c r="L204" s="124">
        <v>400</v>
      </c>
      <c r="M204" s="125" t="s">
        <v>90</v>
      </c>
      <c r="N204" s="118" t="s">
        <v>1035</v>
      </c>
      <c r="O204" s="107" t="s">
        <v>772</v>
      </c>
      <c r="P204" s="107" t="s">
        <v>646</v>
      </c>
      <c r="Q204" s="107" t="s">
        <v>647</v>
      </c>
      <c r="R204" s="118" t="s">
        <v>648</v>
      </c>
      <c r="S204" s="126" t="s">
        <v>678</v>
      </c>
      <c r="T204" s="127" t="s">
        <v>1814</v>
      </c>
      <c r="U204" s="128" t="s">
        <v>649</v>
      </c>
      <c r="V204" s="128" t="s">
        <v>649</v>
      </c>
      <c r="W204" s="126" t="s">
        <v>1043</v>
      </c>
      <c r="X204" s="128" t="s">
        <v>108</v>
      </c>
      <c r="Y204" s="128" t="s">
        <v>991</v>
      </c>
      <c r="Z204" s="128" t="s">
        <v>108</v>
      </c>
      <c r="AA204" s="128" t="s">
        <v>108</v>
      </c>
      <c r="AB204" s="118" t="s">
        <v>1181</v>
      </c>
    </row>
    <row r="205" spans="1:28" ht="22.5" customHeight="1" x14ac:dyDescent="0.25">
      <c r="A205" s="116" t="s">
        <v>1603</v>
      </c>
      <c r="B205" s="117" t="s">
        <v>1364</v>
      </c>
      <c r="C205" s="118" t="s">
        <v>679</v>
      </c>
      <c r="D205" s="119" t="s">
        <v>651</v>
      </c>
      <c r="E205" s="183" t="s">
        <v>599</v>
      </c>
      <c r="F205" s="120">
        <v>41</v>
      </c>
      <c r="G205" s="121" t="s">
        <v>59</v>
      </c>
      <c r="H205" s="122" t="s">
        <v>663</v>
      </c>
      <c r="I205" s="123" t="s">
        <v>645</v>
      </c>
      <c r="J205" s="124" t="s">
        <v>990</v>
      </c>
      <c r="K205" s="124" t="s">
        <v>989</v>
      </c>
      <c r="L205" s="124">
        <v>400</v>
      </c>
      <c r="M205" s="125" t="s">
        <v>90</v>
      </c>
      <c r="N205" s="118" t="s">
        <v>1035</v>
      </c>
      <c r="O205" s="107" t="s">
        <v>772</v>
      </c>
      <c r="P205" s="107" t="s">
        <v>646</v>
      </c>
      <c r="Q205" s="107" t="s">
        <v>647</v>
      </c>
      <c r="R205" s="118" t="s">
        <v>648</v>
      </c>
      <c r="S205" s="126" t="s">
        <v>950</v>
      </c>
      <c r="T205" s="127" t="s">
        <v>1814</v>
      </c>
      <c r="U205" s="128" t="s">
        <v>649</v>
      </c>
      <c r="V205" s="128" t="s">
        <v>649</v>
      </c>
      <c r="W205" s="126" t="s">
        <v>1043</v>
      </c>
      <c r="X205" s="128" t="s">
        <v>108</v>
      </c>
      <c r="Y205" s="128" t="s">
        <v>991</v>
      </c>
      <c r="Z205" s="128" t="s">
        <v>108</v>
      </c>
      <c r="AA205" s="128" t="s">
        <v>108</v>
      </c>
      <c r="AB205" s="118" t="s">
        <v>1182</v>
      </c>
    </row>
    <row r="206" spans="1:28" ht="22.5" customHeight="1" x14ac:dyDescent="0.25">
      <c r="A206" s="116" t="s">
        <v>1604</v>
      </c>
      <c r="B206" s="117" t="s">
        <v>1364</v>
      </c>
      <c r="C206" s="118" t="s">
        <v>679</v>
      </c>
      <c r="D206" s="119" t="s">
        <v>651</v>
      </c>
      <c r="E206" s="183" t="s">
        <v>599</v>
      </c>
      <c r="F206" s="120">
        <v>1</v>
      </c>
      <c r="G206" s="121" t="s">
        <v>59</v>
      </c>
      <c r="H206" s="122" t="s">
        <v>663</v>
      </c>
      <c r="I206" s="123" t="s">
        <v>645</v>
      </c>
      <c r="J206" s="124" t="s">
        <v>990</v>
      </c>
      <c r="K206" s="124" t="s">
        <v>989</v>
      </c>
      <c r="L206" s="124">
        <v>400</v>
      </c>
      <c r="M206" s="125" t="s">
        <v>90</v>
      </c>
      <c r="N206" s="118" t="s">
        <v>1035</v>
      </c>
      <c r="O206" s="107" t="s">
        <v>772</v>
      </c>
      <c r="P206" s="107" t="s">
        <v>661</v>
      </c>
      <c r="Q206" s="107" t="s">
        <v>655</v>
      </c>
      <c r="R206" s="118" t="s">
        <v>648</v>
      </c>
      <c r="S206" s="126" t="s">
        <v>950</v>
      </c>
      <c r="T206" s="127" t="s">
        <v>1814</v>
      </c>
      <c r="U206" s="128" t="s">
        <v>649</v>
      </c>
      <c r="V206" s="128" t="s">
        <v>649</v>
      </c>
      <c r="W206" s="126" t="s">
        <v>1043</v>
      </c>
      <c r="X206" s="128" t="s">
        <v>108</v>
      </c>
      <c r="Y206" s="128" t="s">
        <v>991</v>
      </c>
      <c r="Z206" s="128" t="s">
        <v>108</v>
      </c>
      <c r="AA206" s="128" t="s">
        <v>108</v>
      </c>
      <c r="AB206" s="118" t="s">
        <v>1183</v>
      </c>
    </row>
    <row r="207" spans="1:28" ht="22.5" customHeight="1" x14ac:dyDescent="0.25">
      <c r="A207" s="116" t="s">
        <v>1605</v>
      </c>
      <c r="B207" s="117" t="s">
        <v>1364</v>
      </c>
      <c r="C207" s="118" t="s">
        <v>679</v>
      </c>
      <c r="D207" s="119" t="s">
        <v>651</v>
      </c>
      <c r="E207" s="183" t="s">
        <v>599</v>
      </c>
      <c r="F207" s="120">
        <v>1</v>
      </c>
      <c r="G207" s="121" t="s">
        <v>59</v>
      </c>
      <c r="H207" s="122" t="s">
        <v>663</v>
      </c>
      <c r="I207" s="123" t="s">
        <v>645</v>
      </c>
      <c r="J207" s="124" t="s">
        <v>990</v>
      </c>
      <c r="K207" s="124" t="s">
        <v>989</v>
      </c>
      <c r="L207" s="124">
        <v>400</v>
      </c>
      <c r="M207" s="125" t="s">
        <v>90</v>
      </c>
      <c r="N207" s="118" t="s">
        <v>1035</v>
      </c>
      <c r="O207" s="107" t="s">
        <v>773</v>
      </c>
      <c r="P207" s="107" t="s">
        <v>661</v>
      </c>
      <c r="Q207" s="107" t="s">
        <v>655</v>
      </c>
      <c r="R207" s="118" t="s">
        <v>648</v>
      </c>
      <c r="S207" s="126" t="s">
        <v>950</v>
      </c>
      <c r="T207" s="127" t="s">
        <v>1814</v>
      </c>
      <c r="U207" s="128" t="s">
        <v>649</v>
      </c>
      <c r="V207" s="128" t="s">
        <v>649</v>
      </c>
      <c r="W207" s="126" t="s">
        <v>1043</v>
      </c>
      <c r="X207" s="128" t="s">
        <v>108</v>
      </c>
      <c r="Y207" s="128" t="s">
        <v>991</v>
      </c>
      <c r="Z207" s="128" t="s">
        <v>108</v>
      </c>
      <c r="AA207" s="128" t="s">
        <v>108</v>
      </c>
      <c r="AB207" s="118" t="s">
        <v>1184</v>
      </c>
    </row>
    <row r="208" spans="1:28" ht="22.5" customHeight="1" x14ac:dyDescent="0.25">
      <c r="A208" s="116" t="s">
        <v>1606</v>
      </c>
      <c r="B208" s="117" t="s">
        <v>1364</v>
      </c>
      <c r="C208" s="118" t="s">
        <v>679</v>
      </c>
      <c r="D208" s="119" t="s">
        <v>651</v>
      </c>
      <c r="E208" s="183" t="s">
        <v>599</v>
      </c>
      <c r="F208" s="120">
        <v>41</v>
      </c>
      <c r="G208" s="121" t="s">
        <v>59</v>
      </c>
      <c r="H208" s="122" t="s">
        <v>663</v>
      </c>
      <c r="I208" s="123" t="s">
        <v>645</v>
      </c>
      <c r="J208" s="124" t="s">
        <v>992</v>
      </c>
      <c r="K208" s="124" t="s">
        <v>989</v>
      </c>
      <c r="L208" s="124">
        <v>500</v>
      </c>
      <c r="M208" s="125" t="s">
        <v>90</v>
      </c>
      <c r="N208" s="118" t="s">
        <v>1035</v>
      </c>
      <c r="O208" s="107" t="s">
        <v>773</v>
      </c>
      <c r="P208" s="107" t="s">
        <v>661</v>
      </c>
      <c r="Q208" s="107" t="s">
        <v>655</v>
      </c>
      <c r="R208" s="118" t="s">
        <v>648</v>
      </c>
      <c r="S208" s="126" t="s">
        <v>678</v>
      </c>
      <c r="T208" s="127" t="s">
        <v>1814</v>
      </c>
      <c r="U208" s="128" t="s">
        <v>649</v>
      </c>
      <c r="V208" s="128" t="s">
        <v>649</v>
      </c>
      <c r="W208" s="126" t="s">
        <v>1043</v>
      </c>
      <c r="X208" s="128" t="s">
        <v>649</v>
      </c>
      <c r="Y208" s="128" t="s">
        <v>991</v>
      </c>
      <c r="Z208" s="128" t="s">
        <v>108</v>
      </c>
      <c r="AA208" s="128" t="s">
        <v>108</v>
      </c>
      <c r="AB208" s="118" t="s">
        <v>1185</v>
      </c>
    </row>
    <row r="209" spans="1:28" ht="22.5" customHeight="1" x14ac:dyDescent="0.25">
      <c r="A209" s="116" t="s">
        <v>1607</v>
      </c>
      <c r="B209" s="117" t="s">
        <v>1364</v>
      </c>
      <c r="C209" s="118" t="s">
        <v>679</v>
      </c>
      <c r="D209" s="119" t="s">
        <v>651</v>
      </c>
      <c r="E209" s="183" t="s">
        <v>599</v>
      </c>
      <c r="F209" s="120">
        <v>42</v>
      </c>
      <c r="G209" s="121" t="s">
        <v>59</v>
      </c>
      <c r="H209" s="122" t="s">
        <v>663</v>
      </c>
      <c r="I209" s="123" t="s">
        <v>645</v>
      </c>
      <c r="J209" s="124" t="s">
        <v>990</v>
      </c>
      <c r="K209" s="124" t="s">
        <v>989</v>
      </c>
      <c r="L209" s="124">
        <v>400</v>
      </c>
      <c r="M209" s="125" t="s">
        <v>90</v>
      </c>
      <c r="N209" s="118" t="s">
        <v>1035</v>
      </c>
      <c r="O209" s="107" t="s">
        <v>773</v>
      </c>
      <c r="P209" s="107" t="s">
        <v>661</v>
      </c>
      <c r="Q209" s="107" t="s">
        <v>677</v>
      </c>
      <c r="R209" s="118" t="s">
        <v>648</v>
      </c>
      <c r="S209" s="126" t="s">
        <v>950</v>
      </c>
      <c r="T209" s="127" t="s">
        <v>1814</v>
      </c>
      <c r="U209" s="128" t="s">
        <v>649</v>
      </c>
      <c r="V209" s="128" t="s">
        <v>649</v>
      </c>
      <c r="W209" s="126" t="s">
        <v>1043</v>
      </c>
      <c r="X209" s="128" t="s">
        <v>108</v>
      </c>
      <c r="Y209" s="128" t="s">
        <v>991</v>
      </c>
      <c r="Z209" s="128" t="s">
        <v>108</v>
      </c>
      <c r="AA209" s="128" t="s">
        <v>108</v>
      </c>
      <c r="AB209" s="118" t="s">
        <v>1186</v>
      </c>
    </row>
    <row r="210" spans="1:28" ht="22.5" customHeight="1" x14ac:dyDescent="0.25">
      <c r="A210" s="116" t="s">
        <v>1608</v>
      </c>
      <c r="B210" s="117" t="s">
        <v>1364</v>
      </c>
      <c r="C210" s="118" t="s">
        <v>679</v>
      </c>
      <c r="D210" s="119" t="s">
        <v>651</v>
      </c>
      <c r="E210" s="183" t="s">
        <v>599</v>
      </c>
      <c r="F210" s="120">
        <v>1</v>
      </c>
      <c r="G210" s="121" t="s">
        <v>59</v>
      </c>
      <c r="H210" s="122" t="s">
        <v>663</v>
      </c>
      <c r="I210" s="123" t="s">
        <v>645</v>
      </c>
      <c r="J210" s="124" t="s">
        <v>990</v>
      </c>
      <c r="K210" s="124" t="s">
        <v>989</v>
      </c>
      <c r="L210" s="124">
        <v>400</v>
      </c>
      <c r="M210" s="125" t="s">
        <v>90</v>
      </c>
      <c r="N210" s="118" t="s">
        <v>1035</v>
      </c>
      <c r="O210" s="107" t="s">
        <v>773</v>
      </c>
      <c r="P210" s="107" t="s">
        <v>681</v>
      </c>
      <c r="Q210" s="107" t="s">
        <v>677</v>
      </c>
      <c r="R210" s="118" t="s">
        <v>648</v>
      </c>
      <c r="S210" s="126" t="s">
        <v>950</v>
      </c>
      <c r="T210" s="127" t="s">
        <v>1814</v>
      </c>
      <c r="U210" s="128" t="s">
        <v>649</v>
      </c>
      <c r="V210" s="128" t="s">
        <v>649</v>
      </c>
      <c r="W210" s="126" t="s">
        <v>1043</v>
      </c>
      <c r="X210" s="128" t="s">
        <v>108</v>
      </c>
      <c r="Y210" s="128" t="s">
        <v>991</v>
      </c>
      <c r="Z210" s="128" t="s">
        <v>108</v>
      </c>
      <c r="AA210" s="128" t="s">
        <v>108</v>
      </c>
      <c r="AB210" s="118" t="s">
        <v>1187</v>
      </c>
    </row>
    <row r="211" spans="1:28" ht="22.5" customHeight="1" x14ac:dyDescent="0.25">
      <c r="A211" s="116" t="s">
        <v>1609</v>
      </c>
      <c r="B211" s="117" t="s">
        <v>1364</v>
      </c>
      <c r="C211" s="118" t="s">
        <v>679</v>
      </c>
      <c r="D211" s="119" t="s">
        <v>651</v>
      </c>
      <c r="E211" s="183" t="s">
        <v>599</v>
      </c>
      <c r="F211" s="120">
        <v>42</v>
      </c>
      <c r="G211" s="121" t="s">
        <v>59</v>
      </c>
      <c r="H211" s="122" t="s">
        <v>663</v>
      </c>
      <c r="I211" s="123" t="s">
        <v>682</v>
      </c>
      <c r="J211" s="124" t="s">
        <v>1044</v>
      </c>
      <c r="K211" s="124" t="s">
        <v>989</v>
      </c>
      <c r="L211" s="124">
        <v>500</v>
      </c>
      <c r="M211" s="125" t="s">
        <v>90</v>
      </c>
      <c r="N211" s="118" t="s">
        <v>1035</v>
      </c>
      <c r="O211" s="107" t="s">
        <v>773</v>
      </c>
      <c r="P211" s="107" t="s">
        <v>661</v>
      </c>
      <c r="Q211" s="107" t="s">
        <v>655</v>
      </c>
      <c r="R211" s="118" t="s">
        <v>648</v>
      </c>
      <c r="S211" s="126" t="s">
        <v>950</v>
      </c>
      <c r="T211" s="127" t="s">
        <v>1820</v>
      </c>
      <c r="U211" s="128" t="s">
        <v>649</v>
      </c>
      <c r="V211" s="128" t="s">
        <v>649</v>
      </c>
      <c r="W211" s="126" t="s">
        <v>1043</v>
      </c>
      <c r="X211" s="128" t="s">
        <v>108</v>
      </c>
      <c r="Y211" s="128" t="s">
        <v>991</v>
      </c>
      <c r="Z211" s="128" t="s">
        <v>108</v>
      </c>
      <c r="AA211" s="128" t="s">
        <v>108</v>
      </c>
      <c r="AB211" s="118" t="s">
        <v>1188</v>
      </c>
    </row>
    <row r="212" spans="1:28" ht="22.5" customHeight="1" x14ac:dyDescent="0.25">
      <c r="A212" s="116" t="s">
        <v>1610</v>
      </c>
      <c r="B212" s="117" t="s">
        <v>1364</v>
      </c>
      <c r="C212" s="118" t="s">
        <v>679</v>
      </c>
      <c r="D212" s="119" t="s">
        <v>651</v>
      </c>
      <c r="E212" s="184" t="s">
        <v>599</v>
      </c>
      <c r="F212" s="120">
        <v>42</v>
      </c>
      <c r="G212" s="121" t="s">
        <v>59</v>
      </c>
      <c r="H212" s="122" t="s">
        <v>663</v>
      </c>
      <c r="I212" s="123" t="s">
        <v>682</v>
      </c>
      <c r="J212" s="124" t="s">
        <v>1044</v>
      </c>
      <c r="K212" s="124" t="s">
        <v>989</v>
      </c>
      <c r="L212" s="124">
        <v>500</v>
      </c>
      <c r="M212" s="125" t="s">
        <v>90</v>
      </c>
      <c r="N212" s="118" t="s">
        <v>1035</v>
      </c>
      <c r="O212" s="107" t="s">
        <v>773</v>
      </c>
      <c r="P212" s="107" t="s">
        <v>681</v>
      </c>
      <c r="Q212" s="107" t="s">
        <v>677</v>
      </c>
      <c r="R212" s="118" t="s">
        <v>648</v>
      </c>
      <c r="S212" s="126" t="s">
        <v>950</v>
      </c>
      <c r="T212" s="127" t="s">
        <v>1820</v>
      </c>
      <c r="U212" s="128" t="s">
        <v>649</v>
      </c>
      <c r="V212" s="128" t="s">
        <v>649</v>
      </c>
      <c r="W212" s="126" t="s">
        <v>1043</v>
      </c>
      <c r="X212" s="128" t="s">
        <v>108</v>
      </c>
      <c r="Y212" s="128" t="s">
        <v>991</v>
      </c>
      <c r="Z212" s="128" t="s">
        <v>108</v>
      </c>
      <c r="AA212" s="128" t="s">
        <v>108</v>
      </c>
      <c r="AB212" s="118" t="s">
        <v>1189</v>
      </c>
    </row>
    <row r="213" spans="1:28" ht="22.5" customHeight="1" x14ac:dyDescent="0.25">
      <c r="A213" s="116" t="s">
        <v>407</v>
      </c>
      <c r="B213" s="117" t="s">
        <v>1022</v>
      </c>
      <c r="C213" s="118" t="s">
        <v>679</v>
      </c>
      <c r="D213" s="119" t="s">
        <v>643</v>
      </c>
      <c r="E213" s="183" t="s">
        <v>599</v>
      </c>
      <c r="F213" s="120">
        <v>37</v>
      </c>
      <c r="G213" s="121" t="s">
        <v>59</v>
      </c>
      <c r="H213" s="122" t="s">
        <v>663</v>
      </c>
      <c r="I213" s="123" t="s">
        <v>645</v>
      </c>
      <c r="J213" s="124" t="s">
        <v>990</v>
      </c>
      <c r="K213" s="124" t="s">
        <v>989</v>
      </c>
      <c r="L213" s="124">
        <v>400</v>
      </c>
      <c r="M213" s="125" t="s">
        <v>90</v>
      </c>
      <c r="N213" s="118" t="s">
        <v>1041</v>
      </c>
      <c r="O213" s="107" t="s">
        <v>971</v>
      </c>
      <c r="P213" s="107" t="s">
        <v>661</v>
      </c>
      <c r="Q213" s="107" t="s">
        <v>655</v>
      </c>
      <c r="R213" s="118" t="s">
        <v>648</v>
      </c>
      <c r="S213" s="126" t="s">
        <v>678</v>
      </c>
      <c r="T213" s="127" t="s">
        <v>1814</v>
      </c>
      <c r="U213" s="128" t="s">
        <v>649</v>
      </c>
      <c r="V213" s="128" t="s">
        <v>649</v>
      </c>
      <c r="W213" s="126" t="s">
        <v>1043</v>
      </c>
      <c r="X213" s="128" t="s">
        <v>108</v>
      </c>
      <c r="Y213" s="128" t="s">
        <v>991</v>
      </c>
      <c r="Z213" s="128" t="s">
        <v>108</v>
      </c>
      <c r="AA213" s="128" t="s">
        <v>108</v>
      </c>
      <c r="AB213" s="118" t="s">
        <v>405</v>
      </c>
    </row>
    <row r="214" spans="1:28" ht="22.5" customHeight="1" x14ac:dyDescent="0.25">
      <c r="A214" s="116" t="s">
        <v>408</v>
      </c>
      <c r="B214" s="117" t="s">
        <v>1022</v>
      </c>
      <c r="C214" s="118" t="s">
        <v>679</v>
      </c>
      <c r="D214" s="119" t="s">
        <v>643</v>
      </c>
      <c r="E214" s="183" t="s">
        <v>599</v>
      </c>
      <c r="F214" s="120">
        <v>37</v>
      </c>
      <c r="G214" s="121" t="s">
        <v>59</v>
      </c>
      <c r="H214" s="122" t="s">
        <v>663</v>
      </c>
      <c r="I214" s="123" t="s">
        <v>645</v>
      </c>
      <c r="J214" s="124" t="s">
        <v>990</v>
      </c>
      <c r="K214" s="124" t="s">
        <v>989</v>
      </c>
      <c r="L214" s="124">
        <v>400</v>
      </c>
      <c r="M214" s="125" t="s">
        <v>90</v>
      </c>
      <c r="N214" s="118" t="s">
        <v>1041</v>
      </c>
      <c r="O214" s="107" t="s">
        <v>970</v>
      </c>
      <c r="P214" s="107" t="s">
        <v>661</v>
      </c>
      <c r="Q214" s="107" t="s">
        <v>655</v>
      </c>
      <c r="R214" s="118" t="s">
        <v>648</v>
      </c>
      <c r="S214" s="126" t="s">
        <v>678</v>
      </c>
      <c r="T214" s="127" t="s">
        <v>1814</v>
      </c>
      <c r="U214" s="128" t="s">
        <v>649</v>
      </c>
      <c r="V214" s="128" t="s">
        <v>649</v>
      </c>
      <c r="W214" s="126" t="s">
        <v>1043</v>
      </c>
      <c r="X214" s="128" t="s">
        <v>108</v>
      </c>
      <c r="Y214" s="128" t="s">
        <v>991</v>
      </c>
      <c r="Z214" s="128" t="s">
        <v>108</v>
      </c>
      <c r="AA214" s="128" t="s">
        <v>108</v>
      </c>
      <c r="AB214" s="118" t="s">
        <v>406</v>
      </c>
    </row>
    <row r="215" spans="1:28" ht="22.5" customHeight="1" x14ac:dyDescent="0.25">
      <c r="A215" s="116" t="s">
        <v>71</v>
      </c>
      <c r="B215" s="117" t="s">
        <v>1022</v>
      </c>
      <c r="C215" s="118" t="s">
        <v>679</v>
      </c>
      <c r="D215" s="119" t="s">
        <v>643</v>
      </c>
      <c r="E215" s="183" t="s">
        <v>599</v>
      </c>
      <c r="F215" s="120">
        <v>40</v>
      </c>
      <c r="G215" s="121" t="s">
        <v>59</v>
      </c>
      <c r="H215" s="122" t="s">
        <v>663</v>
      </c>
      <c r="I215" s="123" t="s">
        <v>645</v>
      </c>
      <c r="J215" s="124" t="s">
        <v>990</v>
      </c>
      <c r="K215" s="124" t="s">
        <v>989</v>
      </c>
      <c r="L215" s="124">
        <v>400</v>
      </c>
      <c r="M215" s="125" t="s">
        <v>90</v>
      </c>
      <c r="N215" s="118" t="s">
        <v>1041</v>
      </c>
      <c r="O215" s="107" t="s">
        <v>970</v>
      </c>
      <c r="P215" s="107" t="s">
        <v>681</v>
      </c>
      <c r="Q215" s="107" t="s">
        <v>677</v>
      </c>
      <c r="R215" s="118" t="s">
        <v>648</v>
      </c>
      <c r="S215" s="126" t="s">
        <v>678</v>
      </c>
      <c r="T215" s="127" t="s">
        <v>1814</v>
      </c>
      <c r="U215" s="128" t="s">
        <v>649</v>
      </c>
      <c r="V215" s="128" t="s">
        <v>649</v>
      </c>
      <c r="W215" s="126" t="s">
        <v>1043</v>
      </c>
      <c r="X215" s="128" t="s">
        <v>108</v>
      </c>
      <c r="Y215" s="128" t="s">
        <v>991</v>
      </c>
      <c r="Z215" s="128" t="s">
        <v>108</v>
      </c>
      <c r="AA215" s="128" t="s">
        <v>108</v>
      </c>
      <c r="AB215" s="118" t="s">
        <v>59</v>
      </c>
    </row>
    <row r="216" spans="1:28" ht="22.5" customHeight="1" x14ac:dyDescent="0.25">
      <c r="A216" s="116" t="s">
        <v>1619</v>
      </c>
      <c r="B216" s="117" t="s">
        <v>1022</v>
      </c>
      <c r="C216" s="118" t="s">
        <v>679</v>
      </c>
      <c r="D216" s="119" t="s">
        <v>651</v>
      </c>
      <c r="E216" s="183" t="s">
        <v>599</v>
      </c>
      <c r="F216" s="120">
        <v>51</v>
      </c>
      <c r="G216" s="121" t="s">
        <v>59</v>
      </c>
      <c r="H216" s="122" t="s">
        <v>663</v>
      </c>
      <c r="I216" s="123" t="s">
        <v>645</v>
      </c>
      <c r="J216" s="124" t="s">
        <v>990</v>
      </c>
      <c r="K216" s="124" t="s">
        <v>989</v>
      </c>
      <c r="L216" s="124">
        <v>400</v>
      </c>
      <c r="M216" s="125" t="s">
        <v>90</v>
      </c>
      <c r="N216" s="118" t="s">
        <v>1041</v>
      </c>
      <c r="O216" s="107" t="s">
        <v>971</v>
      </c>
      <c r="P216" s="107" t="s">
        <v>661</v>
      </c>
      <c r="Q216" s="107" t="s">
        <v>655</v>
      </c>
      <c r="R216" s="118" t="s">
        <v>648</v>
      </c>
      <c r="S216" s="126" t="s">
        <v>678</v>
      </c>
      <c r="T216" s="127" t="s">
        <v>1814</v>
      </c>
      <c r="U216" s="128" t="s">
        <v>649</v>
      </c>
      <c r="V216" s="128" t="s">
        <v>649</v>
      </c>
      <c r="W216" s="126" t="s">
        <v>1043</v>
      </c>
      <c r="X216" s="128" t="s">
        <v>108</v>
      </c>
      <c r="Y216" s="128" t="s">
        <v>991</v>
      </c>
      <c r="Z216" s="128" t="s">
        <v>108</v>
      </c>
      <c r="AA216" s="128" t="s">
        <v>108</v>
      </c>
      <c r="AB216" s="118" t="s">
        <v>407</v>
      </c>
    </row>
    <row r="217" spans="1:28" ht="22.5" customHeight="1" x14ac:dyDescent="0.25">
      <c r="A217" s="116" t="s">
        <v>1620</v>
      </c>
      <c r="B217" s="117" t="s">
        <v>1022</v>
      </c>
      <c r="C217" s="118" t="s">
        <v>679</v>
      </c>
      <c r="D217" s="119" t="s">
        <v>651</v>
      </c>
      <c r="E217" s="183" t="s">
        <v>599</v>
      </c>
      <c r="F217" s="120">
        <v>51</v>
      </c>
      <c r="G217" s="121" t="s">
        <v>59</v>
      </c>
      <c r="H217" s="122" t="s">
        <v>663</v>
      </c>
      <c r="I217" s="123" t="s">
        <v>645</v>
      </c>
      <c r="J217" s="124" t="s">
        <v>990</v>
      </c>
      <c r="K217" s="124" t="s">
        <v>989</v>
      </c>
      <c r="L217" s="124">
        <v>400</v>
      </c>
      <c r="M217" s="125" t="s">
        <v>90</v>
      </c>
      <c r="N217" s="118" t="s">
        <v>1041</v>
      </c>
      <c r="O217" s="107" t="s">
        <v>970</v>
      </c>
      <c r="P217" s="107" t="s">
        <v>661</v>
      </c>
      <c r="Q217" s="107" t="s">
        <v>655</v>
      </c>
      <c r="R217" s="118" t="s">
        <v>648</v>
      </c>
      <c r="S217" s="126" t="s">
        <v>678</v>
      </c>
      <c r="T217" s="127" t="s">
        <v>1814</v>
      </c>
      <c r="U217" s="128" t="s">
        <v>649</v>
      </c>
      <c r="V217" s="128" t="s">
        <v>649</v>
      </c>
      <c r="W217" s="126" t="s">
        <v>1043</v>
      </c>
      <c r="X217" s="128" t="s">
        <v>108</v>
      </c>
      <c r="Y217" s="128" t="s">
        <v>991</v>
      </c>
      <c r="Z217" s="128" t="s">
        <v>108</v>
      </c>
      <c r="AA217" s="128" t="s">
        <v>108</v>
      </c>
      <c r="AB217" s="118" t="s">
        <v>408</v>
      </c>
    </row>
    <row r="218" spans="1:28" ht="22.5" customHeight="1" x14ac:dyDescent="0.25">
      <c r="A218" s="116" t="s">
        <v>1621</v>
      </c>
      <c r="B218" s="117" t="s">
        <v>1022</v>
      </c>
      <c r="C218" s="118" t="s">
        <v>679</v>
      </c>
      <c r="D218" s="119" t="s">
        <v>651</v>
      </c>
      <c r="E218" s="184" t="s">
        <v>599</v>
      </c>
      <c r="F218" s="120" t="s">
        <v>59</v>
      </c>
      <c r="G218" s="121" t="s">
        <v>59</v>
      </c>
      <c r="H218" s="122" t="s">
        <v>663</v>
      </c>
      <c r="I218" s="123" t="s">
        <v>645</v>
      </c>
      <c r="J218" s="124" t="s">
        <v>990</v>
      </c>
      <c r="K218" s="124" t="s">
        <v>989</v>
      </c>
      <c r="L218" s="124">
        <v>400</v>
      </c>
      <c r="M218" s="125" t="s">
        <v>90</v>
      </c>
      <c r="N218" s="118" t="s">
        <v>1041</v>
      </c>
      <c r="O218" s="107" t="s">
        <v>970</v>
      </c>
      <c r="P218" s="107" t="s">
        <v>681</v>
      </c>
      <c r="Q218" s="107" t="s">
        <v>677</v>
      </c>
      <c r="R218" s="118" t="s">
        <v>648</v>
      </c>
      <c r="S218" s="126" t="s">
        <v>678</v>
      </c>
      <c r="T218" s="127" t="s">
        <v>1814</v>
      </c>
      <c r="U218" s="128" t="s">
        <v>649</v>
      </c>
      <c r="V218" s="128" t="s">
        <v>649</v>
      </c>
      <c r="W218" s="126" t="s">
        <v>1043</v>
      </c>
      <c r="X218" s="128" t="s">
        <v>108</v>
      </c>
      <c r="Y218" s="128" t="s">
        <v>991</v>
      </c>
      <c r="Z218" s="128" t="s">
        <v>108</v>
      </c>
      <c r="AA218" s="128" t="s">
        <v>108</v>
      </c>
      <c r="AB218" s="118" t="s">
        <v>71</v>
      </c>
    </row>
    <row r="219" spans="1:28" ht="22.5" customHeight="1" x14ac:dyDescent="0.25">
      <c r="A219" s="116" t="s">
        <v>413</v>
      </c>
      <c r="B219" s="117" t="s">
        <v>1023</v>
      </c>
      <c r="C219" s="118" t="s">
        <v>679</v>
      </c>
      <c r="D219" s="119" t="s">
        <v>643</v>
      </c>
      <c r="E219" s="182" t="s">
        <v>599</v>
      </c>
      <c r="F219" s="120" t="s">
        <v>59</v>
      </c>
      <c r="G219" s="121" t="s">
        <v>59</v>
      </c>
      <c r="H219" s="122" t="s">
        <v>663</v>
      </c>
      <c r="I219" s="123" t="s">
        <v>645</v>
      </c>
      <c r="J219" s="124" t="s">
        <v>990</v>
      </c>
      <c r="K219" s="124" t="s">
        <v>989</v>
      </c>
      <c r="L219" s="124">
        <v>400</v>
      </c>
      <c r="M219" s="125" t="s">
        <v>90</v>
      </c>
      <c r="N219" s="118" t="s">
        <v>1036</v>
      </c>
      <c r="O219" s="107" t="s">
        <v>665</v>
      </c>
      <c r="P219" s="107" t="s">
        <v>646</v>
      </c>
      <c r="Q219" s="107" t="s">
        <v>647</v>
      </c>
      <c r="R219" s="118" t="s">
        <v>648</v>
      </c>
      <c r="S219" s="126" t="s">
        <v>678</v>
      </c>
      <c r="T219" s="127" t="s">
        <v>1814</v>
      </c>
      <c r="U219" s="128" t="s">
        <v>649</v>
      </c>
      <c r="V219" s="128" t="s">
        <v>649</v>
      </c>
      <c r="W219" s="126" t="s">
        <v>1043</v>
      </c>
      <c r="X219" s="128" t="s">
        <v>108</v>
      </c>
      <c r="Y219" s="128" t="s">
        <v>991</v>
      </c>
      <c r="Z219" s="128" t="s">
        <v>108</v>
      </c>
      <c r="AA219" s="128" t="s">
        <v>108</v>
      </c>
      <c r="AB219" s="118" t="s">
        <v>409</v>
      </c>
    </row>
    <row r="220" spans="1:28" ht="22.5" customHeight="1" x14ac:dyDescent="0.25">
      <c r="A220" s="116" t="s">
        <v>415</v>
      </c>
      <c r="B220" s="117" t="s">
        <v>1023</v>
      </c>
      <c r="C220" s="118" t="s">
        <v>679</v>
      </c>
      <c r="D220" s="119" t="s">
        <v>643</v>
      </c>
      <c r="E220" s="183" t="s">
        <v>599</v>
      </c>
      <c r="F220" s="120" t="s">
        <v>59</v>
      </c>
      <c r="G220" s="121" t="s">
        <v>59</v>
      </c>
      <c r="H220" s="122" t="s">
        <v>663</v>
      </c>
      <c r="I220" s="123" t="s">
        <v>645</v>
      </c>
      <c r="J220" s="124" t="s">
        <v>990</v>
      </c>
      <c r="K220" s="124" t="s">
        <v>989</v>
      </c>
      <c r="L220" s="124">
        <v>400</v>
      </c>
      <c r="M220" s="125" t="s">
        <v>90</v>
      </c>
      <c r="N220" s="118" t="s">
        <v>1036</v>
      </c>
      <c r="O220" s="107" t="s">
        <v>665</v>
      </c>
      <c r="P220" s="107" t="s">
        <v>661</v>
      </c>
      <c r="Q220" s="107" t="s">
        <v>655</v>
      </c>
      <c r="R220" s="118" t="s">
        <v>648</v>
      </c>
      <c r="S220" s="126" t="s">
        <v>950</v>
      </c>
      <c r="T220" s="127" t="s">
        <v>1814</v>
      </c>
      <c r="U220" s="128" t="s">
        <v>649</v>
      </c>
      <c r="V220" s="128" t="s">
        <v>649</v>
      </c>
      <c r="W220" s="126" t="s">
        <v>1043</v>
      </c>
      <c r="X220" s="128" t="s">
        <v>108</v>
      </c>
      <c r="Y220" s="128" t="s">
        <v>991</v>
      </c>
      <c r="Z220" s="128" t="s">
        <v>108</v>
      </c>
      <c r="AA220" s="128" t="s">
        <v>108</v>
      </c>
      <c r="AB220" s="118" t="s">
        <v>1752</v>
      </c>
    </row>
    <row r="221" spans="1:28" ht="22.5" customHeight="1" x14ac:dyDescent="0.25">
      <c r="A221" s="116" t="s">
        <v>416</v>
      </c>
      <c r="B221" s="117" t="s">
        <v>1023</v>
      </c>
      <c r="C221" s="118" t="s">
        <v>679</v>
      </c>
      <c r="D221" s="119" t="s">
        <v>643</v>
      </c>
      <c r="E221" s="183" t="s">
        <v>599</v>
      </c>
      <c r="F221" s="120" t="s">
        <v>59</v>
      </c>
      <c r="G221" s="121" t="s">
        <v>59</v>
      </c>
      <c r="H221" s="122" t="s">
        <v>663</v>
      </c>
      <c r="I221" s="123" t="s">
        <v>645</v>
      </c>
      <c r="J221" s="124" t="s">
        <v>992</v>
      </c>
      <c r="K221" s="124" t="s">
        <v>989</v>
      </c>
      <c r="L221" s="124">
        <v>500</v>
      </c>
      <c r="M221" s="125" t="s">
        <v>90</v>
      </c>
      <c r="N221" s="118" t="s">
        <v>1036</v>
      </c>
      <c r="O221" s="107" t="s">
        <v>665</v>
      </c>
      <c r="P221" s="107" t="s">
        <v>661</v>
      </c>
      <c r="Q221" s="107" t="s">
        <v>655</v>
      </c>
      <c r="R221" s="118" t="s">
        <v>648</v>
      </c>
      <c r="S221" s="126" t="s">
        <v>678</v>
      </c>
      <c r="T221" s="127" t="s">
        <v>1814</v>
      </c>
      <c r="U221" s="128" t="s">
        <v>649</v>
      </c>
      <c r="V221" s="128" t="s">
        <v>649</v>
      </c>
      <c r="W221" s="126" t="s">
        <v>1043</v>
      </c>
      <c r="X221" s="128" t="s">
        <v>649</v>
      </c>
      <c r="Y221" s="128" t="s">
        <v>991</v>
      </c>
      <c r="Z221" s="128" t="s">
        <v>108</v>
      </c>
      <c r="AA221" s="128" t="s">
        <v>108</v>
      </c>
      <c r="AB221" s="118" t="s">
        <v>410</v>
      </c>
    </row>
    <row r="222" spans="1:28" ht="22.5" customHeight="1" x14ac:dyDescent="0.25">
      <c r="A222" s="116" t="s">
        <v>417</v>
      </c>
      <c r="B222" s="117" t="s">
        <v>1023</v>
      </c>
      <c r="C222" s="118" t="s">
        <v>679</v>
      </c>
      <c r="D222" s="119" t="s">
        <v>643</v>
      </c>
      <c r="E222" s="183" t="s">
        <v>599</v>
      </c>
      <c r="F222" s="120">
        <v>35</v>
      </c>
      <c r="G222" s="121" t="s">
        <v>59</v>
      </c>
      <c r="H222" s="122" t="s">
        <v>663</v>
      </c>
      <c r="I222" s="123" t="s">
        <v>645</v>
      </c>
      <c r="J222" s="124" t="s">
        <v>992</v>
      </c>
      <c r="K222" s="124" t="s">
        <v>989</v>
      </c>
      <c r="L222" s="124">
        <v>500</v>
      </c>
      <c r="M222" s="125" t="s">
        <v>90</v>
      </c>
      <c r="N222" s="118" t="s">
        <v>1036</v>
      </c>
      <c r="O222" s="107" t="s">
        <v>666</v>
      </c>
      <c r="P222" s="107" t="s">
        <v>661</v>
      </c>
      <c r="Q222" s="107" t="s">
        <v>655</v>
      </c>
      <c r="R222" s="118" t="s">
        <v>648</v>
      </c>
      <c r="S222" s="126" t="s">
        <v>950</v>
      </c>
      <c r="T222" s="127" t="s">
        <v>1814</v>
      </c>
      <c r="U222" s="128" t="s">
        <v>649</v>
      </c>
      <c r="V222" s="128" t="s">
        <v>649</v>
      </c>
      <c r="W222" s="126" t="s">
        <v>1043</v>
      </c>
      <c r="X222" s="128" t="s">
        <v>649</v>
      </c>
      <c r="Y222" s="128" t="s">
        <v>991</v>
      </c>
      <c r="Z222" s="128" t="s">
        <v>108</v>
      </c>
      <c r="AA222" s="128" t="s">
        <v>108</v>
      </c>
      <c r="AB222" s="118" t="s">
        <v>411</v>
      </c>
    </row>
    <row r="223" spans="1:28" ht="22.5" customHeight="1" x14ac:dyDescent="0.25">
      <c r="A223" s="116" t="s">
        <v>419</v>
      </c>
      <c r="B223" s="117" t="s">
        <v>1023</v>
      </c>
      <c r="C223" s="118" t="s">
        <v>679</v>
      </c>
      <c r="D223" s="119" t="s">
        <v>643</v>
      </c>
      <c r="E223" s="183" t="s">
        <v>599</v>
      </c>
      <c r="F223" s="120">
        <v>38</v>
      </c>
      <c r="G223" s="121" t="s">
        <v>59</v>
      </c>
      <c r="H223" s="122" t="s">
        <v>663</v>
      </c>
      <c r="I223" s="123" t="s">
        <v>682</v>
      </c>
      <c r="J223" s="124" t="s">
        <v>1044</v>
      </c>
      <c r="K223" s="124" t="s">
        <v>986</v>
      </c>
      <c r="L223" s="124">
        <v>500</v>
      </c>
      <c r="M223" s="125" t="s">
        <v>90</v>
      </c>
      <c r="N223" s="118" t="s">
        <v>1036</v>
      </c>
      <c r="O223" s="107" t="s">
        <v>666</v>
      </c>
      <c r="P223" s="107" t="s">
        <v>661</v>
      </c>
      <c r="Q223" s="107" t="s">
        <v>677</v>
      </c>
      <c r="R223" s="118" t="s">
        <v>648</v>
      </c>
      <c r="S223" s="126" t="s">
        <v>950</v>
      </c>
      <c r="T223" s="127" t="s">
        <v>1814</v>
      </c>
      <c r="U223" s="128" t="s">
        <v>649</v>
      </c>
      <c r="V223" s="128" t="s">
        <v>649</v>
      </c>
      <c r="W223" s="126" t="s">
        <v>1043</v>
      </c>
      <c r="X223" s="128" t="s">
        <v>108</v>
      </c>
      <c r="Y223" s="128" t="s">
        <v>991</v>
      </c>
      <c r="Z223" s="128" t="s">
        <v>108</v>
      </c>
      <c r="AA223" s="128" t="s">
        <v>108</v>
      </c>
      <c r="AB223" s="118" t="s">
        <v>412</v>
      </c>
    </row>
    <row r="224" spans="1:28" ht="22.5" customHeight="1" x14ac:dyDescent="0.25">
      <c r="A224" s="116" t="s">
        <v>1218</v>
      </c>
      <c r="B224" s="117" t="s">
        <v>1365</v>
      </c>
      <c r="C224" s="118" t="s">
        <v>679</v>
      </c>
      <c r="D224" s="119" t="s">
        <v>643</v>
      </c>
      <c r="E224" s="183" t="s">
        <v>599</v>
      </c>
      <c r="F224" s="120" t="s">
        <v>59</v>
      </c>
      <c r="G224" s="121" t="s">
        <v>59</v>
      </c>
      <c r="H224" s="122" t="s">
        <v>663</v>
      </c>
      <c r="I224" s="123" t="s">
        <v>645</v>
      </c>
      <c r="J224" s="124" t="s">
        <v>990</v>
      </c>
      <c r="K224" s="124" t="s">
        <v>989</v>
      </c>
      <c r="L224" s="124">
        <v>400</v>
      </c>
      <c r="M224" s="125" t="s">
        <v>90</v>
      </c>
      <c r="N224" s="118" t="s">
        <v>1035</v>
      </c>
      <c r="O224" s="107" t="s">
        <v>772</v>
      </c>
      <c r="P224" s="107" t="s">
        <v>646</v>
      </c>
      <c r="Q224" s="107" t="s">
        <v>647</v>
      </c>
      <c r="R224" s="118" t="s">
        <v>648</v>
      </c>
      <c r="S224" s="126" t="s">
        <v>678</v>
      </c>
      <c r="T224" s="127" t="s">
        <v>1814</v>
      </c>
      <c r="U224" s="128" t="s">
        <v>649</v>
      </c>
      <c r="V224" s="128" t="s">
        <v>649</v>
      </c>
      <c r="W224" s="126" t="s">
        <v>1043</v>
      </c>
      <c r="X224" s="128" t="s">
        <v>108</v>
      </c>
      <c r="Y224" s="128" t="s">
        <v>991</v>
      </c>
      <c r="Z224" s="128" t="s">
        <v>108</v>
      </c>
      <c r="AA224" s="128" t="s">
        <v>108</v>
      </c>
      <c r="AB224" s="118" t="s">
        <v>413</v>
      </c>
    </row>
    <row r="225" spans="1:28" ht="22.5" customHeight="1" x14ac:dyDescent="0.25">
      <c r="A225" s="116" t="s">
        <v>1219</v>
      </c>
      <c r="B225" s="117" t="s">
        <v>1365</v>
      </c>
      <c r="C225" s="118" t="s">
        <v>679</v>
      </c>
      <c r="D225" s="119" t="s">
        <v>643</v>
      </c>
      <c r="E225" s="183" t="s">
        <v>599</v>
      </c>
      <c r="F225" s="120" t="s">
        <v>59</v>
      </c>
      <c r="G225" s="121" t="s">
        <v>59</v>
      </c>
      <c r="H225" s="122" t="s">
        <v>663</v>
      </c>
      <c r="I225" s="123" t="s">
        <v>645</v>
      </c>
      <c r="J225" s="124" t="s">
        <v>990</v>
      </c>
      <c r="K225" s="124" t="s">
        <v>989</v>
      </c>
      <c r="L225" s="124">
        <v>400</v>
      </c>
      <c r="M225" s="125" t="s">
        <v>90</v>
      </c>
      <c r="N225" s="118" t="s">
        <v>1035</v>
      </c>
      <c r="O225" s="107" t="s">
        <v>772</v>
      </c>
      <c r="P225" s="107" t="s">
        <v>646</v>
      </c>
      <c r="Q225" s="107" t="s">
        <v>647</v>
      </c>
      <c r="R225" s="118" t="s">
        <v>648</v>
      </c>
      <c r="S225" s="126" t="s">
        <v>950</v>
      </c>
      <c r="T225" s="127" t="s">
        <v>1814</v>
      </c>
      <c r="U225" s="128" t="s">
        <v>649</v>
      </c>
      <c r="V225" s="128" t="s">
        <v>649</v>
      </c>
      <c r="W225" s="126" t="s">
        <v>1043</v>
      </c>
      <c r="X225" s="128" t="s">
        <v>108</v>
      </c>
      <c r="Y225" s="128" t="s">
        <v>991</v>
      </c>
      <c r="Z225" s="128" t="s">
        <v>108</v>
      </c>
      <c r="AA225" s="128" t="s">
        <v>108</v>
      </c>
      <c r="AB225" s="118" t="s">
        <v>414</v>
      </c>
    </row>
    <row r="226" spans="1:28" ht="22.5" customHeight="1" x14ac:dyDescent="0.25">
      <c r="A226" s="116" t="s">
        <v>1221</v>
      </c>
      <c r="B226" s="117" t="s">
        <v>1365</v>
      </c>
      <c r="C226" s="118" t="s">
        <v>679</v>
      </c>
      <c r="D226" s="119" t="s">
        <v>643</v>
      </c>
      <c r="E226" s="182" t="s">
        <v>599</v>
      </c>
      <c r="F226" s="120" t="s">
        <v>59</v>
      </c>
      <c r="G226" s="121" t="s">
        <v>59</v>
      </c>
      <c r="H226" s="122" t="s">
        <v>663</v>
      </c>
      <c r="I226" s="123" t="s">
        <v>645</v>
      </c>
      <c r="J226" s="124" t="s">
        <v>990</v>
      </c>
      <c r="K226" s="124" t="s">
        <v>989</v>
      </c>
      <c r="L226" s="124">
        <v>400</v>
      </c>
      <c r="M226" s="125" t="s">
        <v>90</v>
      </c>
      <c r="N226" s="118" t="s">
        <v>1035</v>
      </c>
      <c r="O226" s="107" t="s">
        <v>772</v>
      </c>
      <c r="P226" s="107" t="s">
        <v>661</v>
      </c>
      <c r="Q226" s="107" t="s">
        <v>655</v>
      </c>
      <c r="R226" s="118" t="s">
        <v>648</v>
      </c>
      <c r="S226" s="126" t="s">
        <v>920</v>
      </c>
      <c r="T226" s="127" t="s">
        <v>1814</v>
      </c>
      <c r="U226" s="128" t="s">
        <v>649</v>
      </c>
      <c r="V226" s="128" t="s">
        <v>649</v>
      </c>
      <c r="W226" s="126" t="s">
        <v>1043</v>
      </c>
      <c r="X226" s="128" t="s">
        <v>108</v>
      </c>
      <c r="Y226" s="128" t="s">
        <v>991</v>
      </c>
      <c r="Z226" s="128" t="s">
        <v>108</v>
      </c>
      <c r="AA226" s="128" t="s">
        <v>108</v>
      </c>
      <c r="AB226" s="118" t="s">
        <v>59</v>
      </c>
    </row>
    <row r="227" spans="1:28" ht="22.5" customHeight="1" x14ac:dyDescent="0.25">
      <c r="A227" s="116" t="s">
        <v>1223</v>
      </c>
      <c r="B227" s="117" t="s">
        <v>1365</v>
      </c>
      <c r="C227" s="118" t="s">
        <v>679</v>
      </c>
      <c r="D227" s="119" t="s">
        <v>643</v>
      </c>
      <c r="E227" s="183" t="s">
        <v>599</v>
      </c>
      <c r="F227" s="120" t="s">
        <v>59</v>
      </c>
      <c r="G227" s="121" t="s">
        <v>59</v>
      </c>
      <c r="H227" s="122" t="s">
        <v>663</v>
      </c>
      <c r="I227" s="123" t="s">
        <v>645</v>
      </c>
      <c r="J227" s="124" t="s">
        <v>990</v>
      </c>
      <c r="K227" s="124" t="s">
        <v>989</v>
      </c>
      <c r="L227" s="124">
        <v>400</v>
      </c>
      <c r="M227" s="125" t="s">
        <v>90</v>
      </c>
      <c r="N227" s="118" t="s">
        <v>1035</v>
      </c>
      <c r="O227" s="107" t="s">
        <v>773</v>
      </c>
      <c r="P227" s="107" t="s">
        <v>661</v>
      </c>
      <c r="Q227" s="107" t="s">
        <v>655</v>
      </c>
      <c r="R227" s="118" t="s">
        <v>648</v>
      </c>
      <c r="S227" s="126" t="s">
        <v>920</v>
      </c>
      <c r="T227" s="127" t="s">
        <v>1814</v>
      </c>
      <c r="U227" s="128" t="s">
        <v>649</v>
      </c>
      <c r="V227" s="128" t="s">
        <v>649</v>
      </c>
      <c r="W227" s="126" t="s">
        <v>1043</v>
      </c>
      <c r="X227" s="128" t="s">
        <v>108</v>
      </c>
      <c r="Y227" s="128" t="s">
        <v>991</v>
      </c>
      <c r="Z227" s="128" t="s">
        <v>108</v>
      </c>
      <c r="AA227" s="128" t="s">
        <v>108</v>
      </c>
      <c r="AB227" s="118" t="s">
        <v>59</v>
      </c>
    </row>
    <row r="228" spans="1:28" ht="22.5" customHeight="1" x14ac:dyDescent="0.25">
      <c r="A228" s="116" t="s">
        <v>1224</v>
      </c>
      <c r="B228" s="117" t="s">
        <v>1365</v>
      </c>
      <c r="C228" s="118" t="s">
        <v>679</v>
      </c>
      <c r="D228" s="119" t="s">
        <v>643</v>
      </c>
      <c r="E228" s="182" t="s">
        <v>599</v>
      </c>
      <c r="F228" s="120" t="s">
        <v>59</v>
      </c>
      <c r="G228" s="121" t="s">
        <v>59</v>
      </c>
      <c r="H228" s="122" t="s">
        <v>663</v>
      </c>
      <c r="I228" s="123" t="s">
        <v>645</v>
      </c>
      <c r="J228" s="124" t="s">
        <v>990</v>
      </c>
      <c r="K228" s="124" t="s">
        <v>989</v>
      </c>
      <c r="L228" s="124">
        <v>400</v>
      </c>
      <c r="M228" s="125" t="s">
        <v>90</v>
      </c>
      <c r="N228" s="118" t="s">
        <v>1035</v>
      </c>
      <c r="O228" s="107" t="s">
        <v>773</v>
      </c>
      <c r="P228" s="107" t="s">
        <v>661</v>
      </c>
      <c r="Q228" s="107" t="s">
        <v>677</v>
      </c>
      <c r="R228" s="118" t="s">
        <v>648</v>
      </c>
      <c r="S228" s="126" t="s">
        <v>950</v>
      </c>
      <c r="T228" s="127" t="s">
        <v>1814</v>
      </c>
      <c r="U228" s="128" t="s">
        <v>649</v>
      </c>
      <c r="V228" s="128" t="s">
        <v>649</v>
      </c>
      <c r="W228" s="126" t="s">
        <v>1043</v>
      </c>
      <c r="X228" s="128" t="s">
        <v>108</v>
      </c>
      <c r="Y228" s="128" t="s">
        <v>991</v>
      </c>
      <c r="Z228" s="128" t="s">
        <v>108</v>
      </c>
      <c r="AA228" s="128" t="s">
        <v>108</v>
      </c>
      <c r="AB228" s="118" t="s">
        <v>418</v>
      </c>
    </row>
    <row r="229" spans="1:28" ht="22.5" customHeight="1" x14ac:dyDescent="0.25">
      <c r="A229" s="116" t="s">
        <v>1225</v>
      </c>
      <c r="B229" s="117" t="s">
        <v>1365</v>
      </c>
      <c r="C229" s="118" t="s">
        <v>679</v>
      </c>
      <c r="D229" s="119" t="s">
        <v>643</v>
      </c>
      <c r="E229" s="182" t="s">
        <v>599</v>
      </c>
      <c r="F229" s="120" t="s">
        <v>59</v>
      </c>
      <c r="G229" s="121" t="s">
        <v>59</v>
      </c>
      <c r="H229" s="122" t="s">
        <v>663</v>
      </c>
      <c r="I229" s="123" t="s">
        <v>682</v>
      </c>
      <c r="J229" s="124" t="s">
        <v>1044</v>
      </c>
      <c r="K229" s="124" t="s">
        <v>989</v>
      </c>
      <c r="L229" s="124">
        <v>500</v>
      </c>
      <c r="M229" s="125" t="s">
        <v>90</v>
      </c>
      <c r="N229" s="118" t="s">
        <v>1035</v>
      </c>
      <c r="O229" s="107" t="s">
        <v>773</v>
      </c>
      <c r="P229" s="107" t="s">
        <v>661</v>
      </c>
      <c r="Q229" s="107" t="s">
        <v>677</v>
      </c>
      <c r="R229" s="118" t="s">
        <v>648</v>
      </c>
      <c r="S229" s="126" t="s">
        <v>950</v>
      </c>
      <c r="T229" s="127" t="s">
        <v>1814</v>
      </c>
      <c r="U229" s="128" t="s">
        <v>649</v>
      </c>
      <c r="V229" s="128" t="s">
        <v>649</v>
      </c>
      <c r="W229" s="126" t="s">
        <v>1043</v>
      </c>
      <c r="X229" s="128" t="s">
        <v>108</v>
      </c>
      <c r="Y229" s="128" t="s">
        <v>991</v>
      </c>
      <c r="Z229" s="128" t="s">
        <v>108</v>
      </c>
      <c r="AA229" s="128" t="s">
        <v>108</v>
      </c>
      <c r="AB229" s="118" t="s">
        <v>419</v>
      </c>
    </row>
    <row r="230" spans="1:28" ht="22.5" customHeight="1" x14ac:dyDescent="0.25">
      <c r="A230" s="116" t="s">
        <v>1721</v>
      </c>
      <c r="B230" s="117" t="s">
        <v>1365</v>
      </c>
      <c r="C230" s="118" t="s">
        <v>679</v>
      </c>
      <c r="D230" s="119" t="s">
        <v>667</v>
      </c>
      <c r="E230" s="182" t="s">
        <v>599</v>
      </c>
      <c r="F230" s="120">
        <v>42</v>
      </c>
      <c r="G230" s="121" t="s">
        <v>59</v>
      </c>
      <c r="H230" s="122" t="s">
        <v>663</v>
      </c>
      <c r="I230" s="123" t="s">
        <v>645</v>
      </c>
      <c r="J230" s="124" t="s">
        <v>990</v>
      </c>
      <c r="K230" s="124" t="s">
        <v>989</v>
      </c>
      <c r="L230" s="124">
        <v>400</v>
      </c>
      <c r="M230" s="125" t="s">
        <v>90</v>
      </c>
      <c r="N230" s="118" t="s">
        <v>1035</v>
      </c>
      <c r="O230" s="107" t="s">
        <v>772</v>
      </c>
      <c r="P230" s="107" t="s">
        <v>646</v>
      </c>
      <c r="Q230" s="107" t="s">
        <v>647</v>
      </c>
      <c r="R230" s="118" t="s">
        <v>648</v>
      </c>
      <c r="S230" s="126" t="s">
        <v>678</v>
      </c>
      <c r="T230" s="127" t="s">
        <v>1814</v>
      </c>
      <c r="U230" s="128" t="s">
        <v>649</v>
      </c>
      <c r="V230" s="128" t="s">
        <v>649</v>
      </c>
      <c r="W230" s="126" t="s">
        <v>1043</v>
      </c>
      <c r="X230" s="128" t="s">
        <v>108</v>
      </c>
      <c r="Y230" s="128" t="s">
        <v>991</v>
      </c>
      <c r="Z230" s="128" t="s">
        <v>108</v>
      </c>
      <c r="AA230" s="128" t="s">
        <v>108</v>
      </c>
      <c r="AB230" s="118" t="s">
        <v>1218</v>
      </c>
    </row>
    <row r="231" spans="1:28" ht="22.5" customHeight="1" x14ac:dyDescent="0.25">
      <c r="A231" s="116" t="s">
        <v>1722</v>
      </c>
      <c r="B231" s="117" t="s">
        <v>1365</v>
      </c>
      <c r="C231" s="118" t="s">
        <v>679</v>
      </c>
      <c r="D231" s="119" t="s">
        <v>667</v>
      </c>
      <c r="E231" s="182" t="s">
        <v>599</v>
      </c>
      <c r="F231" s="120">
        <v>40</v>
      </c>
      <c r="G231" s="121" t="s">
        <v>59</v>
      </c>
      <c r="H231" s="122" t="s">
        <v>663</v>
      </c>
      <c r="I231" s="123" t="s">
        <v>645</v>
      </c>
      <c r="J231" s="124" t="s">
        <v>990</v>
      </c>
      <c r="K231" s="124" t="s">
        <v>989</v>
      </c>
      <c r="L231" s="124">
        <v>400</v>
      </c>
      <c r="M231" s="125" t="s">
        <v>90</v>
      </c>
      <c r="N231" s="118" t="s">
        <v>1035</v>
      </c>
      <c r="O231" s="107" t="s">
        <v>772</v>
      </c>
      <c r="P231" s="107" t="s">
        <v>646</v>
      </c>
      <c r="Q231" s="107" t="s">
        <v>647</v>
      </c>
      <c r="R231" s="118" t="s">
        <v>648</v>
      </c>
      <c r="S231" s="126" t="s">
        <v>950</v>
      </c>
      <c r="T231" s="127" t="s">
        <v>1814</v>
      </c>
      <c r="U231" s="128" t="s">
        <v>649</v>
      </c>
      <c r="V231" s="128" t="s">
        <v>649</v>
      </c>
      <c r="W231" s="126" t="s">
        <v>1043</v>
      </c>
      <c r="X231" s="128" t="s">
        <v>108</v>
      </c>
      <c r="Y231" s="128" t="s">
        <v>991</v>
      </c>
      <c r="Z231" s="128" t="s">
        <v>108</v>
      </c>
      <c r="AA231" s="128" t="s">
        <v>108</v>
      </c>
      <c r="AB231" s="118" t="s">
        <v>1219</v>
      </c>
    </row>
    <row r="232" spans="1:28" ht="22.5" customHeight="1" x14ac:dyDescent="0.25">
      <c r="A232" s="116" t="s">
        <v>1723</v>
      </c>
      <c r="B232" s="117" t="s">
        <v>1365</v>
      </c>
      <c r="C232" s="118" t="s">
        <v>679</v>
      </c>
      <c r="D232" s="119" t="s">
        <v>667</v>
      </c>
      <c r="E232" s="183" t="s">
        <v>599</v>
      </c>
      <c r="F232" s="120">
        <v>42</v>
      </c>
      <c r="G232" s="121" t="s">
        <v>59</v>
      </c>
      <c r="H232" s="122" t="s">
        <v>663</v>
      </c>
      <c r="I232" s="123" t="s">
        <v>645</v>
      </c>
      <c r="J232" s="124" t="s">
        <v>990</v>
      </c>
      <c r="K232" s="124" t="s">
        <v>989</v>
      </c>
      <c r="L232" s="124">
        <v>400</v>
      </c>
      <c r="M232" s="125" t="s">
        <v>90</v>
      </c>
      <c r="N232" s="118" t="s">
        <v>1035</v>
      </c>
      <c r="O232" s="107" t="s">
        <v>772</v>
      </c>
      <c r="P232" s="107" t="s">
        <v>661</v>
      </c>
      <c r="Q232" s="107" t="s">
        <v>655</v>
      </c>
      <c r="R232" s="118" t="s">
        <v>648</v>
      </c>
      <c r="S232" s="126" t="s">
        <v>950</v>
      </c>
      <c r="T232" s="127" t="s">
        <v>1814</v>
      </c>
      <c r="U232" s="128" t="s">
        <v>649</v>
      </c>
      <c r="V232" s="128" t="s">
        <v>649</v>
      </c>
      <c r="W232" s="126" t="s">
        <v>1043</v>
      </c>
      <c r="X232" s="128" t="s">
        <v>108</v>
      </c>
      <c r="Y232" s="128" t="s">
        <v>991</v>
      </c>
      <c r="Z232" s="128" t="s">
        <v>108</v>
      </c>
      <c r="AA232" s="128" t="s">
        <v>108</v>
      </c>
      <c r="AB232" s="118" t="s">
        <v>1220</v>
      </c>
    </row>
    <row r="233" spans="1:28" ht="22.5" customHeight="1" x14ac:dyDescent="0.25">
      <c r="A233" s="116" t="s">
        <v>1724</v>
      </c>
      <c r="B233" s="117" t="s">
        <v>1365</v>
      </c>
      <c r="C233" s="118" t="s">
        <v>679</v>
      </c>
      <c r="D233" s="119" t="s">
        <v>667</v>
      </c>
      <c r="E233" s="182" t="s">
        <v>599</v>
      </c>
      <c r="F233" s="120">
        <v>42</v>
      </c>
      <c r="G233" s="121" t="s">
        <v>59</v>
      </c>
      <c r="H233" s="122" t="s">
        <v>663</v>
      </c>
      <c r="I233" s="123" t="s">
        <v>645</v>
      </c>
      <c r="J233" s="124" t="s">
        <v>990</v>
      </c>
      <c r="K233" s="124" t="s">
        <v>989</v>
      </c>
      <c r="L233" s="124">
        <v>400</v>
      </c>
      <c r="M233" s="125" t="s">
        <v>90</v>
      </c>
      <c r="N233" s="118" t="s">
        <v>1035</v>
      </c>
      <c r="O233" s="107" t="s">
        <v>773</v>
      </c>
      <c r="P233" s="107" t="s">
        <v>661</v>
      </c>
      <c r="Q233" s="107" t="s">
        <v>655</v>
      </c>
      <c r="R233" s="118" t="s">
        <v>648</v>
      </c>
      <c r="S233" s="126" t="s">
        <v>950</v>
      </c>
      <c r="T233" s="127" t="s">
        <v>1814</v>
      </c>
      <c r="U233" s="128" t="s">
        <v>649</v>
      </c>
      <c r="V233" s="128" t="s">
        <v>649</v>
      </c>
      <c r="W233" s="126" t="s">
        <v>1043</v>
      </c>
      <c r="X233" s="128" t="s">
        <v>108</v>
      </c>
      <c r="Y233" s="128" t="s">
        <v>991</v>
      </c>
      <c r="Z233" s="128" t="s">
        <v>108</v>
      </c>
      <c r="AA233" s="128" t="s">
        <v>108</v>
      </c>
      <c r="AB233" s="118" t="s">
        <v>1222</v>
      </c>
    </row>
    <row r="234" spans="1:28" ht="22.5" customHeight="1" x14ac:dyDescent="0.25">
      <c r="A234" s="116" t="s">
        <v>1725</v>
      </c>
      <c r="B234" s="117" t="s">
        <v>1365</v>
      </c>
      <c r="C234" s="118" t="s">
        <v>679</v>
      </c>
      <c r="D234" s="119" t="s">
        <v>667</v>
      </c>
      <c r="E234" s="182" t="s">
        <v>599</v>
      </c>
      <c r="F234" s="120">
        <v>42</v>
      </c>
      <c r="G234" s="121" t="s">
        <v>59</v>
      </c>
      <c r="H234" s="122" t="s">
        <v>663</v>
      </c>
      <c r="I234" s="123" t="s">
        <v>645</v>
      </c>
      <c r="J234" s="124" t="s">
        <v>990</v>
      </c>
      <c r="K234" s="124" t="s">
        <v>989</v>
      </c>
      <c r="L234" s="124">
        <v>400</v>
      </c>
      <c r="M234" s="125" t="s">
        <v>90</v>
      </c>
      <c r="N234" s="118" t="s">
        <v>1035</v>
      </c>
      <c r="O234" s="107" t="s">
        <v>773</v>
      </c>
      <c r="P234" s="107" t="s">
        <v>661</v>
      </c>
      <c r="Q234" s="107" t="s">
        <v>677</v>
      </c>
      <c r="R234" s="118" t="s">
        <v>648</v>
      </c>
      <c r="S234" s="126" t="s">
        <v>950</v>
      </c>
      <c r="T234" s="127" t="s">
        <v>1814</v>
      </c>
      <c r="U234" s="128" t="s">
        <v>649</v>
      </c>
      <c r="V234" s="128" t="s">
        <v>649</v>
      </c>
      <c r="W234" s="126" t="s">
        <v>1043</v>
      </c>
      <c r="X234" s="128" t="s">
        <v>108</v>
      </c>
      <c r="Y234" s="128" t="s">
        <v>991</v>
      </c>
      <c r="Z234" s="128" t="s">
        <v>108</v>
      </c>
      <c r="AA234" s="128" t="s">
        <v>108</v>
      </c>
      <c r="AB234" s="118" t="s">
        <v>1224</v>
      </c>
    </row>
    <row r="235" spans="1:28" ht="22.5" customHeight="1" x14ac:dyDescent="0.25">
      <c r="A235" s="116" t="s">
        <v>1726</v>
      </c>
      <c r="B235" s="117" t="s">
        <v>1365</v>
      </c>
      <c r="C235" s="118" t="s">
        <v>679</v>
      </c>
      <c r="D235" s="119" t="s">
        <v>667</v>
      </c>
      <c r="E235" s="182" t="s">
        <v>599</v>
      </c>
      <c r="F235" s="120">
        <v>41</v>
      </c>
      <c r="G235" s="121" t="s">
        <v>59</v>
      </c>
      <c r="H235" s="122" t="s">
        <v>663</v>
      </c>
      <c r="I235" s="123" t="s">
        <v>682</v>
      </c>
      <c r="J235" s="124" t="s">
        <v>1044</v>
      </c>
      <c r="K235" s="124" t="s">
        <v>989</v>
      </c>
      <c r="L235" s="124">
        <v>500</v>
      </c>
      <c r="M235" s="125" t="s">
        <v>90</v>
      </c>
      <c r="N235" s="118" t="s">
        <v>1035</v>
      </c>
      <c r="O235" s="107" t="s">
        <v>773</v>
      </c>
      <c r="P235" s="107" t="s">
        <v>661</v>
      </c>
      <c r="Q235" s="107" t="s">
        <v>677</v>
      </c>
      <c r="R235" s="118" t="s">
        <v>648</v>
      </c>
      <c r="S235" s="126" t="s">
        <v>950</v>
      </c>
      <c r="T235" s="127" t="s">
        <v>1814</v>
      </c>
      <c r="U235" s="128" t="s">
        <v>649</v>
      </c>
      <c r="V235" s="128" t="s">
        <v>649</v>
      </c>
      <c r="W235" s="126" t="s">
        <v>1043</v>
      </c>
      <c r="X235" s="128" t="s">
        <v>108</v>
      </c>
      <c r="Y235" s="128" t="s">
        <v>991</v>
      </c>
      <c r="Z235" s="128" t="s">
        <v>108</v>
      </c>
      <c r="AA235" s="128" t="s">
        <v>108</v>
      </c>
      <c r="AB235" s="118" t="s">
        <v>1225</v>
      </c>
    </row>
    <row r="236" spans="1:28" ht="22.5" customHeight="1" x14ac:dyDescent="0.25">
      <c r="A236" s="116" t="s">
        <v>426</v>
      </c>
      <c r="B236" s="117" t="s">
        <v>1024</v>
      </c>
      <c r="C236" s="118" t="s">
        <v>679</v>
      </c>
      <c r="D236" s="119" t="s">
        <v>643</v>
      </c>
      <c r="E236" s="183" t="s">
        <v>599</v>
      </c>
      <c r="F236" s="120">
        <v>3</v>
      </c>
      <c r="G236" s="121" t="s">
        <v>59</v>
      </c>
      <c r="H236" s="122" t="s">
        <v>650</v>
      </c>
      <c r="I236" s="123" t="s">
        <v>645</v>
      </c>
      <c r="J236" s="124" t="s">
        <v>985</v>
      </c>
      <c r="K236" s="124" t="s">
        <v>989</v>
      </c>
      <c r="L236" s="124">
        <v>250</v>
      </c>
      <c r="M236" s="125" t="s">
        <v>90</v>
      </c>
      <c r="N236" s="118" t="s">
        <v>1036</v>
      </c>
      <c r="O236" s="107" t="s">
        <v>665</v>
      </c>
      <c r="P236" s="107" t="s">
        <v>646</v>
      </c>
      <c r="Q236" s="107" t="s">
        <v>647</v>
      </c>
      <c r="R236" s="118" t="s">
        <v>648</v>
      </c>
      <c r="S236" s="126" t="s">
        <v>678</v>
      </c>
      <c r="T236" s="127" t="s">
        <v>1814</v>
      </c>
      <c r="U236" s="128" t="s">
        <v>649</v>
      </c>
      <c r="V236" s="128" t="s">
        <v>649</v>
      </c>
      <c r="W236" s="126" t="s">
        <v>1043</v>
      </c>
      <c r="X236" s="128" t="s">
        <v>108</v>
      </c>
      <c r="Y236" s="128" t="s">
        <v>991</v>
      </c>
      <c r="Z236" s="128" t="s">
        <v>108</v>
      </c>
      <c r="AA236" s="128" t="s">
        <v>108</v>
      </c>
      <c r="AB236" s="118" t="s">
        <v>420</v>
      </c>
    </row>
    <row r="237" spans="1:28" ht="22.5" customHeight="1" x14ac:dyDescent="0.25">
      <c r="A237" s="116" t="s">
        <v>427</v>
      </c>
      <c r="B237" s="117" t="s">
        <v>1024</v>
      </c>
      <c r="C237" s="118" t="s">
        <v>679</v>
      </c>
      <c r="D237" s="119" t="s">
        <v>643</v>
      </c>
      <c r="E237" s="183" t="s">
        <v>599</v>
      </c>
      <c r="F237" s="120">
        <v>3</v>
      </c>
      <c r="G237" s="121" t="s">
        <v>59</v>
      </c>
      <c r="H237" s="122" t="s">
        <v>650</v>
      </c>
      <c r="I237" s="123" t="s">
        <v>645</v>
      </c>
      <c r="J237" s="124" t="s">
        <v>985</v>
      </c>
      <c r="K237" s="124" t="s">
        <v>989</v>
      </c>
      <c r="L237" s="124">
        <v>250</v>
      </c>
      <c r="M237" s="125" t="s">
        <v>90</v>
      </c>
      <c r="N237" s="118" t="s">
        <v>1036</v>
      </c>
      <c r="O237" s="107" t="s">
        <v>665</v>
      </c>
      <c r="P237" s="107" t="s">
        <v>646</v>
      </c>
      <c r="Q237" s="107" t="s">
        <v>647</v>
      </c>
      <c r="R237" s="118" t="s">
        <v>648</v>
      </c>
      <c r="S237" s="126" t="s">
        <v>950</v>
      </c>
      <c r="T237" s="127" t="s">
        <v>1814</v>
      </c>
      <c r="U237" s="128" t="s">
        <v>649</v>
      </c>
      <c r="V237" s="128" t="s">
        <v>649</v>
      </c>
      <c r="W237" s="126" t="s">
        <v>1043</v>
      </c>
      <c r="X237" s="128" t="s">
        <v>108</v>
      </c>
      <c r="Y237" s="128" t="s">
        <v>991</v>
      </c>
      <c r="Z237" s="128" t="s">
        <v>108</v>
      </c>
      <c r="AA237" s="128" t="s">
        <v>108</v>
      </c>
      <c r="AB237" s="118" t="s">
        <v>421</v>
      </c>
    </row>
    <row r="238" spans="1:28" ht="22.5" customHeight="1" x14ac:dyDescent="0.25">
      <c r="A238" s="116" t="s">
        <v>428</v>
      </c>
      <c r="B238" s="117" t="s">
        <v>1024</v>
      </c>
      <c r="C238" s="118" t="s">
        <v>679</v>
      </c>
      <c r="D238" s="119" t="s">
        <v>643</v>
      </c>
      <c r="E238" s="183" t="s">
        <v>599</v>
      </c>
      <c r="F238" s="120">
        <v>3</v>
      </c>
      <c r="G238" s="121" t="s">
        <v>59</v>
      </c>
      <c r="H238" s="122" t="s">
        <v>650</v>
      </c>
      <c r="I238" s="123" t="s">
        <v>645</v>
      </c>
      <c r="J238" s="124" t="s">
        <v>985</v>
      </c>
      <c r="K238" s="124" t="s">
        <v>989</v>
      </c>
      <c r="L238" s="124">
        <v>250</v>
      </c>
      <c r="M238" s="125" t="s">
        <v>90</v>
      </c>
      <c r="N238" s="118" t="s">
        <v>1036</v>
      </c>
      <c r="O238" s="107" t="s">
        <v>665</v>
      </c>
      <c r="P238" s="107" t="s">
        <v>661</v>
      </c>
      <c r="Q238" s="107" t="s">
        <v>655</v>
      </c>
      <c r="R238" s="118" t="s">
        <v>648</v>
      </c>
      <c r="S238" s="126" t="s">
        <v>950</v>
      </c>
      <c r="T238" s="127" t="s">
        <v>1814</v>
      </c>
      <c r="U238" s="128" t="s">
        <v>649</v>
      </c>
      <c r="V238" s="128" t="s">
        <v>649</v>
      </c>
      <c r="W238" s="126" t="s">
        <v>1043</v>
      </c>
      <c r="X238" s="128" t="s">
        <v>108</v>
      </c>
      <c r="Y238" s="128" t="s">
        <v>991</v>
      </c>
      <c r="Z238" s="128" t="s">
        <v>108</v>
      </c>
      <c r="AA238" s="128" t="s">
        <v>108</v>
      </c>
      <c r="AB238" s="118" t="s">
        <v>422</v>
      </c>
    </row>
    <row r="239" spans="1:28" ht="22.5" customHeight="1" x14ac:dyDescent="0.25">
      <c r="A239" s="116" t="s">
        <v>429</v>
      </c>
      <c r="B239" s="117" t="s">
        <v>1024</v>
      </c>
      <c r="C239" s="118" t="s">
        <v>679</v>
      </c>
      <c r="D239" s="119" t="s">
        <v>643</v>
      </c>
      <c r="E239" s="183" t="s">
        <v>599</v>
      </c>
      <c r="F239" s="120" t="s">
        <v>59</v>
      </c>
      <c r="G239" s="121" t="s">
        <v>59</v>
      </c>
      <c r="H239" s="122" t="s">
        <v>650</v>
      </c>
      <c r="I239" s="123" t="s">
        <v>645</v>
      </c>
      <c r="J239" s="124" t="s">
        <v>985</v>
      </c>
      <c r="K239" s="124" t="s">
        <v>989</v>
      </c>
      <c r="L239" s="124">
        <v>250</v>
      </c>
      <c r="M239" s="125" t="s">
        <v>90</v>
      </c>
      <c r="N239" s="118" t="s">
        <v>1036</v>
      </c>
      <c r="O239" s="107" t="s">
        <v>666</v>
      </c>
      <c r="P239" s="107" t="s">
        <v>661</v>
      </c>
      <c r="Q239" s="107" t="s">
        <v>655</v>
      </c>
      <c r="R239" s="118" t="s">
        <v>648</v>
      </c>
      <c r="S239" s="126" t="s">
        <v>678</v>
      </c>
      <c r="T239" s="127" t="s">
        <v>1814</v>
      </c>
      <c r="U239" s="128" t="s">
        <v>649</v>
      </c>
      <c r="V239" s="128" t="s">
        <v>649</v>
      </c>
      <c r="W239" s="126" t="s">
        <v>1043</v>
      </c>
      <c r="X239" s="128" t="s">
        <v>108</v>
      </c>
      <c r="Y239" s="128" t="s">
        <v>991</v>
      </c>
      <c r="Z239" s="128" t="s">
        <v>108</v>
      </c>
      <c r="AA239" s="128" t="s">
        <v>108</v>
      </c>
      <c r="AB239" s="118" t="s">
        <v>59</v>
      </c>
    </row>
    <row r="240" spans="1:28" ht="22.5" customHeight="1" x14ac:dyDescent="0.25">
      <c r="A240" s="116" t="s">
        <v>430</v>
      </c>
      <c r="B240" s="117" t="s">
        <v>1024</v>
      </c>
      <c r="C240" s="118" t="s">
        <v>679</v>
      </c>
      <c r="D240" s="119" t="s">
        <v>643</v>
      </c>
      <c r="E240" s="183" t="s">
        <v>599</v>
      </c>
      <c r="F240" s="120">
        <v>46</v>
      </c>
      <c r="G240" s="121" t="s">
        <v>59</v>
      </c>
      <c r="H240" s="122" t="s">
        <v>650</v>
      </c>
      <c r="I240" s="123" t="s">
        <v>645</v>
      </c>
      <c r="J240" s="124" t="s">
        <v>985</v>
      </c>
      <c r="K240" s="124" t="s">
        <v>989</v>
      </c>
      <c r="L240" s="124">
        <v>250</v>
      </c>
      <c r="M240" s="125" t="s">
        <v>90</v>
      </c>
      <c r="N240" s="118" t="s">
        <v>1036</v>
      </c>
      <c r="O240" s="107" t="s">
        <v>666</v>
      </c>
      <c r="P240" s="107" t="s">
        <v>661</v>
      </c>
      <c r="Q240" s="107" t="s">
        <v>655</v>
      </c>
      <c r="R240" s="118" t="s">
        <v>648</v>
      </c>
      <c r="S240" s="126" t="s">
        <v>950</v>
      </c>
      <c r="T240" s="127" t="s">
        <v>1815</v>
      </c>
      <c r="U240" s="128" t="s">
        <v>649</v>
      </c>
      <c r="V240" s="128" t="s">
        <v>649</v>
      </c>
      <c r="W240" s="126" t="s">
        <v>1043</v>
      </c>
      <c r="X240" s="128" t="s">
        <v>108</v>
      </c>
      <c r="Y240" s="128" t="s">
        <v>991</v>
      </c>
      <c r="Z240" s="128" t="s">
        <v>108</v>
      </c>
      <c r="AA240" s="128" t="s">
        <v>108</v>
      </c>
      <c r="AB240" s="118" t="s">
        <v>423</v>
      </c>
    </row>
    <row r="241" spans="1:28" ht="22.5" customHeight="1" x14ac:dyDescent="0.25">
      <c r="A241" s="116" t="s">
        <v>431</v>
      </c>
      <c r="B241" s="117" t="s">
        <v>1024</v>
      </c>
      <c r="C241" s="118" t="s">
        <v>679</v>
      </c>
      <c r="D241" s="119" t="s">
        <v>643</v>
      </c>
      <c r="E241" s="183" t="s">
        <v>599</v>
      </c>
      <c r="F241" s="120">
        <v>3</v>
      </c>
      <c r="G241" s="121" t="s">
        <v>59</v>
      </c>
      <c r="H241" s="122" t="s">
        <v>650</v>
      </c>
      <c r="I241" s="123" t="s">
        <v>645</v>
      </c>
      <c r="J241" s="124" t="s">
        <v>985</v>
      </c>
      <c r="K241" s="124" t="s">
        <v>989</v>
      </c>
      <c r="L241" s="124">
        <v>250</v>
      </c>
      <c r="M241" s="125" t="s">
        <v>90</v>
      </c>
      <c r="N241" s="118" t="s">
        <v>1036</v>
      </c>
      <c r="O241" s="107" t="s">
        <v>666</v>
      </c>
      <c r="P241" s="107" t="s">
        <v>661</v>
      </c>
      <c r="Q241" s="107" t="s">
        <v>677</v>
      </c>
      <c r="R241" s="118" t="s">
        <v>648</v>
      </c>
      <c r="S241" s="126" t="s">
        <v>950</v>
      </c>
      <c r="T241" s="127" t="s">
        <v>1815</v>
      </c>
      <c r="U241" s="128" t="s">
        <v>649</v>
      </c>
      <c r="V241" s="128" t="s">
        <v>649</v>
      </c>
      <c r="W241" s="126" t="s">
        <v>1043</v>
      </c>
      <c r="X241" s="128" t="s">
        <v>108</v>
      </c>
      <c r="Y241" s="128" t="s">
        <v>991</v>
      </c>
      <c r="Z241" s="128" t="s">
        <v>108</v>
      </c>
      <c r="AA241" s="128" t="s">
        <v>108</v>
      </c>
      <c r="AB241" s="118" t="s">
        <v>424</v>
      </c>
    </row>
    <row r="242" spans="1:28" ht="22.5" customHeight="1" x14ac:dyDescent="0.25">
      <c r="A242" s="116" t="s">
        <v>432</v>
      </c>
      <c r="B242" s="117" t="s">
        <v>1024</v>
      </c>
      <c r="C242" s="118" t="s">
        <v>679</v>
      </c>
      <c r="D242" s="119" t="s">
        <v>643</v>
      </c>
      <c r="E242" s="183" t="s">
        <v>599</v>
      </c>
      <c r="F242" s="120">
        <v>40</v>
      </c>
      <c r="G242" s="121" t="s">
        <v>59</v>
      </c>
      <c r="H242" s="122" t="s">
        <v>650</v>
      </c>
      <c r="I242" s="123" t="s">
        <v>682</v>
      </c>
      <c r="J242" s="124" t="s">
        <v>1044</v>
      </c>
      <c r="K242" s="124" t="s">
        <v>989</v>
      </c>
      <c r="L242" s="124">
        <v>500</v>
      </c>
      <c r="M242" s="125" t="s">
        <v>90</v>
      </c>
      <c r="N242" s="118" t="s">
        <v>1036</v>
      </c>
      <c r="O242" s="107" t="s">
        <v>666</v>
      </c>
      <c r="P242" s="107" t="s">
        <v>661</v>
      </c>
      <c r="Q242" s="107" t="s">
        <v>655</v>
      </c>
      <c r="R242" s="118" t="s">
        <v>648</v>
      </c>
      <c r="S242" s="126" t="s">
        <v>950</v>
      </c>
      <c r="T242" s="127" t="s">
        <v>1815</v>
      </c>
      <c r="U242" s="128" t="s">
        <v>649</v>
      </c>
      <c r="V242" s="128" t="s">
        <v>649</v>
      </c>
      <c r="W242" s="126" t="s">
        <v>1043</v>
      </c>
      <c r="X242" s="128" t="s">
        <v>108</v>
      </c>
      <c r="Y242" s="128" t="s">
        <v>991</v>
      </c>
      <c r="Z242" s="128" t="s">
        <v>108</v>
      </c>
      <c r="AA242" s="128" t="s">
        <v>108</v>
      </c>
      <c r="AB242" s="118" t="s">
        <v>425</v>
      </c>
    </row>
    <row r="243" spans="1:28" ht="22.5" customHeight="1" x14ac:dyDescent="0.25">
      <c r="A243" s="116" t="s">
        <v>1248</v>
      </c>
      <c r="B243" s="117" t="s">
        <v>1367</v>
      </c>
      <c r="C243" s="118" t="s">
        <v>679</v>
      </c>
      <c r="D243" s="119" t="s">
        <v>643</v>
      </c>
      <c r="E243" s="183" t="s">
        <v>599</v>
      </c>
      <c r="F243" s="120" t="s">
        <v>59</v>
      </c>
      <c r="G243" s="121" t="s">
        <v>59</v>
      </c>
      <c r="H243" s="122" t="s">
        <v>650</v>
      </c>
      <c r="I243" s="123" t="s">
        <v>645</v>
      </c>
      <c r="J243" s="124" t="s">
        <v>985</v>
      </c>
      <c r="K243" s="124" t="s">
        <v>989</v>
      </c>
      <c r="L243" s="124">
        <v>300</v>
      </c>
      <c r="M243" s="125" t="s">
        <v>90</v>
      </c>
      <c r="N243" s="118" t="s">
        <v>1035</v>
      </c>
      <c r="O243" s="107" t="s">
        <v>772</v>
      </c>
      <c r="P243" s="107" t="s">
        <v>646</v>
      </c>
      <c r="Q243" s="107" t="s">
        <v>647</v>
      </c>
      <c r="R243" s="118" t="s">
        <v>648</v>
      </c>
      <c r="S243" s="126" t="s">
        <v>678</v>
      </c>
      <c r="T243" s="127" t="s">
        <v>1814</v>
      </c>
      <c r="U243" s="128" t="s">
        <v>649</v>
      </c>
      <c r="V243" s="128" t="s">
        <v>649</v>
      </c>
      <c r="W243" s="126" t="s">
        <v>1043</v>
      </c>
      <c r="X243" s="128" t="s">
        <v>108</v>
      </c>
      <c r="Y243" s="128" t="s">
        <v>991</v>
      </c>
      <c r="Z243" s="128" t="s">
        <v>108</v>
      </c>
      <c r="AA243" s="128" t="s">
        <v>108</v>
      </c>
      <c r="AB243" s="118" t="s">
        <v>426</v>
      </c>
    </row>
    <row r="244" spans="1:28" ht="22.5" customHeight="1" x14ac:dyDescent="0.25">
      <c r="A244" s="116" t="s">
        <v>1249</v>
      </c>
      <c r="B244" s="117" t="s">
        <v>1367</v>
      </c>
      <c r="C244" s="118" t="s">
        <v>679</v>
      </c>
      <c r="D244" s="119" t="s">
        <v>643</v>
      </c>
      <c r="E244" s="183" t="s">
        <v>599</v>
      </c>
      <c r="F244" s="120" t="s">
        <v>59</v>
      </c>
      <c r="G244" s="121" t="s">
        <v>59</v>
      </c>
      <c r="H244" s="122" t="s">
        <v>650</v>
      </c>
      <c r="I244" s="123" t="s">
        <v>645</v>
      </c>
      <c r="J244" s="124" t="s">
        <v>985</v>
      </c>
      <c r="K244" s="124" t="s">
        <v>989</v>
      </c>
      <c r="L244" s="124">
        <v>300</v>
      </c>
      <c r="M244" s="125" t="s">
        <v>90</v>
      </c>
      <c r="N244" s="118" t="s">
        <v>1035</v>
      </c>
      <c r="O244" s="107" t="s">
        <v>772</v>
      </c>
      <c r="P244" s="107" t="s">
        <v>646</v>
      </c>
      <c r="Q244" s="107" t="s">
        <v>647</v>
      </c>
      <c r="R244" s="118" t="s">
        <v>648</v>
      </c>
      <c r="S244" s="126" t="s">
        <v>950</v>
      </c>
      <c r="T244" s="127" t="s">
        <v>1814</v>
      </c>
      <c r="U244" s="128" t="s">
        <v>649</v>
      </c>
      <c r="V244" s="128" t="s">
        <v>649</v>
      </c>
      <c r="W244" s="126" t="s">
        <v>1043</v>
      </c>
      <c r="X244" s="128" t="s">
        <v>108</v>
      </c>
      <c r="Y244" s="128" t="s">
        <v>991</v>
      </c>
      <c r="Z244" s="128" t="s">
        <v>108</v>
      </c>
      <c r="AA244" s="128" t="s">
        <v>108</v>
      </c>
      <c r="AB244" s="118" t="s">
        <v>427</v>
      </c>
    </row>
    <row r="245" spans="1:28" ht="22.5" customHeight="1" x14ac:dyDescent="0.25">
      <c r="A245" s="116" t="s">
        <v>1250</v>
      </c>
      <c r="B245" s="117" t="s">
        <v>1367</v>
      </c>
      <c r="C245" s="118" t="s">
        <v>679</v>
      </c>
      <c r="D245" s="119" t="s">
        <v>643</v>
      </c>
      <c r="E245" s="183" t="s">
        <v>599</v>
      </c>
      <c r="F245" s="120" t="s">
        <v>59</v>
      </c>
      <c r="G245" s="121" t="s">
        <v>59</v>
      </c>
      <c r="H245" s="122" t="s">
        <v>650</v>
      </c>
      <c r="I245" s="123" t="s">
        <v>645</v>
      </c>
      <c r="J245" s="124" t="s">
        <v>985</v>
      </c>
      <c r="K245" s="124" t="s">
        <v>989</v>
      </c>
      <c r="L245" s="124">
        <v>300</v>
      </c>
      <c r="M245" s="125" t="s">
        <v>90</v>
      </c>
      <c r="N245" s="118" t="s">
        <v>1035</v>
      </c>
      <c r="O245" s="107" t="s">
        <v>772</v>
      </c>
      <c r="P245" s="107" t="s">
        <v>661</v>
      </c>
      <c r="Q245" s="107" t="s">
        <v>655</v>
      </c>
      <c r="R245" s="118" t="s">
        <v>648</v>
      </c>
      <c r="S245" s="126" t="s">
        <v>950</v>
      </c>
      <c r="T245" s="127" t="s">
        <v>1814</v>
      </c>
      <c r="U245" s="128" t="s">
        <v>649</v>
      </c>
      <c r="V245" s="128" t="s">
        <v>649</v>
      </c>
      <c r="W245" s="126" t="s">
        <v>1043</v>
      </c>
      <c r="X245" s="128" t="s">
        <v>108</v>
      </c>
      <c r="Y245" s="128" t="s">
        <v>991</v>
      </c>
      <c r="Z245" s="128" t="s">
        <v>108</v>
      </c>
      <c r="AA245" s="128" t="s">
        <v>108</v>
      </c>
      <c r="AB245" s="118" t="s">
        <v>428</v>
      </c>
    </row>
    <row r="246" spans="1:28" ht="22.5" customHeight="1" x14ac:dyDescent="0.25">
      <c r="A246" s="116" t="s">
        <v>1252</v>
      </c>
      <c r="B246" s="117" t="s">
        <v>1367</v>
      </c>
      <c r="C246" s="118" t="s">
        <v>679</v>
      </c>
      <c r="D246" s="119" t="s">
        <v>643</v>
      </c>
      <c r="E246" s="183" t="s">
        <v>599</v>
      </c>
      <c r="F246" s="120" t="s">
        <v>59</v>
      </c>
      <c r="G246" s="121" t="s">
        <v>59</v>
      </c>
      <c r="H246" s="122" t="s">
        <v>650</v>
      </c>
      <c r="I246" s="123" t="s">
        <v>645</v>
      </c>
      <c r="J246" s="124" t="s">
        <v>985</v>
      </c>
      <c r="K246" s="124" t="s">
        <v>989</v>
      </c>
      <c r="L246" s="124">
        <v>300</v>
      </c>
      <c r="M246" s="125" t="s">
        <v>90</v>
      </c>
      <c r="N246" s="118" t="s">
        <v>1035</v>
      </c>
      <c r="O246" s="107" t="s">
        <v>773</v>
      </c>
      <c r="P246" s="107" t="s">
        <v>661</v>
      </c>
      <c r="Q246" s="107" t="s">
        <v>655</v>
      </c>
      <c r="R246" s="118" t="s">
        <v>648</v>
      </c>
      <c r="S246" s="126" t="s">
        <v>950</v>
      </c>
      <c r="T246" s="127" t="s">
        <v>1820</v>
      </c>
      <c r="U246" s="128" t="s">
        <v>649</v>
      </c>
      <c r="V246" s="128" t="s">
        <v>649</v>
      </c>
      <c r="W246" s="126" t="s">
        <v>1043</v>
      </c>
      <c r="X246" s="128" t="s">
        <v>108</v>
      </c>
      <c r="Y246" s="128" t="s">
        <v>991</v>
      </c>
      <c r="Z246" s="128" t="s">
        <v>108</v>
      </c>
      <c r="AA246" s="128" t="s">
        <v>108</v>
      </c>
      <c r="AB246" s="118" t="s">
        <v>430</v>
      </c>
    </row>
    <row r="247" spans="1:28" ht="22.5" customHeight="1" x14ac:dyDescent="0.25">
      <c r="A247" s="116" t="s">
        <v>1253</v>
      </c>
      <c r="B247" s="117" t="s">
        <v>1367</v>
      </c>
      <c r="C247" s="118" t="s">
        <v>679</v>
      </c>
      <c r="D247" s="119" t="s">
        <v>643</v>
      </c>
      <c r="E247" s="183" t="s">
        <v>599</v>
      </c>
      <c r="F247" s="120" t="s">
        <v>59</v>
      </c>
      <c r="G247" s="121" t="s">
        <v>59</v>
      </c>
      <c r="H247" s="122" t="s">
        <v>650</v>
      </c>
      <c r="I247" s="123" t="s">
        <v>645</v>
      </c>
      <c r="J247" s="124" t="s">
        <v>985</v>
      </c>
      <c r="K247" s="124" t="s">
        <v>989</v>
      </c>
      <c r="L247" s="124">
        <v>300</v>
      </c>
      <c r="M247" s="125" t="s">
        <v>90</v>
      </c>
      <c r="N247" s="118" t="s">
        <v>1035</v>
      </c>
      <c r="O247" s="107" t="s">
        <v>773</v>
      </c>
      <c r="P247" s="107" t="s">
        <v>661</v>
      </c>
      <c r="Q247" s="107" t="s">
        <v>677</v>
      </c>
      <c r="R247" s="118" t="s">
        <v>648</v>
      </c>
      <c r="S247" s="126" t="s">
        <v>950</v>
      </c>
      <c r="T247" s="127" t="s">
        <v>1820</v>
      </c>
      <c r="U247" s="128" t="s">
        <v>649</v>
      </c>
      <c r="V247" s="128" t="s">
        <v>649</v>
      </c>
      <c r="W247" s="126" t="s">
        <v>1043</v>
      </c>
      <c r="X247" s="128" t="s">
        <v>108</v>
      </c>
      <c r="Y247" s="128" t="s">
        <v>991</v>
      </c>
      <c r="Z247" s="128" t="s">
        <v>108</v>
      </c>
      <c r="AA247" s="128" t="s">
        <v>108</v>
      </c>
      <c r="AB247" s="118" t="s">
        <v>431</v>
      </c>
    </row>
    <row r="248" spans="1:28" ht="22.5" customHeight="1" x14ac:dyDescent="0.25">
      <c r="A248" s="116" t="s">
        <v>1254</v>
      </c>
      <c r="B248" s="117" t="s">
        <v>1367</v>
      </c>
      <c r="C248" s="118" t="s">
        <v>679</v>
      </c>
      <c r="D248" s="119" t="s">
        <v>643</v>
      </c>
      <c r="E248" s="184" t="s">
        <v>599</v>
      </c>
      <c r="F248" s="120" t="s">
        <v>59</v>
      </c>
      <c r="G248" s="121" t="s">
        <v>59</v>
      </c>
      <c r="H248" s="122" t="s">
        <v>650</v>
      </c>
      <c r="I248" s="123" t="s">
        <v>682</v>
      </c>
      <c r="J248" s="124" t="s">
        <v>1044</v>
      </c>
      <c r="K248" s="124" t="s">
        <v>989</v>
      </c>
      <c r="L248" s="124">
        <v>600</v>
      </c>
      <c r="M248" s="125" t="s">
        <v>90</v>
      </c>
      <c r="N248" s="118" t="s">
        <v>1035</v>
      </c>
      <c r="O248" s="107" t="s">
        <v>773</v>
      </c>
      <c r="P248" s="107" t="s">
        <v>661</v>
      </c>
      <c r="Q248" s="107" t="s">
        <v>655</v>
      </c>
      <c r="R248" s="118" t="s">
        <v>648</v>
      </c>
      <c r="S248" s="126" t="s">
        <v>950</v>
      </c>
      <c r="T248" s="127" t="s">
        <v>1820</v>
      </c>
      <c r="U248" s="128" t="s">
        <v>649</v>
      </c>
      <c r="V248" s="128" t="s">
        <v>649</v>
      </c>
      <c r="W248" s="126" t="s">
        <v>1043</v>
      </c>
      <c r="X248" s="128" t="s">
        <v>108</v>
      </c>
      <c r="Y248" s="128" t="s">
        <v>991</v>
      </c>
      <c r="Z248" s="128" t="s">
        <v>108</v>
      </c>
      <c r="AA248" s="128" t="s">
        <v>108</v>
      </c>
      <c r="AB248" s="118" t="s">
        <v>432</v>
      </c>
    </row>
    <row r="249" spans="1:28" ht="22.5" customHeight="1" x14ac:dyDescent="0.25">
      <c r="A249" s="116" t="s">
        <v>1255</v>
      </c>
      <c r="B249" s="117" t="s">
        <v>1367</v>
      </c>
      <c r="C249" s="118" t="s">
        <v>679</v>
      </c>
      <c r="D249" s="119" t="s">
        <v>643</v>
      </c>
      <c r="E249" s="183" t="s">
        <v>599</v>
      </c>
      <c r="F249" s="120" t="s">
        <v>59</v>
      </c>
      <c r="G249" s="121" t="s">
        <v>59</v>
      </c>
      <c r="H249" s="122" t="s">
        <v>650</v>
      </c>
      <c r="I249" s="123" t="s">
        <v>682</v>
      </c>
      <c r="J249" s="124" t="s">
        <v>1044</v>
      </c>
      <c r="K249" s="124" t="s">
        <v>989</v>
      </c>
      <c r="L249" s="124">
        <v>600</v>
      </c>
      <c r="M249" s="125" t="s">
        <v>90</v>
      </c>
      <c r="N249" s="118" t="s">
        <v>1035</v>
      </c>
      <c r="O249" s="107" t="s">
        <v>773</v>
      </c>
      <c r="P249" s="107" t="s">
        <v>681</v>
      </c>
      <c r="Q249" s="107" t="s">
        <v>677</v>
      </c>
      <c r="R249" s="118" t="s">
        <v>648</v>
      </c>
      <c r="S249" s="126" t="s">
        <v>950</v>
      </c>
      <c r="T249" s="127" t="s">
        <v>1820</v>
      </c>
      <c r="U249" s="128" t="s">
        <v>649</v>
      </c>
      <c r="V249" s="128" t="s">
        <v>649</v>
      </c>
      <c r="W249" s="126" t="s">
        <v>1043</v>
      </c>
      <c r="X249" s="128" t="s">
        <v>108</v>
      </c>
      <c r="Y249" s="128" t="s">
        <v>991</v>
      </c>
      <c r="Z249" s="128" t="s">
        <v>108</v>
      </c>
      <c r="AA249" s="128" t="s">
        <v>108</v>
      </c>
      <c r="AB249" s="118" t="s">
        <v>59</v>
      </c>
    </row>
    <row r="250" spans="1:28" ht="22.5" customHeight="1" x14ac:dyDescent="0.25">
      <c r="A250" s="116" t="s">
        <v>1628</v>
      </c>
      <c r="B250" s="117" t="s">
        <v>1367</v>
      </c>
      <c r="C250" s="118" t="s">
        <v>679</v>
      </c>
      <c r="D250" s="119" t="s">
        <v>651</v>
      </c>
      <c r="E250" s="183" t="s">
        <v>599</v>
      </c>
      <c r="F250" s="120">
        <v>1</v>
      </c>
      <c r="G250" s="121" t="s">
        <v>59</v>
      </c>
      <c r="H250" s="122" t="s">
        <v>650</v>
      </c>
      <c r="I250" s="123" t="s">
        <v>645</v>
      </c>
      <c r="J250" s="124" t="s">
        <v>985</v>
      </c>
      <c r="K250" s="124" t="s">
        <v>989</v>
      </c>
      <c r="L250" s="124">
        <v>300</v>
      </c>
      <c r="M250" s="125" t="s">
        <v>90</v>
      </c>
      <c r="N250" s="118" t="s">
        <v>1035</v>
      </c>
      <c r="O250" s="107" t="s">
        <v>772</v>
      </c>
      <c r="P250" s="107" t="s">
        <v>646</v>
      </c>
      <c r="Q250" s="107" t="s">
        <v>647</v>
      </c>
      <c r="R250" s="118" t="s">
        <v>648</v>
      </c>
      <c r="S250" s="126" t="s">
        <v>678</v>
      </c>
      <c r="T250" s="127" t="s">
        <v>1814</v>
      </c>
      <c r="U250" s="128" t="s">
        <v>649</v>
      </c>
      <c r="V250" s="128" t="s">
        <v>649</v>
      </c>
      <c r="W250" s="126" t="s">
        <v>1043</v>
      </c>
      <c r="X250" s="128" t="s">
        <v>108</v>
      </c>
      <c r="Y250" s="128" t="s">
        <v>991</v>
      </c>
      <c r="Z250" s="128" t="s">
        <v>108</v>
      </c>
      <c r="AA250" s="128" t="s">
        <v>108</v>
      </c>
      <c r="AB250" s="118" t="s">
        <v>1248</v>
      </c>
    </row>
    <row r="251" spans="1:28" ht="22.5" customHeight="1" x14ac:dyDescent="0.25">
      <c r="A251" s="116" t="s">
        <v>1629</v>
      </c>
      <c r="B251" s="117" t="s">
        <v>1367</v>
      </c>
      <c r="C251" s="118" t="s">
        <v>679</v>
      </c>
      <c r="D251" s="119" t="s">
        <v>651</v>
      </c>
      <c r="E251" s="183" t="s">
        <v>599</v>
      </c>
      <c r="F251" s="120">
        <v>52</v>
      </c>
      <c r="G251" s="121" t="s">
        <v>59</v>
      </c>
      <c r="H251" s="122" t="s">
        <v>650</v>
      </c>
      <c r="I251" s="123" t="s">
        <v>645</v>
      </c>
      <c r="J251" s="124" t="s">
        <v>985</v>
      </c>
      <c r="K251" s="124" t="s">
        <v>989</v>
      </c>
      <c r="L251" s="124">
        <v>300</v>
      </c>
      <c r="M251" s="125" t="s">
        <v>90</v>
      </c>
      <c r="N251" s="118" t="s">
        <v>1035</v>
      </c>
      <c r="O251" s="107" t="s">
        <v>772</v>
      </c>
      <c r="P251" s="107" t="s">
        <v>646</v>
      </c>
      <c r="Q251" s="107" t="s">
        <v>647</v>
      </c>
      <c r="R251" s="118" t="s">
        <v>648</v>
      </c>
      <c r="S251" s="126" t="s">
        <v>950</v>
      </c>
      <c r="T251" s="127" t="s">
        <v>1814</v>
      </c>
      <c r="U251" s="128" t="s">
        <v>649</v>
      </c>
      <c r="V251" s="128" t="s">
        <v>649</v>
      </c>
      <c r="W251" s="126" t="s">
        <v>1043</v>
      </c>
      <c r="X251" s="128" t="s">
        <v>108</v>
      </c>
      <c r="Y251" s="128" t="s">
        <v>991</v>
      </c>
      <c r="Z251" s="128" t="s">
        <v>108</v>
      </c>
      <c r="AA251" s="128" t="s">
        <v>108</v>
      </c>
      <c r="AB251" s="118" t="s">
        <v>1249</v>
      </c>
    </row>
    <row r="252" spans="1:28" ht="22.5" customHeight="1" x14ac:dyDescent="0.25">
      <c r="A252" s="116" t="s">
        <v>1630</v>
      </c>
      <c r="B252" s="117" t="s">
        <v>1367</v>
      </c>
      <c r="C252" s="118" t="s">
        <v>679</v>
      </c>
      <c r="D252" s="119" t="s">
        <v>651</v>
      </c>
      <c r="E252" s="183" t="s">
        <v>599</v>
      </c>
      <c r="F252" s="120">
        <v>52</v>
      </c>
      <c r="G252" s="121" t="s">
        <v>59</v>
      </c>
      <c r="H252" s="122" t="s">
        <v>650</v>
      </c>
      <c r="I252" s="123" t="s">
        <v>645</v>
      </c>
      <c r="J252" s="124" t="s">
        <v>985</v>
      </c>
      <c r="K252" s="124" t="s">
        <v>989</v>
      </c>
      <c r="L252" s="124">
        <v>300</v>
      </c>
      <c r="M252" s="125" t="s">
        <v>90</v>
      </c>
      <c r="N252" s="118" t="s">
        <v>1035</v>
      </c>
      <c r="O252" s="107" t="s">
        <v>772</v>
      </c>
      <c r="P252" s="107" t="s">
        <v>661</v>
      </c>
      <c r="Q252" s="107" t="s">
        <v>655</v>
      </c>
      <c r="R252" s="118" t="s">
        <v>648</v>
      </c>
      <c r="S252" s="126" t="s">
        <v>950</v>
      </c>
      <c r="T252" s="127" t="s">
        <v>1814</v>
      </c>
      <c r="U252" s="128" t="s">
        <v>649</v>
      </c>
      <c r="V252" s="128" t="s">
        <v>649</v>
      </c>
      <c r="W252" s="126" t="s">
        <v>1043</v>
      </c>
      <c r="X252" s="128" t="s">
        <v>108</v>
      </c>
      <c r="Y252" s="128" t="s">
        <v>991</v>
      </c>
      <c r="Z252" s="128" t="s">
        <v>108</v>
      </c>
      <c r="AA252" s="128" t="s">
        <v>108</v>
      </c>
      <c r="AB252" s="118" t="s">
        <v>1250</v>
      </c>
    </row>
    <row r="253" spans="1:28" ht="22.5" customHeight="1" x14ac:dyDescent="0.25">
      <c r="A253" s="116" t="s">
        <v>1631</v>
      </c>
      <c r="B253" s="117" t="s">
        <v>1367</v>
      </c>
      <c r="C253" s="118" t="s">
        <v>679</v>
      </c>
      <c r="D253" s="119" t="s">
        <v>651</v>
      </c>
      <c r="E253" s="183" t="s">
        <v>599</v>
      </c>
      <c r="F253" s="120">
        <v>1</v>
      </c>
      <c r="G253" s="121" t="s">
        <v>59</v>
      </c>
      <c r="H253" s="122" t="s">
        <v>650</v>
      </c>
      <c r="I253" s="123" t="s">
        <v>645</v>
      </c>
      <c r="J253" s="124" t="s">
        <v>985</v>
      </c>
      <c r="K253" s="124" t="s">
        <v>989</v>
      </c>
      <c r="L253" s="124">
        <v>300</v>
      </c>
      <c r="M253" s="125" t="s">
        <v>90</v>
      </c>
      <c r="N253" s="118" t="s">
        <v>1035</v>
      </c>
      <c r="O253" s="107" t="s">
        <v>773</v>
      </c>
      <c r="P253" s="107" t="s">
        <v>661</v>
      </c>
      <c r="Q253" s="107" t="s">
        <v>655</v>
      </c>
      <c r="R253" s="118" t="s">
        <v>648</v>
      </c>
      <c r="S253" s="126" t="s">
        <v>678</v>
      </c>
      <c r="T253" s="127" t="s">
        <v>1814</v>
      </c>
      <c r="U253" s="128" t="s">
        <v>649</v>
      </c>
      <c r="V253" s="128" t="s">
        <v>649</v>
      </c>
      <c r="W253" s="126" t="s">
        <v>1043</v>
      </c>
      <c r="X253" s="128" t="s">
        <v>108</v>
      </c>
      <c r="Y253" s="128" t="s">
        <v>991</v>
      </c>
      <c r="Z253" s="128" t="s">
        <v>108</v>
      </c>
      <c r="AA253" s="128" t="s">
        <v>108</v>
      </c>
      <c r="AB253" s="118" t="s">
        <v>1251</v>
      </c>
    </row>
    <row r="254" spans="1:28" ht="22.5" customHeight="1" x14ac:dyDescent="0.25">
      <c r="A254" s="116" t="s">
        <v>1632</v>
      </c>
      <c r="B254" s="117" t="s">
        <v>1367</v>
      </c>
      <c r="C254" s="118" t="s">
        <v>679</v>
      </c>
      <c r="D254" s="119" t="s">
        <v>651</v>
      </c>
      <c r="E254" s="183" t="s">
        <v>599</v>
      </c>
      <c r="F254" s="120">
        <v>52</v>
      </c>
      <c r="G254" s="121" t="s">
        <v>59</v>
      </c>
      <c r="H254" s="122" t="s">
        <v>650</v>
      </c>
      <c r="I254" s="123" t="s">
        <v>645</v>
      </c>
      <c r="J254" s="124" t="s">
        <v>985</v>
      </c>
      <c r="K254" s="124" t="s">
        <v>989</v>
      </c>
      <c r="L254" s="124">
        <v>300</v>
      </c>
      <c r="M254" s="125" t="s">
        <v>90</v>
      </c>
      <c r="N254" s="118" t="s">
        <v>1035</v>
      </c>
      <c r="O254" s="107" t="s">
        <v>773</v>
      </c>
      <c r="P254" s="107" t="s">
        <v>661</v>
      </c>
      <c r="Q254" s="107" t="s">
        <v>655</v>
      </c>
      <c r="R254" s="118" t="s">
        <v>648</v>
      </c>
      <c r="S254" s="126" t="s">
        <v>950</v>
      </c>
      <c r="T254" s="127" t="s">
        <v>1820</v>
      </c>
      <c r="U254" s="128" t="s">
        <v>649</v>
      </c>
      <c r="V254" s="128" t="s">
        <v>649</v>
      </c>
      <c r="W254" s="126" t="s">
        <v>1043</v>
      </c>
      <c r="X254" s="128" t="s">
        <v>108</v>
      </c>
      <c r="Y254" s="128" t="s">
        <v>991</v>
      </c>
      <c r="Z254" s="128" t="s">
        <v>108</v>
      </c>
      <c r="AA254" s="128" t="s">
        <v>108</v>
      </c>
      <c r="AB254" s="118" t="s">
        <v>1252</v>
      </c>
    </row>
    <row r="255" spans="1:28" ht="22.5" customHeight="1" x14ac:dyDescent="0.25">
      <c r="A255" s="116" t="s">
        <v>1633</v>
      </c>
      <c r="B255" s="117" t="s">
        <v>1367</v>
      </c>
      <c r="C255" s="118" t="s">
        <v>679</v>
      </c>
      <c r="D255" s="119" t="s">
        <v>651</v>
      </c>
      <c r="E255" s="183" t="s">
        <v>599</v>
      </c>
      <c r="F255" s="120">
        <v>52</v>
      </c>
      <c r="G255" s="121" t="s">
        <v>59</v>
      </c>
      <c r="H255" s="122" t="s">
        <v>650</v>
      </c>
      <c r="I255" s="123" t="s">
        <v>645</v>
      </c>
      <c r="J255" s="124" t="s">
        <v>985</v>
      </c>
      <c r="K255" s="124" t="s">
        <v>989</v>
      </c>
      <c r="L255" s="124">
        <v>300</v>
      </c>
      <c r="M255" s="125" t="s">
        <v>90</v>
      </c>
      <c r="N255" s="118" t="s">
        <v>1035</v>
      </c>
      <c r="O255" s="107" t="s">
        <v>773</v>
      </c>
      <c r="P255" s="107" t="s">
        <v>661</v>
      </c>
      <c r="Q255" s="107" t="s">
        <v>677</v>
      </c>
      <c r="R255" s="118" t="s">
        <v>648</v>
      </c>
      <c r="S255" s="126" t="s">
        <v>950</v>
      </c>
      <c r="T255" s="127" t="s">
        <v>1820</v>
      </c>
      <c r="U255" s="128" t="s">
        <v>649</v>
      </c>
      <c r="V255" s="128" t="s">
        <v>649</v>
      </c>
      <c r="W255" s="126" t="s">
        <v>1043</v>
      </c>
      <c r="X255" s="128" t="s">
        <v>108</v>
      </c>
      <c r="Y255" s="128" t="s">
        <v>991</v>
      </c>
      <c r="Z255" s="128" t="s">
        <v>108</v>
      </c>
      <c r="AA255" s="128" t="s">
        <v>108</v>
      </c>
      <c r="AB255" s="118" t="s">
        <v>1253</v>
      </c>
    </row>
    <row r="256" spans="1:28" ht="22.5" customHeight="1" x14ac:dyDescent="0.25">
      <c r="A256" s="116" t="s">
        <v>1634</v>
      </c>
      <c r="B256" s="117" t="s">
        <v>1367</v>
      </c>
      <c r="C256" s="118" t="s">
        <v>679</v>
      </c>
      <c r="D256" s="119" t="s">
        <v>651</v>
      </c>
      <c r="E256" s="182" t="s">
        <v>599</v>
      </c>
      <c r="F256" s="120">
        <v>41</v>
      </c>
      <c r="G256" s="121" t="s">
        <v>59</v>
      </c>
      <c r="H256" s="122" t="s">
        <v>650</v>
      </c>
      <c r="I256" s="123" t="s">
        <v>682</v>
      </c>
      <c r="J256" s="124" t="s">
        <v>1044</v>
      </c>
      <c r="K256" s="124" t="s">
        <v>989</v>
      </c>
      <c r="L256" s="124">
        <v>600</v>
      </c>
      <c r="M256" s="125" t="s">
        <v>90</v>
      </c>
      <c r="N256" s="118" t="s">
        <v>1035</v>
      </c>
      <c r="O256" s="107" t="s">
        <v>773</v>
      </c>
      <c r="P256" s="107" t="s">
        <v>661</v>
      </c>
      <c r="Q256" s="107" t="s">
        <v>655</v>
      </c>
      <c r="R256" s="118" t="s">
        <v>648</v>
      </c>
      <c r="S256" s="126" t="s">
        <v>950</v>
      </c>
      <c r="T256" s="127" t="s">
        <v>1820</v>
      </c>
      <c r="U256" s="128" t="s">
        <v>649</v>
      </c>
      <c r="V256" s="128" t="s">
        <v>649</v>
      </c>
      <c r="W256" s="126" t="s">
        <v>1043</v>
      </c>
      <c r="X256" s="128" t="s">
        <v>108</v>
      </c>
      <c r="Y256" s="128" t="s">
        <v>991</v>
      </c>
      <c r="Z256" s="128" t="s">
        <v>108</v>
      </c>
      <c r="AA256" s="128" t="s">
        <v>108</v>
      </c>
      <c r="AB256" s="118" t="s">
        <v>1254</v>
      </c>
    </row>
    <row r="257" spans="1:28" ht="22.5" customHeight="1" x14ac:dyDescent="0.25">
      <c r="A257" s="116" t="s">
        <v>1635</v>
      </c>
      <c r="B257" s="117" t="s">
        <v>1367</v>
      </c>
      <c r="C257" s="118" t="s">
        <v>679</v>
      </c>
      <c r="D257" s="119" t="s">
        <v>651</v>
      </c>
      <c r="E257" s="183" t="s">
        <v>599</v>
      </c>
      <c r="F257" s="120">
        <v>41</v>
      </c>
      <c r="G257" s="121" t="s">
        <v>59</v>
      </c>
      <c r="H257" s="122" t="s">
        <v>650</v>
      </c>
      <c r="I257" s="123" t="s">
        <v>682</v>
      </c>
      <c r="J257" s="124" t="s">
        <v>1044</v>
      </c>
      <c r="K257" s="124" t="s">
        <v>989</v>
      </c>
      <c r="L257" s="124">
        <v>600</v>
      </c>
      <c r="M257" s="125" t="s">
        <v>90</v>
      </c>
      <c r="N257" s="118" t="s">
        <v>1035</v>
      </c>
      <c r="O257" s="107" t="s">
        <v>773</v>
      </c>
      <c r="P257" s="107" t="s">
        <v>681</v>
      </c>
      <c r="Q257" s="107" t="s">
        <v>677</v>
      </c>
      <c r="R257" s="118" t="s">
        <v>648</v>
      </c>
      <c r="S257" s="126" t="s">
        <v>950</v>
      </c>
      <c r="T257" s="127" t="s">
        <v>1820</v>
      </c>
      <c r="U257" s="128" t="s">
        <v>649</v>
      </c>
      <c r="V257" s="128" t="s">
        <v>649</v>
      </c>
      <c r="W257" s="126" t="s">
        <v>1043</v>
      </c>
      <c r="X257" s="128" t="s">
        <v>108</v>
      </c>
      <c r="Y257" s="128" t="s">
        <v>991</v>
      </c>
      <c r="Z257" s="128" t="s">
        <v>108</v>
      </c>
      <c r="AA257" s="128" t="s">
        <v>108</v>
      </c>
      <c r="AB257" s="118" t="s">
        <v>1255</v>
      </c>
    </row>
    <row r="258" spans="1:28" ht="22.5" customHeight="1" x14ac:dyDescent="0.25">
      <c r="A258" s="116" t="s">
        <v>72</v>
      </c>
      <c r="B258" s="117" t="s">
        <v>1025</v>
      </c>
      <c r="C258" s="118" t="s">
        <v>679</v>
      </c>
      <c r="D258" s="119" t="s">
        <v>643</v>
      </c>
      <c r="E258" s="183" t="s">
        <v>599</v>
      </c>
      <c r="F258" s="120">
        <v>41</v>
      </c>
      <c r="G258" s="121" t="s">
        <v>59</v>
      </c>
      <c r="H258" s="122" t="s">
        <v>650</v>
      </c>
      <c r="I258" s="123" t="s">
        <v>682</v>
      </c>
      <c r="J258" s="124" t="s">
        <v>1044</v>
      </c>
      <c r="K258" s="124" t="s">
        <v>989</v>
      </c>
      <c r="L258" s="124">
        <v>600</v>
      </c>
      <c r="M258" s="125" t="s">
        <v>90</v>
      </c>
      <c r="N258" s="118" t="s">
        <v>1042</v>
      </c>
      <c r="O258" s="107" t="s">
        <v>686</v>
      </c>
      <c r="P258" s="107" t="s">
        <v>661</v>
      </c>
      <c r="Q258" s="107" t="s">
        <v>655</v>
      </c>
      <c r="R258" s="118" t="s">
        <v>648</v>
      </c>
      <c r="S258" s="126" t="s">
        <v>950</v>
      </c>
      <c r="T258" s="127" t="s">
        <v>1821</v>
      </c>
      <c r="U258" s="128" t="s">
        <v>649</v>
      </c>
      <c r="V258" s="128" t="s">
        <v>649</v>
      </c>
      <c r="W258" s="126" t="s">
        <v>1043</v>
      </c>
      <c r="X258" s="128" t="s">
        <v>108</v>
      </c>
      <c r="Y258" s="128" t="s">
        <v>991</v>
      </c>
      <c r="Z258" s="128" t="s">
        <v>108</v>
      </c>
      <c r="AA258" s="128" t="s">
        <v>108</v>
      </c>
      <c r="AB258" s="118" t="s">
        <v>59</v>
      </c>
    </row>
    <row r="259" spans="1:28" ht="22.5" customHeight="1" x14ac:dyDescent="0.25">
      <c r="A259" s="116" t="s">
        <v>73</v>
      </c>
      <c r="B259" s="117" t="s">
        <v>1025</v>
      </c>
      <c r="C259" s="118" t="s">
        <v>679</v>
      </c>
      <c r="D259" s="119" t="s">
        <v>643</v>
      </c>
      <c r="E259" s="184" t="s">
        <v>599</v>
      </c>
      <c r="F259" s="120">
        <v>41</v>
      </c>
      <c r="G259" s="121" t="s">
        <v>59</v>
      </c>
      <c r="H259" s="122" t="s">
        <v>650</v>
      </c>
      <c r="I259" s="123" t="s">
        <v>682</v>
      </c>
      <c r="J259" s="124" t="s">
        <v>1044</v>
      </c>
      <c r="K259" s="124" t="s">
        <v>989</v>
      </c>
      <c r="L259" s="124">
        <v>600</v>
      </c>
      <c r="M259" s="125" t="s">
        <v>90</v>
      </c>
      <c r="N259" s="118" t="s">
        <v>1042</v>
      </c>
      <c r="O259" s="107" t="s">
        <v>686</v>
      </c>
      <c r="P259" s="107" t="s">
        <v>681</v>
      </c>
      <c r="Q259" s="107" t="s">
        <v>677</v>
      </c>
      <c r="R259" s="118" t="s">
        <v>648</v>
      </c>
      <c r="S259" s="126" t="s">
        <v>950</v>
      </c>
      <c r="T259" s="127" t="s">
        <v>1821</v>
      </c>
      <c r="U259" s="128" t="s">
        <v>649</v>
      </c>
      <c r="V259" s="128" t="s">
        <v>649</v>
      </c>
      <c r="W259" s="126" t="s">
        <v>1043</v>
      </c>
      <c r="X259" s="128" t="s">
        <v>108</v>
      </c>
      <c r="Y259" s="128" t="s">
        <v>991</v>
      </c>
      <c r="Z259" s="128" t="s">
        <v>108</v>
      </c>
      <c r="AA259" s="128" t="s">
        <v>108</v>
      </c>
      <c r="AB259" s="118" t="s">
        <v>59</v>
      </c>
    </row>
    <row r="260" spans="1:28" ht="37.5" customHeight="1" x14ac:dyDescent="0.25">
      <c r="A260" s="129" t="s">
        <v>642</v>
      </c>
      <c r="B260" s="130"/>
      <c r="C260" s="130"/>
      <c r="D260" s="130"/>
      <c r="E260" s="130"/>
      <c r="F260" s="130"/>
      <c r="G260" s="130"/>
      <c r="H260" s="132"/>
      <c r="I260" s="130"/>
      <c r="J260" s="131"/>
      <c r="K260" s="131"/>
      <c r="L260" s="131"/>
      <c r="M260" s="130"/>
      <c r="N260" s="130"/>
      <c r="O260" s="130"/>
      <c r="P260" s="130"/>
      <c r="Q260" s="130"/>
      <c r="R260" s="130"/>
      <c r="S260" s="132"/>
      <c r="T260" s="132"/>
      <c r="U260" s="132"/>
      <c r="V260" s="132"/>
      <c r="W260" s="132"/>
      <c r="X260" s="132"/>
      <c r="Y260" s="130"/>
      <c r="Z260" s="132"/>
      <c r="AA260" s="132"/>
      <c r="AB260" s="130"/>
    </row>
    <row r="261" spans="1:28" ht="22.5" customHeight="1" x14ac:dyDescent="0.25">
      <c r="A261" s="116" t="s">
        <v>513</v>
      </c>
      <c r="B261" s="117" t="s">
        <v>1026</v>
      </c>
      <c r="C261" s="118" t="s">
        <v>642</v>
      </c>
      <c r="D261" s="119" t="s">
        <v>643</v>
      </c>
      <c r="E261" s="183" t="s">
        <v>599</v>
      </c>
      <c r="F261" s="120">
        <v>47</v>
      </c>
      <c r="G261" s="121" t="s">
        <v>59</v>
      </c>
      <c r="H261" s="122" t="s">
        <v>644</v>
      </c>
      <c r="I261" s="123" t="s">
        <v>645</v>
      </c>
      <c r="J261" s="124" t="s">
        <v>985</v>
      </c>
      <c r="K261" s="124" t="s">
        <v>989</v>
      </c>
      <c r="L261" s="124">
        <v>300</v>
      </c>
      <c r="M261" s="125" t="s">
        <v>90</v>
      </c>
      <c r="N261" s="118" t="s">
        <v>1041</v>
      </c>
      <c r="O261" s="107" t="s">
        <v>971</v>
      </c>
      <c r="P261" s="107" t="s">
        <v>661</v>
      </c>
      <c r="Q261" s="107" t="s">
        <v>647</v>
      </c>
      <c r="R261" s="118" t="s">
        <v>648</v>
      </c>
      <c r="S261" s="126" t="s">
        <v>678</v>
      </c>
      <c r="T261" s="127" t="s">
        <v>1814</v>
      </c>
      <c r="U261" s="128" t="s">
        <v>649</v>
      </c>
      <c r="V261" s="128" t="s">
        <v>649</v>
      </c>
      <c r="W261" s="126" t="s">
        <v>1043</v>
      </c>
      <c r="X261" s="128" t="s">
        <v>108</v>
      </c>
      <c r="Y261" s="128" t="s">
        <v>991</v>
      </c>
      <c r="Z261" s="128" t="s">
        <v>108</v>
      </c>
      <c r="AA261" s="128" t="s">
        <v>108</v>
      </c>
      <c r="AB261" s="118" t="s">
        <v>59</v>
      </c>
    </row>
    <row r="262" spans="1:28" ht="22.5" customHeight="1" x14ac:dyDescent="0.25">
      <c r="A262" s="116" t="s">
        <v>1643</v>
      </c>
      <c r="B262" s="117" t="s">
        <v>1026</v>
      </c>
      <c r="C262" s="118" t="s">
        <v>642</v>
      </c>
      <c r="D262" s="119" t="s">
        <v>651</v>
      </c>
      <c r="E262" s="182" t="s">
        <v>599</v>
      </c>
      <c r="F262" s="120">
        <v>52</v>
      </c>
      <c r="G262" s="121" t="s">
        <v>59</v>
      </c>
      <c r="H262" s="122" t="s">
        <v>644</v>
      </c>
      <c r="I262" s="123" t="s">
        <v>645</v>
      </c>
      <c r="J262" s="124" t="s">
        <v>985</v>
      </c>
      <c r="K262" s="124" t="s">
        <v>989</v>
      </c>
      <c r="L262" s="124">
        <v>300</v>
      </c>
      <c r="M262" s="125" t="s">
        <v>90</v>
      </c>
      <c r="N262" s="118" t="s">
        <v>1041</v>
      </c>
      <c r="O262" s="107" t="s">
        <v>971</v>
      </c>
      <c r="P262" s="107" t="s">
        <v>661</v>
      </c>
      <c r="Q262" s="107" t="s">
        <v>647</v>
      </c>
      <c r="R262" s="118" t="s">
        <v>648</v>
      </c>
      <c r="S262" s="126" t="s">
        <v>678</v>
      </c>
      <c r="T262" s="127" t="s">
        <v>1814</v>
      </c>
      <c r="U262" s="128" t="s">
        <v>649</v>
      </c>
      <c r="V262" s="128" t="s">
        <v>649</v>
      </c>
      <c r="W262" s="126" t="s">
        <v>1043</v>
      </c>
      <c r="X262" s="128" t="s">
        <v>108</v>
      </c>
      <c r="Y262" s="128" t="s">
        <v>991</v>
      </c>
      <c r="Z262" s="128" t="s">
        <v>108</v>
      </c>
      <c r="AA262" s="128" t="s">
        <v>108</v>
      </c>
      <c r="AB262" s="118" t="s">
        <v>513</v>
      </c>
    </row>
    <row r="263" spans="1:28" ht="22.5" customHeight="1" x14ac:dyDescent="0.25">
      <c r="A263" s="116" t="s">
        <v>1849</v>
      </c>
      <c r="B263" s="117" t="s">
        <v>1903</v>
      </c>
      <c r="C263" s="118" t="s">
        <v>642</v>
      </c>
      <c r="D263" s="119" t="s">
        <v>667</v>
      </c>
      <c r="E263" s="183" t="s">
        <v>599</v>
      </c>
      <c r="F263" s="120">
        <v>35</v>
      </c>
      <c r="G263" s="121" t="s">
        <v>59</v>
      </c>
      <c r="H263" s="122" t="s">
        <v>644</v>
      </c>
      <c r="I263" s="123" t="s">
        <v>645</v>
      </c>
      <c r="J263" s="124" t="s">
        <v>985</v>
      </c>
      <c r="K263" s="124" t="s">
        <v>989</v>
      </c>
      <c r="L263" s="124">
        <v>300</v>
      </c>
      <c r="M263" s="125" t="s">
        <v>90</v>
      </c>
      <c r="N263" s="118" t="s">
        <v>1473</v>
      </c>
      <c r="O263" s="107" t="s">
        <v>1709</v>
      </c>
      <c r="P263" s="107" t="s">
        <v>661</v>
      </c>
      <c r="Q263" s="107" t="s">
        <v>655</v>
      </c>
      <c r="R263" s="118" t="s">
        <v>648</v>
      </c>
      <c r="S263" s="126" t="s">
        <v>950</v>
      </c>
      <c r="T263" s="127" t="s">
        <v>1814</v>
      </c>
      <c r="U263" s="128" t="s">
        <v>649</v>
      </c>
      <c r="V263" s="128" t="s">
        <v>649</v>
      </c>
      <c r="W263" s="126" t="s">
        <v>1366</v>
      </c>
      <c r="X263" s="128" t="s">
        <v>108</v>
      </c>
      <c r="Y263" s="128" t="s">
        <v>991</v>
      </c>
      <c r="Z263" s="128" t="s">
        <v>108</v>
      </c>
      <c r="AA263" s="128" t="s">
        <v>108</v>
      </c>
      <c r="AB263" s="118" t="s">
        <v>1643</v>
      </c>
    </row>
    <row r="264" spans="1:28" ht="22.5" customHeight="1" x14ac:dyDescent="0.25">
      <c r="A264" s="116" t="s">
        <v>1850</v>
      </c>
      <c r="B264" s="117" t="s">
        <v>1903</v>
      </c>
      <c r="C264" s="118" t="s">
        <v>642</v>
      </c>
      <c r="D264" s="119" t="s">
        <v>667</v>
      </c>
      <c r="E264" s="183" t="s">
        <v>599</v>
      </c>
      <c r="F264" s="120">
        <v>48</v>
      </c>
      <c r="G264" s="121" t="s">
        <v>59</v>
      </c>
      <c r="H264" s="122" t="s">
        <v>644</v>
      </c>
      <c r="I264" s="123" t="s">
        <v>645</v>
      </c>
      <c r="J264" s="124" t="s">
        <v>985</v>
      </c>
      <c r="K264" s="124" t="s">
        <v>989</v>
      </c>
      <c r="L264" s="124">
        <v>300</v>
      </c>
      <c r="M264" s="125" t="s">
        <v>90</v>
      </c>
      <c r="N264" s="118" t="s">
        <v>1473</v>
      </c>
      <c r="O264" s="107" t="s">
        <v>1708</v>
      </c>
      <c r="P264" s="107" t="s">
        <v>661</v>
      </c>
      <c r="Q264" s="107" t="s">
        <v>655</v>
      </c>
      <c r="R264" s="118" t="s">
        <v>648</v>
      </c>
      <c r="S264" s="126" t="s">
        <v>920</v>
      </c>
      <c r="T264" s="127" t="s">
        <v>1814</v>
      </c>
      <c r="U264" s="128" t="s">
        <v>649</v>
      </c>
      <c r="V264" s="128" t="s">
        <v>649</v>
      </c>
      <c r="W264" s="126" t="s">
        <v>1366</v>
      </c>
      <c r="X264" s="128" t="s">
        <v>108</v>
      </c>
      <c r="Y264" s="128" t="s">
        <v>991</v>
      </c>
      <c r="Z264" s="128" t="s">
        <v>108</v>
      </c>
      <c r="AA264" s="128" t="s">
        <v>108</v>
      </c>
      <c r="AB264" s="118" t="s">
        <v>1853</v>
      </c>
    </row>
    <row r="265" spans="1:28" ht="22.5" customHeight="1" x14ac:dyDescent="0.25">
      <c r="A265" s="116" t="s">
        <v>517</v>
      </c>
      <c r="B265" s="117" t="s">
        <v>1027</v>
      </c>
      <c r="C265" s="118" t="s">
        <v>642</v>
      </c>
      <c r="D265" s="119" t="s">
        <v>643</v>
      </c>
      <c r="E265" s="183" t="s">
        <v>599</v>
      </c>
      <c r="F265" s="120" t="s">
        <v>59</v>
      </c>
      <c r="G265" s="121" t="s">
        <v>59</v>
      </c>
      <c r="H265" s="122" t="s">
        <v>644</v>
      </c>
      <c r="I265" s="123" t="s">
        <v>645</v>
      </c>
      <c r="J265" s="124" t="s">
        <v>985</v>
      </c>
      <c r="K265" s="124" t="s">
        <v>989</v>
      </c>
      <c r="L265" s="124">
        <v>300</v>
      </c>
      <c r="M265" s="125" t="s">
        <v>90</v>
      </c>
      <c r="N265" s="118" t="s">
        <v>1036</v>
      </c>
      <c r="O265" s="107" t="s">
        <v>665</v>
      </c>
      <c r="P265" s="107" t="s">
        <v>646</v>
      </c>
      <c r="Q265" s="107" t="s">
        <v>647</v>
      </c>
      <c r="R265" s="118" t="s">
        <v>648</v>
      </c>
      <c r="S265" s="126" t="s">
        <v>678</v>
      </c>
      <c r="T265" s="127" t="s">
        <v>1814</v>
      </c>
      <c r="U265" s="128" t="s">
        <v>649</v>
      </c>
      <c r="V265" s="128" t="s">
        <v>649</v>
      </c>
      <c r="W265" s="126" t="s">
        <v>1043</v>
      </c>
      <c r="X265" s="128" t="s">
        <v>108</v>
      </c>
      <c r="Y265" s="128" t="s">
        <v>991</v>
      </c>
      <c r="Z265" s="128" t="s">
        <v>108</v>
      </c>
      <c r="AA265" s="128" t="s">
        <v>108</v>
      </c>
      <c r="AB265" s="118" t="s">
        <v>514</v>
      </c>
    </row>
    <row r="266" spans="1:28" ht="22.5" customHeight="1" x14ac:dyDescent="0.25">
      <c r="A266" s="116" t="s">
        <v>518</v>
      </c>
      <c r="B266" s="117" t="s">
        <v>1027</v>
      </c>
      <c r="C266" s="118" t="s">
        <v>642</v>
      </c>
      <c r="D266" s="119" t="s">
        <v>643</v>
      </c>
      <c r="E266" s="182" t="s">
        <v>599</v>
      </c>
      <c r="F266" s="120">
        <v>46</v>
      </c>
      <c r="G266" s="121" t="s">
        <v>59</v>
      </c>
      <c r="H266" s="122" t="s">
        <v>644</v>
      </c>
      <c r="I266" s="123" t="s">
        <v>645</v>
      </c>
      <c r="J266" s="124" t="s">
        <v>985</v>
      </c>
      <c r="K266" s="124" t="s">
        <v>989</v>
      </c>
      <c r="L266" s="124">
        <v>300</v>
      </c>
      <c r="M266" s="125" t="s">
        <v>90</v>
      </c>
      <c r="N266" s="118" t="s">
        <v>1036</v>
      </c>
      <c r="O266" s="107" t="s">
        <v>665</v>
      </c>
      <c r="P266" s="107" t="s">
        <v>661</v>
      </c>
      <c r="Q266" s="107" t="s">
        <v>655</v>
      </c>
      <c r="R266" s="118" t="s">
        <v>648</v>
      </c>
      <c r="S266" s="126" t="s">
        <v>950</v>
      </c>
      <c r="T266" s="127" t="s">
        <v>1814</v>
      </c>
      <c r="U266" s="128" t="s">
        <v>649</v>
      </c>
      <c r="V266" s="128" t="s">
        <v>649</v>
      </c>
      <c r="W266" s="126" t="s">
        <v>1043</v>
      </c>
      <c r="X266" s="128" t="s">
        <v>108</v>
      </c>
      <c r="Y266" s="128" t="s">
        <v>991</v>
      </c>
      <c r="Z266" s="128" t="s">
        <v>108</v>
      </c>
      <c r="AA266" s="128" t="s">
        <v>108</v>
      </c>
      <c r="AB266" s="118" t="s">
        <v>515</v>
      </c>
    </row>
    <row r="267" spans="1:28" ht="22.5" customHeight="1" x14ac:dyDescent="0.25">
      <c r="A267" s="116" t="s">
        <v>519</v>
      </c>
      <c r="B267" s="117" t="s">
        <v>1027</v>
      </c>
      <c r="C267" s="118" t="s">
        <v>642</v>
      </c>
      <c r="D267" s="119" t="s">
        <v>643</v>
      </c>
      <c r="E267" s="183" t="s">
        <v>599</v>
      </c>
      <c r="F267" s="120" t="s">
        <v>59</v>
      </c>
      <c r="G267" s="121" t="s">
        <v>59</v>
      </c>
      <c r="H267" s="122" t="s">
        <v>644</v>
      </c>
      <c r="I267" s="123" t="s">
        <v>645</v>
      </c>
      <c r="J267" s="124" t="s">
        <v>985</v>
      </c>
      <c r="K267" s="124" t="s">
        <v>989</v>
      </c>
      <c r="L267" s="124">
        <v>300</v>
      </c>
      <c r="M267" s="125" t="s">
        <v>90</v>
      </c>
      <c r="N267" s="118" t="s">
        <v>1036</v>
      </c>
      <c r="O267" s="107" t="s">
        <v>666</v>
      </c>
      <c r="P267" s="107" t="s">
        <v>661</v>
      </c>
      <c r="Q267" s="107" t="s">
        <v>655</v>
      </c>
      <c r="R267" s="118" t="s">
        <v>648</v>
      </c>
      <c r="S267" s="126" t="s">
        <v>950</v>
      </c>
      <c r="T267" s="127" t="s">
        <v>1814</v>
      </c>
      <c r="U267" s="128" t="s">
        <v>649</v>
      </c>
      <c r="V267" s="128" t="s">
        <v>649</v>
      </c>
      <c r="W267" s="126" t="s">
        <v>1043</v>
      </c>
      <c r="X267" s="128" t="s">
        <v>108</v>
      </c>
      <c r="Y267" s="128" t="s">
        <v>991</v>
      </c>
      <c r="Z267" s="128" t="s">
        <v>108</v>
      </c>
      <c r="AA267" s="128" t="s">
        <v>108</v>
      </c>
      <c r="AB267" s="118" t="s">
        <v>516</v>
      </c>
    </row>
    <row r="268" spans="1:28" ht="22.5" customHeight="1" x14ac:dyDescent="0.25">
      <c r="A268" s="116" t="s">
        <v>1270</v>
      </c>
      <c r="B268" s="117" t="s">
        <v>1368</v>
      </c>
      <c r="C268" s="118" t="s">
        <v>642</v>
      </c>
      <c r="D268" s="119" t="s">
        <v>643</v>
      </c>
      <c r="E268" s="182" t="s">
        <v>599</v>
      </c>
      <c r="F268" s="120" t="s">
        <v>59</v>
      </c>
      <c r="G268" s="121">
        <v>1132</v>
      </c>
      <c r="H268" s="122" t="s">
        <v>644</v>
      </c>
      <c r="I268" s="123" t="s">
        <v>771</v>
      </c>
      <c r="J268" s="124" t="s">
        <v>985</v>
      </c>
      <c r="K268" s="124" t="s">
        <v>989</v>
      </c>
      <c r="L268" s="124">
        <v>300</v>
      </c>
      <c r="M268" s="125" t="s">
        <v>90</v>
      </c>
      <c r="N268" s="118" t="s">
        <v>1035</v>
      </c>
      <c r="O268" s="107" t="s">
        <v>772</v>
      </c>
      <c r="P268" s="107" t="s">
        <v>646</v>
      </c>
      <c r="Q268" s="107" t="s">
        <v>647</v>
      </c>
      <c r="R268" s="118" t="s">
        <v>648</v>
      </c>
      <c r="S268" s="126" t="s">
        <v>678</v>
      </c>
      <c r="T268" s="127" t="s">
        <v>1814</v>
      </c>
      <c r="U268" s="128" t="s">
        <v>649</v>
      </c>
      <c r="V268" s="128" t="s">
        <v>649</v>
      </c>
      <c r="W268" s="126" t="s">
        <v>1366</v>
      </c>
      <c r="X268" s="128" t="s">
        <v>108</v>
      </c>
      <c r="Y268" s="128" t="s">
        <v>991</v>
      </c>
      <c r="Z268" s="128" t="s">
        <v>108</v>
      </c>
      <c r="AA268" s="128" t="s">
        <v>108</v>
      </c>
      <c r="AB268" s="118" t="s">
        <v>517</v>
      </c>
    </row>
    <row r="269" spans="1:28" ht="22.5" customHeight="1" x14ac:dyDescent="0.25">
      <c r="A269" s="116" t="s">
        <v>1273</v>
      </c>
      <c r="B269" s="117" t="s">
        <v>1368</v>
      </c>
      <c r="C269" s="118" t="s">
        <v>642</v>
      </c>
      <c r="D269" s="119" t="s">
        <v>643</v>
      </c>
      <c r="E269" s="184" t="s">
        <v>599</v>
      </c>
      <c r="F269" s="120" t="s">
        <v>59</v>
      </c>
      <c r="G269" s="121" t="s">
        <v>59</v>
      </c>
      <c r="H269" s="122" t="s">
        <v>644</v>
      </c>
      <c r="I269" s="123" t="s">
        <v>771</v>
      </c>
      <c r="J269" s="124" t="s">
        <v>985</v>
      </c>
      <c r="K269" s="124" t="s">
        <v>989</v>
      </c>
      <c r="L269" s="124">
        <v>300</v>
      </c>
      <c r="M269" s="125" t="s">
        <v>90</v>
      </c>
      <c r="N269" s="118" t="s">
        <v>1035</v>
      </c>
      <c r="O269" s="107" t="s">
        <v>773</v>
      </c>
      <c r="P269" s="107" t="s">
        <v>661</v>
      </c>
      <c r="Q269" s="107" t="s">
        <v>655</v>
      </c>
      <c r="R269" s="118" t="s">
        <v>648</v>
      </c>
      <c r="S269" s="126" t="s">
        <v>920</v>
      </c>
      <c r="T269" s="127" t="s">
        <v>1814</v>
      </c>
      <c r="U269" s="128" t="s">
        <v>649</v>
      </c>
      <c r="V269" s="128" t="s">
        <v>649</v>
      </c>
      <c r="W269" s="126" t="s">
        <v>1366</v>
      </c>
      <c r="X269" s="128" t="s">
        <v>108</v>
      </c>
      <c r="Y269" s="128" t="s">
        <v>991</v>
      </c>
      <c r="Z269" s="128" t="s">
        <v>108</v>
      </c>
      <c r="AA269" s="128" t="s">
        <v>108</v>
      </c>
      <c r="AB269" s="118" t="s">
        <v>59</v>
      </c>
    </row>
    <row r="270" spans="1:28" ht="22.5" customHeight="1" x14ac:dyDescent="0.25">
      <c r="A270" s="116" t="s">
        <v>1274</v>
      </c>
      <c r="B270" s="117" t="s">
        <v>1368</v>
      </c>
      <c r="C270" s="118" t="s">
        <v>642</v>
      </c>
      <c r="D270" s="119" t="s">
        <v>643</v>
      </c>
      <c r="E270" s="182" t="s">
        <v>599</v>
      </c>
      <c r="F270" s="120" t="s">
        <v>59</v>
      </c>
      <c r="G270" s="121" t="s">
        <v>59</v>
      </c>
      <c r="H270" s="122" t="s">
        <v>644</v>
      </c>
      <c r="I270" s="123" t="s">
        <v>771</v>
      </c>
      <c r="J270" s="124" t="s">
        <v>985</v>
      </c>
      <c r="K270" s="124" t="s">
        <v>989</v>
      </c>
      <c r="L270" s="124">
        <v>300</v>
      </c>
      <c r="M270" s="125" t="s">
        <v>1278</v>
      </c>
      <c r="N270" s="118" t="s">
        <v>1035</v>
      </c>
      <c r="O270" s="107" t="s">
        <v>772</v>
      </c>
      <c r="P270" s="107" t="s">
        <v>661</v>
      </c>
      <c r="Q270" s="107" t="s">
        <v>655</v>
      </c>
      <c r="R270" s="118" t="s">
        <v>648</v>
      </c>
      <c r="S270" s="126" t="s">
        <v>950</v>
      </c>
      <c r="T270" s="127" t="s">
        <v>1814</v>
      </c>
      <c r="U270" s="128" t="s">
        <v>649</v>
      </c>
      <c r="V270" s="128" t="s">
        <v>649</v>
      </c>
      <c r="W270" s="126" t="s">
        <v>1366</v>
      </c>
      <c r="X270" s="128" t="s">
        <v>108</v>
      </c>
      <c r="Y270" s="128" t="s">
        <v>991</v>
      </c>
      <c r="Z270" s="128" t="s">
        <v>108</v>
      </c>
      <c r="AA270" s="128" t="s">
        <v>108</v>
      </c>
      <c r="AB270" s="118" t="s">
        <v>59</v>
      </c>
    </row>
    <row r="271" spans="1:28" ht="22.5" customHeight="1" x14ac:dyDescent="0.25">
      <c r="A271" s="116" t="s">
        <v>1275</v>
      </c>
      <c r="B271" s="117" t="s">
        <v>1368</v>
      </c>
      <c r="C271" s="118" t="s">
        <v>642</v>
      </c>
      <c r="D271" s="119" t="s">
        <v>643</v>
      </c>
      <c r="E271" s="182" t="s">
        <v>599</v>
      </c>
      <c r="F271" s="120" t="s">
        <v>59</v>
      </c>
      <c r="G271" s="121" t="s">
        <v>59</v>
      </c>
      <c r="H271" s="122" t="s">
        <v>644</v>
      </c>
      <c r="I271" s="123" t="s">
        <v>771</v>
      </c>
      <c r="J271" s="124" t="s">
        <v>985</v>
      </c>
      <c r="K271" s="124" t="s">
        <v>989</v>
      </c>
      <c r="L271" s="124">
        <v>300</v>
      </c>
      <c r="M271" s="125" t="s">
        <v>1278</v>
      </c>
      <c r="N271" s="118" t="s">
        <v>1035</v>
      </c>
      <c r="O271" s="107" t="s">
        <v>773</v>
      </c>
      <c r="P271" s="107" t="s">
        <v>661</v>
      </c>
      <c r="Q271" s="107" t="s">
        <v>655</v>
      </c>
      <c r="R271" s="118" t="s">
        <v>648</v>
      </c>
      <c r="S271" s="126" t="s">
        <v>950</v>
      </c>
      <c r="T271" s="127" t="s">
        <v>1814</v>
      </c>
      <c r="U271" s="128" t="s">
        <v>649</v>
      </c>
      <c r="V271" s="128" t="s">
        <v>649</v>
      </c>
      <c r="W271" s="126" t="s">
        <v>1366</v>
      </c>
      <c r="X271" s="128" t="s">
        <v>108</v>
      </c>
      <c r="Y271" s="128" t="s">
        <v>991</v>
      </c>
      <c r="Z271" s="128" t="s">
        <v>108</v>
      </c>
      <c r="AA271" s="128" t="s">
        <v>108</v>
      </c>
      <c r="AB271" s="118" t="s">
        <v>59</v>
      </c>
    </row>
    <row r="272" spans="1:28" ht="22.5" customHeight="1" x14ac:dyDescent="0.25">
      <c r="A272" s="116" t="s">
        <v>1713</v>
      </c>
      <c r="B272" s="117" t="s">
        <v>1368</v>
      </c>
      <c r="C272" s="118" t="s">
        <v>642</v>
      </c>
      <c r="D272" s="119" t="s">
        <v>667</v>
      </c>
      <c r="E272" s="182" t="s">
        <v>599</v>
      </c>
      <c r="F272" s="120">
        <v>40</v>
      </c>
      <c r="G272" s="121">
        <v>1132</v>
      </c>
      <c r="H272" s="122" t="s">
        <v>644</v>
      </c>
      <c r="I272" s="123" t="s">
        <v>771</v>
      </c>
      <c r="J272" s="124" t="s">
        <v>985</v>
      </c>
      <c r="K272" s="124" t="s">
        <v>989</v>
      </c>
      <c r="L272" s="124">
        <v>300</v>
      </c>
      <c r="M272" s="125" t="s">
        <v>90</v>
      </c>
      <c r="N272" s="118" t="s">
        <v>1035</v>
      </c>
      <c r="O272" s="107" t="s">
        <v>772</v>
      </c>
      <c r="P272" s="107" t="s">
        <v>646</v>
      </c>
      <c r="Q272" s="107" t="s">
        <v>647</v>
      </c>
      <c r="R272" s="118" t="s">
        <v>648</v>
      </c>
      <c r="S272" s="126" t="s">
        <v>678</v>
      </c>
      <c r="T272" s="127" t="s">
        <v>1814</v>
      </c>
      <c r="U272" s="128" t="s">
        <v>649</v>
      </c>
      <c r="V272" s="128" t="s">
        <v>649</v>
      </c>
      <c r="W272" s="126" t="s">
        <v>1366</v>
      </c>
      <c r="X272" s="128" t="s">
        <v>108</v>
      </c>
      <c r="Y272" s="128" t="s">
        <v>991</v>
      </c>
      <c r="Z272" s="128" t="s">
        <v>108</v>
      </c>
      <c r="AA272" s="128" t="s">
        <v>108</v>
      </c>
      <c r="AB272" s="118" t="s">
        <v>1270</v>
      </c>
    </row>
    <row r="273" spans="1:28" ht="22.5" customHeight="1" x14ac:dyDescent="0.25">
      <c r="A273" s="116" t="s">
        <v>1714</v>
      </c>
      <c r="B273" s="117" t="s">
        <v>1368</v>
      </c>
      <c r="C273" s="118" t="s">
        <v>642</v>
      </c>
      <c r="D273" s="119" t="s">
        <v>667</v>
      </c>
      <c r="E273" s="182" t="s">
        <v>599</v>
      </c>
      <c r="F273" s="120">
        <v>48</v>
      </c>
      <c r="G273" s="121" t="s">
        <v>59</v>
      </c>
      <c r="H273" s="122" t="s">
        <v>644</v>
      </c>
      <c r="I273" s="123" t="s">
        <v>771</v>
      </c>
      <c r="J273" s="124" t="s">
        <v>985</v>
      </c>
      <c r="K273" s="124" t="s">
        <v>989</v>
      </c>
      <c r="L273" s="124">
        <v>300</v>
      </c>
      <c r="M273" s="125" t="s">
        <v>90</v>
      </c>
      <c r="N273" s="118" t="s">
        <v>1035</v>
      </c>
      <c r="O273" s="107" t="s">
        <v>772</v>
      </c>
      <c r="P273" s="107" t="s">
        <v>661</v>
      </c>
      <c r="Q273" s="107" t="s">
        <v>655</v>
      </c>
      <c r="R273" s="118" t="s">
        <v>648</v>
      </c>
      <c r="S273" s="126" t="s">
        <v>950</v>
      </c>
      <c r="T273" s="127" t="s">
        <v>1814</v>
      </c>
      <c r="U273" s="128" t="s">
        <v>649</v>
      </c>
      <c r="V273" s="128" t="s">
        <v>649</v>
      </c>
      <c r="W273" s="126" t="s">
        <v>1366</v>
      </c>
      <c r="X273" s="128" t="s">
        <v>108</v>
      </c>
      <c r="Y273" s="128" t="s">
        <v>991</v>
      </c>
      <c r="Z273" s="128" t="s">
        <v>108</v>
      </c>
      <c r="AA273" s="128" t="s">
        <v>108</v>
      </c>
      <c r="AB273" s="118" t="s">
        <v>1271</v>
      </c>
    </row>
    <row r="274" spans="1:28" ht="22.5" customHeight="1" x14ac:dyDescent="0.25">
      <c r="A274" s="116" t="s">
        <v>1715</v>
      </c>
      <c r="B274" s="117" t="s">
        <v>1368</v>
      </c>
      <c r="C274" s="118" t="s">
        <v>642</v>
      </c>
      <c r="D274" s="119" t="s">
        <v>667</v>
      </c>
      <c r="E274" s="184" t="s">
        <v>599</v>
      </c>
      <c r="F274" s="120">
        <v>41</v>
      </c>
      <c r="G274" s="121" t="s">
        <v>59</v>
      </c>
      <c r="H274" s="122" t="s">
        <v>644</v>
      </c>
      <c r="I274" s="123" t="s">
        <v>771</v>
      </c>
      <c r="J274" s="124" t="s">
        <v>985</v>
      </c>
      <c r="K274" s="124" t="s">
        <v>989</v>
      </c>
      <c r="L274" s="124">
        <v>300</v>
      </c>
      <c r="M274" s="125" t="s">
        <v>90</v>
      </c>
      <c r="N274" s="118" t="s">
        <v>1035</v>
      </c>
      <c r="O274" s="107" t="s">
        <v>773</v>
      </c>
      <c r="P274" s="107" t="s">
        <v>661</v>
      </c>
      <c r="Q274" s="107" t="s">
        <v>655</v>
      </c>
      <c r="R274" s="118" t="s">
        <v>648</v>
      </c>
      <c r="S274" s="126" t="s">
        <v>950</v>
      </c>
      <c r="T274" s="127" t="s">
        <v>1814</v>
      </c>
      <c r="U274" s="128" t="s">
        <v>649</v>
      </c>
      <c r="V274" s="128" t="s">
        <v>649</v>
      </c>
      <c r="W274" s="126" t="s">
        <v>1366</v>
      </c>
      <c r="X274" s="128" t="s">
        <v>108</v>
      </c>
      <c r="Y274" s="128" t="s">
        <v>991</v>
      </c>
      <c r="Z274" s="128" t="s">
        <v>108</v>
      </c>
      <c r="AA274" s="128" t="s">
        <v>108</v>
      </c>
      <c r="AB274" s="118" t="s">
        <v>1272</v>
      </c>
    </row>
    <row r="275" spans="1:28" ht="22.5" customHeight="1" x14ac:dyDescent="0.25">
      <c r="A275" s="116" t="s">
        <v>1716</v>
      </c>
      <c r="B275" s="117" t="s">
        <v>1368</v>
      </c>
      <c r="C275" s="118" t="s">
        <v>642</v>
      </c>
      <c r="D275" s="119" t="s">
        <v>667</v>
      </c>
      <c r="E275" s="182" t="s">
        <v>599</v>
      </c>
      <c r="F275" s="120">
        <v>48</v>
      </c>
      <c r="G275" s="121" t="s">
        <v>59</v>
      </c>
      <c r="H275" s="122" t="s">
        <v>644</v>
      </c>
      <c r="I275" s="123" t="s">
        <v>771</v>
      </c>
      <c r="J275" s="124" t="s">
        <v>985</v>
      </c>
      <c r="K275" s="124" t="s">
        <v>989</v>
      </c>
      <c r="L275" s="124">
        <v>300</v>
      </c>
      <c r="M275" s="125" t="s">
        <v>1278</v>
      </c>
      <c r="N275" s="118" t="s">
        <v>1035</v>
      </c>
      <c r="O275" s="107" t="s">
        <v>772</v>
      </c>
      <c r="P275" s="107" t="s">
        <v>661</v>
      </c>
      <c r="Q275" s="107" t="s">
        <v>655</v>
      </c>
      <c r="R275" s="118" t="s">
        <v>648</v>
      </c>
      <c r="S275" s="126" t="s">
        <v>950</v>
      </c>
      <c r="T275" s="127" t="s">
        <v>1814</v>
      </c>
      <c r="U275" s="128" t="s">
        <v>649</v>
      </c>
      <c r="V275" s="128" t="s">
        <v>649</v>
      </c>
      <c r="W275" s="126" t="s">
        <v>1366</v>
      </c>
      <c r="X275" s="128" t="s">
        <v>108</v>
      </c>
      <c r="Y275" s="128" t="s">
        <v>991</v>
      </c>
      <c r="Z275" s="128" t="s">
        <v>108</v>
      </c>
      <c r="AA275" s="128" t="s">
        <v>108</v>
      </c>
      <c r="AB275" s="118" t="s">
        <v>1274</v>
      </c>
    </row>
    <row r="276" spans="1:28" ht="22.5" customHeight="1" x14ac:dyDescent="0.25">
      <c r="A276" s="116" t="s">
        <v>1717</v>
      </c>
      <c r="B276" s="117" t="s">
        <v>1368</v>
      </c>
      <c r="C276" s="118" t="s">
        <v>642</v>
      </c>
      <c r="D276" s="119" t="s">
        <v>667</v>
      </c>
      <c r="E276" s="182" t="s">
        <v>599</v>
      </c>
      <c r="F276" s="120" t="s">
        <v>59</v>
      </c>
      <c r="G276" s="121" t="s">
        <v>59</v>
      </c>
      <c r="H276" s="122" t="s">
        <v>644</v>
      </c>
      <c r="I276" s="123" t="s">
        <v>771</v>
      </c>
      <c r="J276" s="124" t="s">
        <v>985</v>
      </c>
      <c r="K276" s="124" t="s">
        <v>989</v>
      </c>
      <c r="L276" s="124">
        <v>300</v>
      </c>
      <c r="M276" s="125" t="s">
        <v>1278</v>
      </c>
      <c r="N276" s="118" t="s">
        <v>1035</v>
      </c>
      <c r="O276" s="107" t="s">
        <v>773</v>
      </c>
      <c r="P276" s="107" t="s">
        <v>661</v>
      </c>
      <c r="Q276" s="107" t="s">
        <v>655</v>
      </c>
      <c r="R276" s="118" t="s">
        <v>648</v>
      </c>
      <c r="S276" s="126" t="s">
        <v>950</v>
      </c>
      <c r="T276" s="127" t="s">
        <v>1814</v>
      </c>
      <c r="U276" s="128" t="s">
        <v>649</v>
      </c>
      <c r="V276" s="128" t="s">
        <v>649</v>
      </c>
      <c r="W276" s="126" t="s">
        <v>1366</v>
      </c>
      <c r="X276" s="128" t="s">
        <v>108</v>
      </c>
      <c r="Y276" s="128" t="s">
        <v>991</v>
      </c>
      <c r="Z276" s="128" t="s">
        <v>108</v>
      </c>
      <c r="AA276" s="128" t="s">
        <v>108</v>
      </c>
      <c r="AB276" s="118" t="s">
        <v>1275</v>
      </c>
    </row>
    <row r="277" spans="1:28" ht="22.5" customHeight="1" x14ac:dyDescent="0.25">
      <c r="A277" s="116" t="s">
        <v>522</v>
      </c>
      <c r="B277" s="117" t="s">
        <v>1028</v>
      </c>
      <c r="C277" s="118" t="s">
        <v>642</v>
      </c>
      <c r="D277" s="119" t="s">
        <v>643</v>
      </c>
      <c r="E277" s="183" t="s">
        <v>599</v>
      </c>
      <c r="F277" s="120" t="s">
        <v>59</v>
      </c>
      <c r="G277" s="121" t="s">
        <v>59</v>
      </c>
      <c r="H277" s="122" t="s">
        <v>644</v>
      </c>
      <c r="I277" s="123" t="s">
        <v>645</v>
      </c>
      <c r="J277" s="124" t="s">
        <v>990</v>
      </c>
      <c r="K277" s="124" t="s">
        <v>994</v>
      </c>
      <c r="L277" s="124">
        <v>400</v>
      </c>
      <c r="M277" s="125" t="s">
        <v>90</v>
      </c>
      <c r="N277" s="118" t="s">
        <v>1036</v>
      </c>
      <c r="O277" s="107" t="s">
        <v>665</v>
      </c>
      <c r="P277" s="107" t="s">
        <v>646</v>
      </c>
      <c r="Q277" s="107" t="s">
        <v>647</v>
      </c>
      <c r="R277" s="118" t="s">
        <v>648</v>
      </c>
      <c r="S277" s="126" t="s">
        <v>108</v>
      </c>
      <c r="T277" s="127" t="s">
        <v>1814</v>
      </c>
      <c r="U277" s="128" t="s">
        <v>649</v>
      </c>
      <c r="V277" s="128" t="s">
        <v>649</v>
      </c>
      <c r="W277" s="126" t="s">
        <v>1043</v>
      </c>
      <c r="X277" s="128" t="s">
        <v>649</v>
      </c>
      <c r="Y277" s="128" t="s">
        <v>991</v>
      </c>
      <c r="Z277" s="128" t="s">
        <v>108</v>
      </c>
      <c r="AA277" s="128" t="s">
        <v>108</v>
      </c>
      <c r="AB277" s="118" t="s">
        <v>683</v>
      </c>
    </row>
    <row r="278" spans="1:28" ht="22.5" customHeight="1" x14ac:dyDescent="0.25">
      <c r="A278" s="116" t="s">
        <v>524</v>
      </c>
      <c r="B278" s="117" t="s">
        <v>1028</v>
      </c>
      <c r="C278" s="118" t="s">
        <v>642</v>
      </c>
      <c r="D278" s="119" t="s">
        <v>643</v>
      </c>
      <c r="E278" s="183" t="s">
        <v>599</v>
      </c>
      <c r="F278" s="120" t="s">
        <v>59</v>
      </c>
      <c r="G278" s="121" t="s">
        <v>59</v>
      </c>
      <c r="H278" s="122" t="s">
        <v>644</v>
      </c>
      <c r="I278" s="123" t="s">
        <v>645</v>
      </c>
      <c r="J278" s="124" t="s">
        <v>990</v>
      </c>
      <c r="K278" s="124" t="s">
        <v>994</v>
      </c>
      <c r="L278" s="124">
        <v>400</v>
      </c>
      <c r="M278" s="125" t="s">
        <v>90</v>
      </c>
      <c r="N278" s="118" t="s">
        <v>1036</v>
      </c>
      <c r="O278" s="107" t="s">
        <v>665</v>
      </c>
      <c r="P278" s="107" t="s">
        <v>661</v>
      </c>
      <c r="Q278" s="107" t="s">
        <v>655</v>
      </c>
      <c r="R278" s="118" t="s">
        <v>648</v>
      </c>
      <c r="S278" s="126" t="s">
        <v>108</v>
      </c>
      <c r="T278" s="127" t="s">
        <v>1814</v>
      </c>
      <c r="U278" s="128" t="s">
        <v>649</v>
      </c>
      <c r="V278" s="128" t="s">
        <v>649</v>
      </c>
      <c r="W278" s="126" t="s">
        <v>1043</v>
      </c>
      <c r="X278" s="128" t="s">
        <v>649</v>
      </c>
      <c r="Y278" s="128" t="s">
        <v>991</v>
      </c>
      <c r="Z278" s="128" t="s">
        <v>108</v>
      </c>
      <c r="AA278" s="128" t="s">
        <v>108</v>
      </c>
      <c r="AB278" s="118" t="s">
        <v>520</v>
      </c>
    </row>
    <row r="279" spans="1:28" ht="22.5" customHeight="1" x14ac:dyDescent="0.25">
      <c r="A279" s="116" t="s">
        <v>526</v>
      </c>
      <c r="B279" s="117" t="s">
        <v>1028</v>
      </c>
      <c r="C279" s="118" t="s">
        <v>642</v>
      </c>
      <c r="D279" s="119" t="s">
        <v>643</v>
      </c>
      <c r="E279" s="184" t="s">
        <v>599</v>
      </c>
      <c r="F279" s="120" t="s">
        <v>59</v>
      </c>
      <c r="G279" s="121" t="s">
        <v>59</v>
      </c>
      <c r="H279" s="122" t="s">
        <v>644</v>
      </c>
      <c r="I279" s="123" t="s">
        <v>645</v>
      </c>
      <c r="J279" s="124" t="s">
        <v>990</v>
      </c>
      <c r="K279" s="124" t="s">
        <v>994</v>
      </c>
      <c r="L279" s="124">
        <v>400</v>
      </c>
      <c r="M279" s="125" t="s">
        <v>90</v>
      </c>
      <c r="N279" s="118" t="s">
        <v>1036</v>
      </c>
      <c r="O279" s="107" t="s">
        <v>666</v>
      </c>
      <c r="P279" s="107" t="s">
        <v>661</v>
      </c>
      <c r="Q279" s="107" t="s">
        <v>655</v>
      </c>
      <c r="R279" s="118" t="s">
        <v>648</v>
      </c>
      <c r="S279" s="126" t="s">
        <v>950</v>
      </c>
      <c r="T279" s="127" t="s">
        <v>1814</v>
      </c>
      <c r="U279" s="128" t="s">
        <v>649</v>
      </c>
      <c r="V279" s="128" t="s">
        <v>649</v>
      </c>
      <c r="W279" s="126" t="s">
        <v>1043</v>
      </c>
      <c r="X279" s="128" t="s">
        <v>649</v>
      </c>
      <c r="Y279" s="128" t="s">
        <v>991</v>
      </c>
      <c r="Z279" s="128" t="s">
        <v>108</v>
      </c>
      <c r="AA279" s="128" t="s">
        <v>108</v>
      </c>
      <c r="AB279" s="118" t="s">
        <v>521</v>
      </c>
    </row>
    <row r="280" spans="1:28" ht="22.5" customHeight="1" x14ac:dyDescent="0.25">
      <c r="A280" s="116" t="s">
        <v>527</v>
      </c>
      <c r="B280" s="117" t="s">
        <v>1028</v>
      </c>
      <c r="C280" s="118" t="s">
        <v>642</v>
      </c>
      <c r="D280" s="119" t="s">
        <v>643</v>
      </c>
      <c r="E280" s="183" t="s">
        <v>599</v>
      </c>
      <c r="F280" s="120" t="s">
        <v>59</v>
      </c>
      <c r="G280" s="121">
        <v>1441</v>
      </c>
      <c r="H280" s="122" t="s">
        <v>644</v>
      </c>
      <c r="I280" s="123" t="s">
        <v>682</v>
      </c>
      <c r="J280" s="124" t="s">
        <v>995</v>
      </c>
      <c r="K280" s="124" t="s">
        <v>994</v>
      </c>
      <c r="L280" s="124">
        <v>400</v>
      </c>
      <c r="M280" s="125" t="s">
        <v>90</v>
      </c>
      <c r="N280" s="118" t="s">
        <v>1036</v>
      </c>
      <c r="O280" s="107" t="s">
        <v>666</v>
      </c>
      <c r="P280" s="107" t="s">
        <v>661</v>
      </c>
      <c r="Q280" s="107" t="s">
        <v>655</v>
      </c>
      <c r="R280" s="118" t="s">
        <v>648</v>
      </c>
      <c r="S280" s="126" t="s">
        <v>950</v>
      </c>
      <c r="T280" s="127" t="s">
        <v>1814</v>
      </c>
      <c r="U280" s="128" t="s">
        <v>649</v>
      </c>
      <c r="V280" s="128" t="s">
        <v>649</v>
      </c>
      <c r="W280" s="126" t="s">
        <v>1043</v>
      </c>
      <c r="X280" s="128" t="s">
        <v>649</v>
      </c>
      <c r="Y280" s="128" t="s">
        <v>991</v>
      </c>
      <c r="Z280" s="128" t="s">
        <v>108</v>
      </c>
      <c r="AA280" s="128" t="s">
        <v>108</v>
      </c>
      <c r="AB280" s="118" t="s">
        <v>59</v>
      </c>
    </row>
    <row r="281" spans="1:28" ht="22.5" customHeight="1" x14ac:dyDescent="0.25">
      <c r="A281" s="116" t="s">
        <v>1374</v>
      </c>
      <c r="B281" s="117" t="s">
        <v>1476</v>
      </c>
      <c r="C281" s="118" t="s">
        <v>642</v>
      </c>
      <c r="D281" s="119" t="s">
        <v>651</v>
      </c>
      <c r="E281" s="182" t="s">
        <v>599</v>
      </c>
      <c r="F281" s="120">
        <v>46</v>
      </c>
      <c r="G281" s="121" t="s">
        <v>59</v>
      </c>
      <c r="H281" s="122" t="s">
        <v>644</v>
      </c>
      <c r="I281" s="123" t="s">
        <v>771</v>
      </c>
      <c r="J281" s="124" t="s">
        <v>985</v>
      </c>
      <c r="K281" s="124" t="s">
        <v>989</v>
      </c>
      <c r="L281" s="124">
        <v>300</v>
      </c>
      <c r="M281" s="125" t="s">
        <v>90</v>
      </c>
      <c r="N281" s="118" t="s">
        <v>1035</v>
      </c>
      <c r="O281" s="107" t="s">
        <v>772</v>
      </c>
      <c r="P281" s="107" t="s">
        <v>646</v>
      </c>
      <c r="Q281" s="107" t="s">
        <v>647</v>
      </c>
      <c r="R281" s="118" t="s">
        <v>648</v>
      </c>
      <c r="S281" s="126" t="s">
        <v>678</v>
      </c>
      <c r="T281" s="127" t="s">
        <v>1814</v>
      </c>
      <c r="U281" s="128" t="s">
        <v>649</v>
      </c>
      <c r="V281" s="128" t="s">
        <v>649</v>
      </c>
      <c r="W281" s="126" t="s">
        <v>1043</v>
      </c>
      <c r="X281" s="128" t="s">
        <v>649</v>
      </c>
      <c r="Y281" s="128" t="s">
        <v>991</v>
      </c>
      <c r="Z281" s="128" t="s">
        <v>108</v>
      </c>
      <c r="AA281" s="128" t="s">
        <v>108</v>
      </c>
      <c r="AB281" s="118" t="s">
        <v>522</v>
      </c>
    </row>
    <row r="282" spans="1:28" ht="22.5" customHeight="1" x14ac:dyDescent="0.25">
      <c r="A282" s="116" t="s">
        <v>1375</v>
      </c>
      <c r="B282" s="117" t="s">
        <v>1476</v>
      </c>
      <c r="C282" s="118" t="s">
        <v>642</v>
      </c>
      <c r="D282" s="119" t="s">
        <v>651</v>
      </c>
      <c r="E282" s="183" t="s">
        <v>599</v>
      </c>
      <c r="F282" s="120">
        <v>46</v>
      </c>
      <c r="G282" s="121" t="s">
        <v>59</v>
      </c>
      <c r="H282" s="122" t="s">
        <v>644</v>
      </c>
      <c r="I282" s="123" t="s">
        <v>771</v>
      </c>
      <c r="J282" s="124" t="s">
        <v>985</v>
      </c>
      <c r="K282" s="124" t="s">
        <v>989</v>
      </c>
      <c r="L282" s="124">
        <v>300</v>
      </c>
      <c r="M282" s="125" t="s">
        <v>90</v>
      </c>
      <c r="N282" s="118" t="s">
        <v>1035</v>
      </c>
      <c r="O282" s="107" t="s">
        <v>772</v>
      </c>
      <c r="P282" s="107" t="s">
        <v>646</v>
      </c>
      <c r="Q282" s="107" t="s">
        <v>647</v>
      </c>
      <c r="R282" s="118" t="s">
        <v>648</v>
      </c>
      <c r="S282" s="126" t="s">
        <v>950</v>
      </c>
      <c r="T282" s="127" t="s">
        <v>1814</v>
      </c>
      <c r="U282" s="128" t="s">
        <v>649</v>
      </c>
      <c r="V282" s="128" t="s">
        <v>649</v>
      </c>
      <c r="W282" s="126" t="s">
        <v>1043</v>
      </c>
      <c r="X282" s="128" t="s">
        <v>649</v>
      </c>
      <c r="Y282" s="128" t="s">
        <v>991</v>
      </c>
      <c r="Z282" s="128" t="s">
        <v>108</v>
      </c>
      <c r="AA282" s="128" t="s">
        <v>108</v>
      </c>
      <c r="AB282" s="118" t="s">
        <v>523</v>
      </c>
    </row>
    <row r="283" spans="1:28" ht="22.5" customHeight="1" x14ac:dyDescent="0.25">
      <c r="A283" s="116" t="s">
        <v>1376</v>
      </c>
      <c r="B283" s="117" t="s">
        <v>1476</v>
      </c>
      <c r="C283" s="118" t="s">
        <v>642</v>
      </c>
      <c r="D283" s="119" t="s">
        <v>651</v>
      </c>
      <c r="E283" s="183" t="s">
        <v>599</v>
      </c>
      <c r="F283" s="120">
        <v>48</v>
      </c>
      <c r="G283" s="121" t="s">
        <v>59</v>
      </c>
      <c r="H283" s="122" t="s">
        <v>644</v>
      </c>
      <c r="I283" s="123" t="s">
        <v>771</v>
      </c>
      <c r="J283" s="124" t="s">
        <v>985</v>
      </c>
      <c r="K283" s="124" t="s">
        <v>989</v>
      </c>
      <c r="L283" s="124">
        <v>300</v>
      </c>
      <c r="M283" s="125" t="s">
        <v>90</v>
      </c>
      <c r="N283" s="118" t="s">
        <v>1035</v>
      </c>
      <c r="O283" s="107" t="s">
        <v>772</v>
      </c>
      <c r="P283" s="107" t="s">
        <v>661</v>
      </c>
      <c r="Q283" s="107" t="s">
        <v>655</v>
      </c>
      <c r="R283" s="118" t="s">
        <v>648</v>
      </c>
      <c r="S283" s="126" t="s">
        <v>678</v>
      </c>
      <c r="T283" s="127" t="s">
        <v>1814</v>
      </c>
      <c r="U283" s="128" t="s">
        <v>649</v>
      </c>
      <c r="V283" s="128" t="s">
        <v>649</v>
      </c>
      <c r="W283" s="126" t="s">
        <v>1043</v>
      </c>
      <c r="X283" s="128" t="s">
        <v>649</v>
      </c>
      <c r="Y283" s="128" t="s">
        <v>991</v>
      </c>
      <c r="Z283" s="128" t="s">
        <v>108</v>
      </c>
      <c r="AA283" s="128" t="s">
        <v>108</v>
      </c>
      <c r="AB283" s="118" t="s">
        <v>524</v>
      </c>
    </row>
    <row r="284" spans="1:28" ht="22.5" customHeight="1" x14ac:dyDescent="0.25">
      <c r="A284" s="116" t="s">
        <v>1377</v>
      </c>
      <c r="B284" s="117" t="s">
        <v>1476</v>
      </c>
      <c r="C284" s="118" t="s">
        <v>642</v>
      </c>
      <c r="D284" s="119" t="s">
        <v>651</v>
      </c>
      <c r="E284" s="183" t="s">
        <v>599</v>
      </c>
      <c r="F284" s="120">
        <v>48</v>
      </c>
      <c r="G284" s="121" t="s">
        <v>59</v>
      </c>
      <c r="H284" s="122" t="s">
        <v>644</v>
      </c>
      <c r="I284" s="123" t="s">
        <v>771</v>
      </c>
      <c r="J284" s="124" t="s">
        <v>985</v>
      </c>
      <c r="K284" s="124" t="s">
        <v>989</v>
      </c>
      <c r="L284" s="124">
        <v>300</v>
      </c>
      <c r="M284" s="125" t="s">
        <v>90</v>
      </c>
      <c r="N284" s="118" t="s">
        <v>1035</v>
      </c>
      <c r="O284" s="107" t="s">
        <v>772</v>
      </c>
      <c r="P284" s="107" t="s">
        <v>661</v>
      </c>
      <c r="Q284" s="107" t="s">
        <v>655</v>
      </c>
      <c r="R284" s="118" t="s">
        <v>648</v>
      </c>
      <c r="S284" s="126" t="s">
        <v>950</v>
      </c>
      <c r="T284" s="127" t="s">
        <v>1814</v>
      </c>
      <c r="U284" s="128" t="s">
        <v>649</v>
      </c>
      <c r="V284" s="128" t="s">
        <v>649</v>
      </c>
      <c r="W284" s="126" t="s">
        <v>1043</v>
      </c>
      <c r="X284" s="128" t="s">
        <v>649</v>
      </c>
      <c r="Y284" s="128" t="s">
        <v>991</v>
      </c>
      <c r="Z284" s="128" t="s">
        <v>108</v>
      </c>
      <c r="AA284" s="128" t="s">
        <v>108</v>
      </c>
      <c r="AB284" s="118" t="s">
        <v>525</v>
      </c>
    </row>
    <row r="285" spans="1:28" ht="22.5" customHeight="1" x14ac:dyDescent="0.25">
      <c r="A285" s="116" t="s">
        <v>1378</v>
      </c>
      <c r="B285" s="117" t="s">
        <v>1476</v>
      </c>
      <c r="C285" s="118" t="s">
        <v>642</v>
      </c>
      <c r="D285" s="119" t="s">
        <v>651</v>
      </c>
      <c r="E285" s="183" t="s">
        <v>599</v>
      </c>
      <c r="F285" s="120">
        <v>48</v>
      </c>
      <c r="G285" s="121" t="s">
        <v>59</v>
      </c>
      <c r="H285" s="122" t="s">
        <v>644</v>
      </c>
      <c r="I285" s="123" t="s">
        <v>771</v>
      </c>
      <c r="J285" s="124" t="s">
        <v>985</v>
      </c>
      <c r="K285" s="124" t="s">
        <v>989</v>
      </c>
      <c r="L285" s="124">
        <v>300</v>
      </c>
      <c r="M285" s="125" t="s">
        <v>90</v>
      </c>
      <c r="N285" s="118" t="s">
        <v>1035</v>
      </c>
      <c r="O285" s="107" t="s">
        <v>773</v>
      </c>
      <c r="P285" s="107" t="s">
        <v>661</v>
      </c>
      <c r="Q285" s="107" t="s">
        <v>655</v>
      </c>
      <c r="R285" s="118" t="s">
        <v>648</v>
      </c>
      <c r="S285" s="126" t="s">
        <v>950</v>
      </c>
      <c r="T285" s="127" t="s">
        <v>1814</v>
      </c>
      <c r="U285" s="128" t="s">
        <v>649</v>
      </c>
      <c r="V285" s="128" t="s">
        <v>649</v>
      </c>
      <c r="W285" s="126" t="s">
        <v>1043</v>
      </c>
      <c r="X285" s="128" t="s">
        <v>649</v>
      </c>
      <c r="Y285" s="128" t="s">
        <v>991</v>
      </c>
      <c r="Z285" s="128" t="s">
        <v>108</v>
      </c>
      <c r="AA285" s="128" t="s">
        <v>108</v>
      </c>
      <c r="AB285" s="118" t="s">
        <v>526</v>
      </c>
    </row>
    <row r="286" spans="1:28" ht="22.5" customHeight="1" x14ac:dyDescent="0.25">
      <c r="A286" s="116" t="s">
        <v>1379</v>
      </c>
      <c r="B286" s="117" t="s">
        <v>1476</v>
      </c>
      <c r="C286" s="118" t="s">
        <v>642</v>
      </c>
      <c r="D286" s="119" t="s">
        <v>651</v>
      </c>
      <c r="E286" s="183" t="s">
        <v>599</v>
      </c>
      <c r="F286" s="120">
        <v>50</v>
      </c>
      <c r="G286" s="121" t="s">
        <v>59</v>
      </c>
      <c r="H286" s="122" t="s">
        <v>644</v>
      </c>
      <c r="I286" s="123" t="s">
        <v>1477</v>
      </c>
      <c r="J286" s="124" t="s">
        <v>990</v>
      </c>
      <c r="K286" s="124" t="s">
        <v>994</v>
      </c>
      <c r="L286" s="124">
        <v>400</v>
      </c>
      <c r="M286" s="125" t="s">
        <v>90</v>
      </c>
      <c r="N286" s="118" t="s">
        <v>1035</v>
      </c>
      <c r="O286" s="107" t="s">
        <v>773</v>
      </c>
      <c r="P286" s="107" t="s">
        <v>661</v>
      </c>
      <c r="Q286" s="107" t="s">
        <v>677</v>
      </c>
      <c r="R286" s="118" t="s">
        <v>648</v>
      </c>
      <c r="S286" s="126" t="s">
        <v>950</v>
      </c>
      <c r="T286" s="127" t="s">
        <v>1814</v>
      </c>
      <c r="U286" s="128" t="s">
        <v>649</v>
      </c>
      <c r="V286" s="128" t="s">
        <v>649</v>
      </c>
      <c r="W286" s="126" t="s">
        <v>1043</v>
      </c>
      <c r="X286" s="128" t="s">
        <v>649</v>
      </c>
      <c r="Y286" s="128" t="s">
        <v>991</v>
      </c>
      <c r="Z286" s="128" t="s">
        <v>108</v>
      </c>
      <c r="AA286" s="128" t="s">
        <v>108</v>
      </c>
      <c r="AB286" s="118" t="s">
        <v>527</v>
      </c>
    </row>
    <row r="287" spans="1:28" ht="22.5" customHeight="1" x14ac:dyDescent="0.25">
      <c r="A287" s="116" t="s">
        <v>74</v>
      </c>
      <c r="B287" s="117" t="s">
        <v>1029</v>
      </c>
      <c r="C287" s="118" t="s">
        <v>642</v>
      </c>
      <c r="D287" s="119" t="s">
        <v>643</v>
      </c>
      <c r="E287" s="183" t="s">
        <v>599</v>
      </c>
      <c r="F287" s="120">
        <v>42</v>
      </c>
      <c r="G287" s="121" t="s">
        <v>59</v>
      </c>
      <c r="H287" s="122" t="s">
        <v>663</v>
      </c>
      <c r="I287" s="123" t="s">
        <v>645</v>
      </c>
      <c r="J287" s="124" t="s">
        <v>992</v>
      </c>
      <c r="K287" s="124" t="s">
        <v>989</v>
      </c>
      <c r="L287" s="124">
        <v>500</v>
      </c>
      <c r="M287" s="125" t="s">
        <v>90</v>
      </c>
      <c r="N287" s="118" t="s">
        <v>1036</v>
      </c>
      <c r="O287" s="107" t="s">
        <v>665</v>
      </c>
      <c r="P287" s="107" t="s">
        <v>661</v>
      </c>
      <c r="Q287" s="107" t="s">
        <v>655</v>
      </c>
      <c r="R287" s="118" t="s">
        <v>648</v>
      </c>
      <c r="S287" s="126" t="s">
        <v>950</v>
      </c>
      <c r="T287" s="127" t="s">
        <v>1814</v>
      </c>
      <c r="U287" s="128" t="s">
        <v>649</v>
      </c>
      <c r="V287" s="128" t="s">
        <v>649</v>
      </c>
      <c r="W287" s="126" t="s">
        <v>1043</v>
      </c>
      <c r="X287" s="128" t="s">
        <v>649</v>
      </c>
      <c r="Y287" s="128" t="s">
        <v>991</v>
      </c>
      <c r="Z287" s="128" t="s">
        <v>108</v>
      </c>
      <c r="AA287" s="128" t="s">
        <v>108</v>
      </c>
      <c r="AB287" s="118" t="s">
        <v>150</v>
      </c>
    </row>
    <row r="288" spans="1:28" ht="22.5" customHeight="1" x14ac:dyDescent="0.25">
      <c r="A288" s="116" t="s">
        <v>536</v>
      </c>
      <c r="B288" s="117" t="s">
        <v>1029</v>
      </c>
      <c r="C288" s="118" t="s">
        <v>642</v>
      </c>
      <c r="D288" s="119" t="s">
        <v>643</v>
      </c>
      <c r="E288" s="183" t="s">
        <v>599</v>
      </c>
      <c r="F288" s="120" t="s">
        <v>59</v>
      </c>
      <c r="G288" s="121" t="s">
        <v>59</v>
      </c>
      <c r="H288" s="122" t="s">
        <v>663</v>
      </c>
      <c r="I288" s="123" t="s">
        <v>682</v>
      </c>
      <c r="J288" s="124" t="s">
        <v>1044</v>
      </c>
      <c r="K288" s="124" t="s">
        <v>986</v>
      </c>
      <c r="L288" s="124">
        <v>500</v>
      </c>
      <c r="M288" s="125" t="s">
        <v>90</v>
      </c>
      <c r="N288" s="118" t="s">
        <v>1036</v>
      </c>
      <c r="O288" s="107" t="s">
        <v>666</v>
      </c>
      <c r="P288" s="107" t="s">
        <v>661</v>
      </c>
      <c r="Q288" s="107" t="s">
        <v>677</v>
      </c>
      <c r="R288" s="118" t="s">
        <v>648</v>
      </c>
      <c r="S288" s="126" t="s">
        <v>950</v>
      </c>
      <c r="T288" s="127" t="s">
        <v>1814</v>
      </c>
      <c r="U288" s="128" t="s">
        <v>649</v>
      </c>
      <c r="V288" s="128" t="s">
        <v>649</v>
      </c>
      <c r="W288" s="126" t="s">
        <v>1043</v>
      </c>
      <c r="X288" s="128" t="s">
        <v>108</v>
      </c>
      <c r="Y288" s="128" t="s">
        <v>991</v>
      </c>
      <c r="Z288" s="128" t="s">
        <v>108</v>
      </c>
      <c r="AA288" s="128" t="s">
        <v>108</v>
      </c>
      <c r="AB288" s="118" t="s">
        <v>528</v>
      </c>
    </row>
    <row r="289" spans="1:28" ht="22.5" customHeight="1" x14ac:dyDescent="0.25">
      <c r="A289" s="116" t="s">
        <v>1291</v>
      </c>
      <c r="B289" s="117" t="s">
        <v>1369</v>
      </c>
      <c r="C289" s="118" t="s">
        <v>642</v>
      </c>
      <c r="D289" s="119" t="s">
        <v>651</v>
      </c>
      <c r="E289" s="183" t="s">
        <v>599</v>
      </c>
      <c r="F289" s="120">
        <v>37</v>
      </c>
      <c r="G289" s="121" t="s">
        <v>59</v>
      </c>
      <c r="H289" s="122" t="s">
        <v>663</v>
      </c>
      <c r="I289" s="123" t="s">
        <v>1480</v>
      </c>
      <c r="J289" s="124" t="s">
        <v>990</v>
      </c>
      <c r="K289" s="124" t="s">
        <v>989</v>
      </c>
      <c r="L289" s="124">
        <v>400</v>
      </c>
      <c r="M289" s="125" t="s">
        <v>90</v>
      </c>
      <c r="N289" s="118" t="s">
        <v>1035</v>
      </c>
      <c r="O289" s="107" t="s">
        <v>772</v>
      </c>
      <c r="P289" s="107" t="s">
        <v>646</v>
      </c>
      <c r="Q289" s="107" t="s">
        <v>647</v>
      </c>
      <c r="R289" s="118" t="s">
        <v>648</v>
      </c>
      <c r="S289" s="126" t="s">
        <v>678</v>
      </c>
      <c r="T289" s="127" t="s">
        <v>1814</v>
      </c>
      <c r="U289" s="128" t="s">
        <v>649</v>
      </c>
      <c r="V289" s="128" t="s">
        <v>649</v>
      </c>
      <c r="W289" s="126" t="s">
        <v>1043</v>
      </c>
      <c r="X289" s="128" t="s">
        <v>108</v>
      </c>
      <c r="Y289" s="128" t="s">
        <v>991</v>
      </c>
      <c r="Z289" s="128" t="s">
        <v>108</v>
      </c>
      <c r="AA289" s="128" t="s">
        <v>108</v>
      </c>
      <c r="AB289" s="118" t="s">
        <v>529</v>
      </c>
    </row>
    <row r="290" spans="1:28" ht="22.5" customHeight="1" x14ac:dyDescent="0.25">
      <c r="A290" s="116" t="s">
        <v>1292</v>
      </c>
      <c r="B290" s="117" t="s">
        <v>1369</v>
      </c>
      <c r="C290" s="118" t="s">
        <v>642</v>
      </c>
      <c r="D290" s="119" t="s">
        <v>651</v>
      </c>
      <c r="E290" s="182" t="s">
        <v>599</v>
      </c>
      <c r="F290" s="120">
        <v>37</v>
      </c>
      <c r="G290" s="121" t="s">
        <v>59</v>
      </c>
      <c r="H290" s="122" t="s">
        <v>663</v>
      </c>
      <c r="I290" s="123" t="s">
        <v>1480</v>
      </c>
      <c r="J290" s="124" t="s">
        <v>990</v>
      </c>
      <c r="K290" s="124" t="s">
        <v>989</v>
      </c>
      <c r="L290" s="124">
        <v>400</v>
      </c>
      <c r="M290" s="125" t="s">
        <v>90</v>
      </c>
      <c r="N290" s="118" t="s">
        <v>1035</v>
      </c>
      <c r="O290" s="107" t="s">
        <v>772</v>
      </c>
      <c r="P290" s="107" t="s">
        <v>646</v>
      </c>
      <c r="Q290" s="107" t="s">
        <v>647</v>
      </c>
      <c r="R290" s="118" t="s">
        <v>648</v>
      </c>
      <c r="S290" s="126" t="s">
        <v>950</v>
      </c>
      <c r="T290" s="127" t="s">
        <v>1814</v>
      </c>
      <c r="U290" s="128" t="s">
        <v>649</v>
      </c>
      <c r="V290" s="128" t="s">
        <v>649</v>
      </c>
      <c r="W290" s="126" t="s">
        <v>1043</v>
      </c>
      <c r="X290" s="128" t="s">
        <v>108</v>
      </c>
      <c r="Y290" s="128" t="s">
        <v>991</v>
      </c>
      <c r="Z290" s="128" t="s">
        <v>108</v>
      </c>
      <c r="AA290" s="128" t="s">
        <v>108</v>
      </c>
      <c r="AB290" s="118" t="s">
        <v>530</v>
      </c>
    </row>
    <row r="291" spans="1:28" ht="22.5" customHeight="1" x14ac:dyDescent="0.25">
      <c r="A291" s="116" t="s">
        <v>1293</v>
      </c>
      <c r="B291" s="117" t="s">
        <v>1369</v>
      </c>
      <c r="C291" s="118" t="s">
        <v>642</v>
      </c>
      <c r="D291" s="119" t="s">
        <v>651</v>
      </c>
      <c r="E291" s="183" t="s">
        <v>599</v>
      </c>
      <c r="F291" s="120">
        <v>41</v>
      </c>
      <c r="G291" s="121" t="s">
        <v>59</v>
      </c>
      <c r="H291" s="122" t="s">
        <v>663</v>
      </c>
      <c r="I291" s="123" t="s">
        <v>1480</v>
      </c>
      <c r="J291" s="124" t="s">
        <v>990</v>
      </c>
      <c r="K291" s="124" t="s">
        <v>989</v>
      </c>
      <c r="L291" s="124">
        <v>400</v>
      </c>
      <c r="M291" s="125" t="s">
        <v>90</v>
      </c>
      <c r="N291" s="118" t="s">
        <v>1035</v>
      </c>
      <c r="O291" s="107" t="s">
        <v>772</v>
      </c>
      <c r="P291" s="107" t="s">
        <v>661</v>
      </c>
      <c r="Q291" s="107" t="s">
        <v>655</v>
      </c>
      <c r="R291" s="118" t="s">
        <v>648</v>
      </c>
      <c r="S291" s="126" t="s">
        <v>950</v>
      </c>
      <c r="T291" s="127" t="s">
        <v>1814</v>
      </c>
      <c r="U291" s="128" t="s">
        <v>649</v>
      </c>
      <c r="V291" s="128" t="s">
        <v>649</v>
      </c>
      <c r="W291" s="126" t="s">
        <v>1043</v>
      </c>
      <c r="X291" s="128" t="s">
        <v>108</v>
      </c>
      <c r="Y291" s="128" t="s">
        <v>991</v>
      </c>
      <c r="Z291" s="128" t="s">
        <v>108</v>
      </c>
      <c r="AA291" s="128" t="s">
        <v>108</v>
      </c>
      <c r="AB291" s="118" t="s">
        <v>531</v>
      </c>
    </row>
    <row r="292" spans="1:28" ht="22.5" customHeight="1" x14ac:dyDescent="0.25">
      <c r="A292" s="116" t="s">
        <v>1294</v>
      </c>
      <c r="B292" s="117" t="s">
        <v>1369</v>
      </c>
      <c r="C292" s="118" t="s">
        <v>642</v>
      </c>
      <c r="D292" s="119" t="s">
        <v>651</v>
      </c>
      <c r="E292" s="183" t="s">
        <v>599</v>
      </c>
      <c r="F292" s="120">
        <v>41</v>
      </c>
      <c r="G292" s="121" t="s">
        <v>59</v>
      </c>
      <c r="H292" s="122" t="s">
        <v>663</v>
      </c>
      <c r="I292" s="123" t="s">
        <v>1480</v>
      </c>
      <c r="J292" s="124" t="s">
        <v>990</v>
      </c>
      <c r="K292" s="124" t="s">
        <v>989</v>
      </c>
      <c r="L292" s="124">
        <v>400</v>
      </c>
      <c r="M292" s="125" t="s">
        <v>90</v>
      </c>
      <c r="N292" s="118" t="s">
        <v>1035</v>
      </c>
      <c r="O292" s="107" t="s">
        <v>772</v>
      </c>
      <c r="P292" s="107" t="s">
        <v>661</v>
      </c>
      <c r="Q292" s="107" t="s">
        <v>655</v>
      </c>
      <c r="R292" s="118" t="s">
        <v>648</v>
      </c>
      <c r="S292" s="126" t="s">
        <v>920</v>
      </c>
      <c r="T292" s="127" t="s">
        <v>1814</v>
      </c>
      <c r="U292" s="128" t="s">
        <v>649</v>
      </c>
      <c r="V292" s="128" t="s">
        <v>649</v>
      </c>
      <c r="W292" s="126" t="s">
        <v>1043</v>
      </c>
      <c r="X292" s="128" t="s">
        <v>108</v>
      </c>
      <c r="Y292" s="128" t="s">
        <v>991</v>
      </c>
      <c r="Z292" s="128" t="s">
        <v>108</v>
      </c>
      <c r="AA292" s="128" t="s">
        <v>108</v>
      </c>
      <c r="AB292" s="118" t="s">
        <v>59</v>
      </c>
    </row>
    <row r="293" spans="1:28" ht="22.5" customHeight="1" x14ac:dyDescent="0.25">
      <c r="A293" s="116" t="s">
        <v>1295</v>
      </c>
      <c r="B293" s="117" t="s">
        <v>1369</v>
      </c>
      <c r="C293" s="118" t="s">
        <v>642</v>
      </c>
      <c r="D293" s="119" t="s">
        <v>651</v>
      </c>
      <c r="E293" s="183" t="s">
        <v>599</v>
      </c>
      <c r="F293" s="120">
        <v>40</v>
      </c>
      <c r="G293" s="121" t="s">
        <v>59</v>
      </c>
      <c r="H293" s="122" t="s">
        <v>663</v>
      </c>
      <c r="I293" s="123" t="s">
        <v>1480</v>
      </c>
      <c r="J293" s="124" t="s">
        <v>992</v>
      </c>
      <c r="K293" s="124" t="s">
        <v>989</v>
      </c>
      <c r="L293" s="124">
        <v>500</v>
      </c>
      <c r="M293" s="125" t="s">
        <v>90</v>
      </c>
      <c r="N293" s="118" t="s">
        <v>1035</v>
      </c>
      <c r="O293" s="107" t="s">
        <v>772</v>
      </c>
      <c r="P293" s="107" t="s">
        <v>661</v>
      </c>
      <c r="Q293" s="107" t="s">
        <v>655</v>
      </c>
      <c r="R293" s="118" t="s">
        <v>648</v>
      </c>
      <c r="S293" s="126" t="s">
        <v>950</v>
      </c>
      <c r="T293" s="127" t="s">
        <v>1814</v>
      </c>
      <c r="U293" s="128" t="s">
        <v>649</v>
      </c>
      <c r="V293" s="128" t="s">
        <v>649</v>
      </c>
      <c r="W293" s="126" t="s">
        <v>1043</v>
      </c>
      <c r="X293" s="128" t="s">
        <v>649</v>
      </c>
      <c r="Y293" s="128" t="s">
        <v>991</v>
      </c>
      <c r="Z293" s="128" t="s">
        <v>108</v>
      </c>
      <c r="AA293" s="128" t="s">
        <v>108</v>
      </c>
      <c r="AB293" s="118" t="s">
        <v>74</v>
      </c>
    </row>
    <row r="294" spans="1:28" ht="22.5" customHeight="1" x14ac:dyDescent="0.25">
      <c r="A294" s="116" t="s">
        <v>1296</v>
      </c>
      <c r="B294" s="117" t="s">
        <v>1369</v>
      </c>
      <c r="C294" s="118" t="s">
        <v>642</v>
      </c>
      <c r="D294" s="119" t="s">
        <v>651</v>
      </c>
      <c r="E294" s="183" t="s">
        <v>599</v>
      </c>
      <c r="F294" s="120">
        <v>52</v>
      </c>
      <c r="G294" s="121" t="s">
        <v>59</v>
      </c>
      <c r="H294" s="122" t="s">
        <v>663</v>
      </c>
      <c r="I294" s="123" t="s">
        <v>1480</v>
      </c>
      <c r="J294" s="124" t="s">
        <v>990</v>
      </c>
      <c r="K294" s="124" t="s">
        <v>989</v>
      </c>
      <c r="L294" s="124">
        <v>400</v>
      </c>
      <c r="M294" s="125" t="s">
        <v>90</v>
      </c>
      <c r="N294" s="118" t="s">
        <v>1035</v>
      </c>
      <c r="O294" s="107" t="s">
        <v>773</v>
      </c>
      <c r="P294" s="107" t="s">
        <v>661</v>
      </c>
      <c r="Q294" s="107" t="s">
        <v>655</v>
      </c>
      <c r="R294" s="118" t="s">
        <v>648</v>
      </c>
      <c r="S294" s="126" t="s">
        <v>678</v>
      </c>
      <c r="T294" s="127" t="s">
        <v>1814</v>
      </c>
      <c r="U294" s="128" t="s">
        <v>649</v>
      </c>
      <c r="V294" s="128" t="s">
        <v>649</v>
      </c>
      <c r="W294" s="126" t="s">
        <v>1043</v>
      </c>
      <c r="X294" s="128" t="s">
        <v>108</v>
      </c>
      <c r="Y294" s="128" t="s">
        <v>991</v>
      </c>
      <c r="Z294" s="128" t="s">
        <v>108</v>
      </c>
      <c r="AA294" s="128" t="s">
        <v>108</v>
      </c>
      <c r="AB294" s="118" t="s">
        <v>532</v>
      </c>
    </row>
    <row r="295" spans="1:28" ht="22.5" customHeight="1" x14ac:dyDescent="0.25">
      <c r="A295" s="116" t="s">
        <v>1297</v>
      </c>
      <c r="B295" s="117" t="s">
        <v>1369</v>
      </c>
      <c r="C295" s="118" t="s">
        <v>642</v>
      </c>
      <c r="D295" s="119" t="s">
        <v>651</v>
      </c>
      <c r="E295" s="183" t="s">
        <v>599</v>
      </c>
      <c r="F295" s="120">
        <v>1</v>
      </c>
      <c r="G295" s="121" t="s">
        <v>59</v>
      </c>
      <c r="H295" s="122" t="s">
        <v>663</v>
      </c>
      <c r="I295" s="123" t="s">
        <v>1480</v>
      </c>
      <c r="J295" s="124" t="s">
        <v>990</v>
      </c>
      <c r="K295" s="124" t="s">
        <v>989</v>
      </c>
      <c r="L295" s="124">
        <v>400</v>
      </c>
      <c r="M295" s="125" t="s">
        <v>90</v>
      </c>
      <c r="N295" s="118" t="s">
        <v>1035</v>
      </c>
      <c r="O295" s="107" t="s">
        <v>773</v>
      </c>
      <c r="P295" s="107" t="s">
        <v>661</v>
      </c>
      <c r="Q295" s="107" t="s">
        <v>655</v>
      </c>
      <c r="R295" s="118" t="s">
        <v>648</v>
      </c>
      <c r="S295" s="126" t="s">
        <v>950</v>
      </c>
      <c r="T295" s="127" t="s">
        <v>1814</v>
      </c>
      <c r="U295" s="128" t="s">
        <v>649</v>
      </c>
      <c r="V295" s="128" t="s">
        <v>649</v>
      </c>
      <c r="W295" s="126" t="s">
        <v>1043</v>
      </c>
      <c r="X295" s="128" t="s">
        <v>108</v>
      </c>
      <c r="Y295" s="128" t="s">
        <v>991</v>
      </c>
      <c r="Z295" s="128" t="s">
        <v>108</v>
      </c>
      <c r="AA295" s="128" t="s">
        <v>108</v>
      </c>
      <c r="AB295" s="118" t="s">
        <v>533</v>
      </c>
    </row>
    <row r="296" spans="1:28" ht="22.5" customHeight="1" x14ac:dyDescent="0.25">
      <c r="A296" s="116" t="s">
        <v>1478</v>
      </c>
      <c r="B296" s="117" t="s">
        <v>1369</v>
      </c>
      <c r="C296" s="118" t="s">
        <v>642</v>
      </c>
      <c r="D296" s="119" t="s">
        <v>651</v>
      </c>
      <c r="E296" s="183" t="s">
        <v>599</v>
      </c>
      <c r="F296" s="120">
        <v>1</v>
      </c>
      <c r="G296" s="121" t="s">
        <v>59</v>
      </c>
      <c r="H296" s="122" t="s">
        <v>663</v>
      </c>
      <c r="I296" s="123" t="s">
        <v>1480</v>
      </c>
      <c r="J296" s="124" t="s">
        <v>990</v>
      </c>
      <c r="K296" s="124" t="s">
        <v>989</v>
      </c>
      <c r="L296" s="124">
        <v>400</v>
      </c>
      <c r="M296" s="125" t="s">
        <v>90</v>
      </c>
      <c r="N296" s="118" t="s">
        <v>1035</v>
      </c>
      <c r="O296" s="107" t="s">
        <v>773</v>
      </c>
      <c r="P296" s="107" t="s">
        <v>661</v>
      </c>
      <c r="Q296" s="107" t="s">
        <v>655</v>
      </c>
      <c r="R296" s="118" t="s">
        <v>648</v>
      </c>
      <c r="S296" s="126" t="s">
        <v>920</v>
      </c>
      <c r="T296" s="127" t="s">
        <v>1814</v>
      </c>
      <c r="U296" s="128" t="s">
        <v>649</v>
      </c>
      <c r="V296" s="128" t="s">
        <v>649</v>
      </c>
      <c r="W296" s="126" t="s">
        <v>1043</v>
      </c>
      <c r="X296" s="128" t="s">
        <v>108</v>
      </c>
      <c r="Y296" s="128" t="s">
        <v>991</v>
      </c>
      <c r="Z296" s="128" t="s">
        <v>108</v>
      </c>
      <c r="AA296" s="128" t="s">
        <v>108</v>
      </c>
      <c r="AB296" s="118" t="s">
        <v>59</v>
      </c>
    </row>
    <row r="297" spans="1:28" ht="22.5" customHeight="1" x14ac:dyDescent="0.25">
      <c r="A297" s="116" t="s">
        <v>1298</v>
      </c>
      <c r="B297" s="117" t="s">
        <v>1369</v>
      </c>
      <c r="C297" s="118" t="s">
        <v>642</v>
      </c>
      <c r="D297" s="119" t="s">
        <v>651</v>
      </c>
      <c r="E297" s="183" t="s">
        <v>599</v>
      </c>
      <c r="F297" s="120">
        <v>41</v>
      </c>
      <c r="G297" s="121" t="s">
        <v>59</v>
      </c>
      <c r="H297" s="122" t="s">
        <v>663</v>
      </c>
      <c r="I297" s="123" t="s">
        <v>1480</v>
      </c>
      <c r="J297" s="124" t="s">
        <v>992</v>
      </c>
      <c r="K297" s="124" t="s">
        <v>989</v>
      </c>
      <c r="L297" s="124">
        <v>500</v>
      </c>
      <c r="M297" s="125" t="s">
        <v>90</v>
      </c>
      <c r="N297" s="118" t="s">
        <v>1035</v>
      </c>
      <c r="O297" s="107" t="s">
        <v>773</v>
      </c>
      <c r="P297" s="107" t="s">
        <v>661</v>
      </c>
      <c r="Q297" s="107" t="s">
        <v>655</v>
      </c>
      <c r="R297" s="118" t="s">
        <v>648</v>
      </c>
      <c r="S297" s="126" t="s">
        <v>950</v>
      </c>
      <c r="T297" s="127" t="s">
        <v>1814</v>
      </c>
      <c r="U297" s="128" t="s">
        <v>649</v>
      </c>
      <c r="V297" s="128" t="s">
        <v>649</v>
      </c>
      <c r="W297" s="126" t="s">
        <v>1043</v>
      </c>
      <c r="X297" s="128" t="s">
        <v>649</v>
      </c>
      <c r="Y297" s="128" t="s">
        <v>991</v>
      </c>
      <c r="Z297" s="128" t="s">
        <v>108</v>
      </c>
      <c r="AA297" s="128" t="s">
        <v>108</v>
      </c>
      <c r="AB297" s="118" t="s">
        <v>534</v>
      </c>
    </row>
    <row r="298" spans="1:28" ht="22.5" customHeight="1" x14ac:dyDescent="0.25">
      <c r="A298" s="116" t="s">
        <v>1299</v>
      </c>
      <c r="B298" s="117" t="s">
        <v>1369</v>
      </c>
      <c r="C298" s="118" t="s">
        <v>642</v>
      </c>
      <c r="D298" s="119" t="s">
        <v>651</v>
      </c>
      <c r="E298" s="183" t="s">
        <v>599</v>
      </c>
      <c r="F298" s="120">
        <v>52</v>
      </c>
      <c r="G298" s="121" t="s">
        <v>59</v>
      </c>
      <c r="H298" s="122" t="s">
        <v>663</v>
      </c>
      <c r="I298" s="123" t="s">
        <v>1481</v>
      </c>
      <c r="J298" s="124" t="s">
        <v>1044</v>
      </c>
      <c r="K298" s="124" t="s">
        <v>986</v>
      </c>
      <c r="L298" s="124">
        <v>500</v>
      </c>
      <c r="M298" s="125" t="s">
        <v>90</v>
      </c>
      <c r="N298" s="118" t="s">
        <v>1035</v>
      </c>
      <c r="O298" s="107" t="s">
        <v>773</v>
      </c>
      <c r="P298" s="107" t="s">
        <v>661</v>
      </c>
      <c r="Q298" s="107" t="s">
        <v>655</v>
      </c>
      <c r="R298" s="118" t="s">
        <v>648</v>
      </c>
      <c r="S298" s="126" t="s">
        <v>950</v>
      </c>
      <c r="T298" s="127" t="s">
        <v>1814</v>
      </c>
      <c r="U298" s="128" t="s">
        <v>649</v>
      </c>
      <c r="V298" s="128" t="s">
        <v>649</v>
      </c>
      <c r="W298" s="126" t="s">
        <v>1043</v>
      </c>
      <c r="X298" s="128" t="s">
        <v>108</v>
      </c>
      <c r="Y298" s="128" t="s">
        <v>991</v>
      </c>
      <c r="Z298" s="128" t="s">
        <v>108</v>
      </c>
      <c r="AA298" s="128" t="s">
        <v>108</v>
      </c>
      <c r="AB298" s="118" t="s">
        <v>535</v>
      </c>
    </row>
    <row r="299" spans="1:28" ht="22.5" customHeight="1" x14ac:dyDescent="0.25">
      <c r="A299" s="116" t="s">
        <v>1300</v>
      </c>
      <c r="B299" s="117" t="s">
        <v>1369</v>
      </c>
      <c r="C299" s="118" t="s">
        <v>642</v>
      </c>
      <c r="D299" s="119" t="s">
        <v>651</v>
      </c>
      <c r="E299" s="183" t="s">
        <v>599</v>
      </c>
      <c r="F299" s="120">
        <v>42</v>
      </c>
      <c r="G299" s="121" t="s">
        <v>59</v>
      </c>
      <c r="H299" s="122" t="s">
        <v>663</v>
      </c>
      <c r="I299" s="123" t="s">
        <v>1481</v>
      </c>
      <c r="J299" s="124" t="s">
        <v>1044</v>
      </c>
      <c r="K299" s="124" t="s">
        <v>986</v>
      </c>
      <c r="L299" s="124">
        <v>500</v>
      </c>
      <c r="M299" s="125" t="s">
        <v>90</v>
      </c>
      <c r="N299" s="118" t="s">
        <v>1035</v>
      </c>
      <c r="O299" s="107" t="s">
        <v>773</v>
      </c>
      <c r="P299" s="107" t="s">
        <v>661</v>
      </c>
      <c r="Q299" s="107" t="s">
        <v>677</v>
      </c>
      <c r="R299" s="118" t="s">
        <v>648</v>
      </c>
      <c r="S299" s="126" t="s">
        <v>950</v>
      </c>
      <c r="T299" s="127" t="s">
        <v>1814</v>
      </c>
      <c r="U299" s="128" t="s">
        <v>649</v>
      </c>
      <c r="V299" s="128" t="s">
        <v>649</v>
      </c>
      <c r="W299" s="126" t="s">
        <v>1043</v>
      </c>
      <c r="X299" s="128" t="s">
        <v>108</v>
      </c>
      <c r="Y299" s="128" t="s">
        <v>991</v>
      </c>
      <c r="Z299" s="128" t="s">
        <v>108</v>
      </c>
      <c r="AA299" s="128" t="s">
        <v>108</v>
      </c>
      <c r="AB299" s="118" t="s">
        <v>536</v>
      </c>
    </row>
    <row r="300" spans="1:28" ht="22.5" customHeight="1" x14ac:dyDescent="0.25">
      <c r="A300" s="116" t="s">
        <v>1301</v>
      </c>
      <c r="B300" s="117" t="s">
        <v>1369</v>
      </c>
      <c r="C300" s="118" t="s">
        <v>642</v>
      </c>
      <c r="D300" s="119" t="s">
        <v>651</v>
      </c>
      <c r="E300" s="183" t="s">
        <v>599</v>
      </c>
      <c r="F300" s="120">
        <v>41</v>
      </c>
      <c r="G300" s="121" t="s">
        <v>59</v>
      </c>
      <c r="H300" s="122" t="s">
        <v>663</v>
      </c>
      <c r="I300" s="123" t="s">
        <v>1481</v>
      </c>
      <c r="J300" s="124" t="s">
        <v>1044</v>
      </c>
      <c r="K300" s="124" t="s">
        <v>986</v>
      </c>
      <c r="L300" s="124">
        <v>500</v>
      </c>
      <c r="M300" s="125" t="s">
        <v>90</v>
      </c>
      <c r="N300" s="118" t="s">
        <v>1035</v>
      </c>
      <c r="O300" s="107" t="s">
        <v>773</v>
      </c>
      <c r="P300" s="107" t="s">
        <v>681</v>
      </c>
      <c r="Q300" s="107" t="s">
        <v>677</v>
      </c>
      <c r="R300" s="118" t="s">
        <v>648</v>
      </c>
      <c r="S300" s="126" t="s">
        <v>950</v>
      </c>
      <c r="T300" s="127" t="s">
        <v>1814</v>
      </c>
      <c r="U300" s="128" t="s">
        <v>649</v>
      </c>
      <c r="V300" s="128" t="s">
        <v>649</v>
      </c>
      <c r="W300" s="126" t="s">
        <v>1043</v>
      </c>
      <c r="X300" s="128" t="s">
        <v>108</v>
      </c>
      <c r="Y300" s="128" t="s">
        <v>991</v>
      </c>
      <c r="Z300" s="128" t="s">
        <v>108</v>
      </c>
      <c r="AA300" s="128" t="s">
        <v>108</v>
      </c>
      <c r="AB300" s="118" t="s">
        <v>59</v>
      </c>
    </row>
    <row r="301" spans="1:28" ht="22.5" customHeight="1" x14ac:dyDescent="0.25">
      <c r="A301" s="116" t="s">
        <v>541</v>
      </c>
      <c r="B301" s="117" t="s">
        <v>1030</v>
      </c>
      <c r="C301" s="118" t="s">
        <v>642</v>
      </c>
      <c r="D301" s="119" t="s">
        <v>643</v>
      </c>
      <c r="E301" s="182" t="s">
        <v>599</v>
      </c>
      <c r="F301" s="120">
        <v>38</v>
      </c>
      <c r="G301" s="121" t="s">
        <v>59</v>
      </c>
      <c r="H301" s="122" t="s">
        <v>663</v>
      </c>
      <c r="I301" s="123" t="s">
        <v>645</v>
      </c>
      <c r="J301" s="124" t="s">
        <v>990</v>
      </c>
      <c r="K301" s="124" t="s">
        <v>996</v>
      </c>
      <c r="L301" s="124">
        <v>400</v>
      </c>
      <c r="M301" s="125" t="s">
        <v>21</v>
      </c>
      <c r="N301" s="118" t="s">
        <v>1036</v>
      </c>
      <c r="O301" s="107" t="s">
        <v>665</v>
      </c>
      <c r="P301" s="107" t="s">
        <v>646</v>
      </c>
      <c r="Q301" s="107" t="s">
        <v>647</v>
      </c>
      <c r="R301" s="118" t="s">
        <v>648</v>
      </c>
      <c r="S301" s="126" t="s">
        <v>950</v>
      </c>
      <c r="T301" s="127" t="s">
        <v>1814</v>
      </c>
      <c r="U301" s="128" t="s">
        <v>649</v>
      </c>
      <c r="V301" s="128" t="s">
        <v>649</v>
      </c>
      <c r="W301" s="126" t="s">
        <v>1043</v>
      </c>
      <c r="X301" s="128" t="s">
        <v>649</v>
      </c>
      <c r="Y301" s="128" t="s">
        <v>991</v>
      </c>
      <c r="Z301" s="128" t="s">
        <v>108</v>
      </c>
      <c r="AA301" s="128" t="s">
        <v>108</v>
      </c>
      <c r="AB301" s="118" t="s">
        <v>537</v>
      </c>
    </row>
    <row r="302" spans="1:28" ht="22.5" customHeight="1" x14ac:dyDescent="0.25">
      <c r="A302" s="116" t="s">
        <v>543</v>
      </c>
      <c r="B302" s="117" t="s">
        <v>1030</v>
      </c>
      <c r="C302" s="118" t="s">
        <v>642</v>
      </c>
      <c r="D302" s="119" t="s">
        <v>643</v>
      </c>
      <c r="E302" s="183" t="s">
        <v>599</v>
      </c>
      <c r="F302" s="120" t="s">
        <v>59</v>
      </c>
      <c r="G302" s="121" t="s">
        <v>59</v>
      </c>
      <c r="H302" s="122" t="s">
        <v>663</v>
      </c>
      <c r="I302" s="123" t="s">
        <v>682</v>
      </c>
      <c r="J302" s="124" t="s">
        <v>1044</v>
      </c>
      <c r="K302" s="124" t="s">
        <v>996</v>
      </c>
      <c r="L302" s="124">
        <v>500</v>
      </c>
      <c r="M302" s="125" t="s">
        <v>21</v>
      </c>
      <c r="N302" s="118" t="s">
        <v>1036</v>
      </c>
      <c r="O302" s="107" t="s">
        <v>665</v>
      </c>
      <c r="P302" s="107" t="s">
        <v>661</v>
      </c>
      <c r="Q302" s="107" t="s">
        <v>655</v>
      </c>
      <c r="R302" s="118" t="s">
        <v>648</v>
      </c>
      <c r="S302" s="126" t="s">
        <v>950</v>
      </c>
      <c r="T302" s="127" t="s">
        <v>1814</v>
      </c>
      <c r="U302" s="128" t="s">
        <v>649</v>
      </c>
      <c r="V302" s="128" t="s">
        <v>649</v>
      </c>
      <c r="W302" s="126" t="s">
        <v>1043</v>
      </c>
      <c r="X302" s="128" t="s">
        <v>649</v>
      </c>
      <c r="Y302" s="128" t="s">
        <v>991</v>
      </c>
      <c r="Z302" s="128" t="s">
        <v>108</v>
      </c>
      <c r="AA302" s="128" t="s">
        <v>108</v>
      </c>
      <c r="AB302" s="118" t="s">
        <v>59</v>
      </c>
    </row>
    <row r="303" spans="1:28" ht="22.5" customHeight="1" x14ac:dyDescent="0.25">
      <c r="A303" s="116" t="s">
        <v>75</v>
      </c>
      <c r="B303" s="117" t="s">
        <v>1030</v>
      </c>
      <c r="C303" s="118" t="s">
        <v>642</v>
      </c>
      <c r="D303" s="119" t="s">
        <v>643</v>
      </c>
      <c r="E303" s="183" t="s">
        <v>599</v>
      </c>
      <c r="F303" s="120" t="s">
        <v>59</v>
      </c>
      <c r="G303" s="121" t="s">
        <v>59</v>
      </c>
      <c r="H303" s="122" t="s">
        <v>663</v>
      </c>
      <c r="I303" s="123" t="s">
        <v>645</v>
      </c>
      <c r="J303" s="124" t="s">
        <v>992</v>
      </c>
      <c r="K303" s="124" t="s">
        <v>996</v>
      </c>
      <c r="L303" s="124">
        <v>500</v>
      </c>
      <c r="M303" s="125" t="s">
        <v>21</v>
      </c>
      <c r="N303" s="118" t="s">
        <v>1036</v>
      </c>
      <c r="O303" s="107" t="s">
        <v>665</v>
      </c>
      <c r="P303" s="107" t="s">
        <v>661</v>
      </c>
      <c r="Q303" s="107" t="s">
        <v>655</v>
      </c>
      <c r="R303" s="118" t="s">
        <v>648</v>
      </c>
      <c r="S303" s="126" t="s">
        <v>950</v>
      </c>
      <c r="T303" s="127" t="s">
        <v>1814</v>
      </c>
      <c r="U303" s="128" t="s">
        <v>649</v>
      </c>
      <c r="V303" s="128" t="s">
        <v>649</v>
      </c>
      <c r="W303" s="126" t="s">
        <v>1043</v>
      </c>
      <c r="X303" s="128" t="s">
        <v>649</v>
      </c>
      <c r="Y303" s="128" t="s">
        <v>991</v>
      </c>
      <c r="Z303" s="128" t="s">
        <v>108</v>
      </c>
      <c r="AA303" s="128" t="s">
        <v>108</v>
      </c>
      <c r="AB303" s="118" t="s">
        <v>151</v>
      </c>
    </row>
    <row r="304" spans="1:28" ht="22.5" customHeight="1" x14ac:dyDescent="0.25">
      <c r="A304" s="116" t="s">
        <v>544</v>
      </c>
      <c r="B304" s="117" t="s">
        <v>1030</v>
      </c>
      <c r="C304" s="118" t="s">
        <v>642</v>
      </c>
      <c r="D304" s="119" t="s">
        <v>643</v>
      </c>
      <c r="E304" s="183" t="s">
        <v>599</v>
      </c>
      <c r="F304" s="120">
        <v>40</v>
      </c>
      <c r="G304" s="121" t="s">
        <v>59</v>
      </c>
      <c r="H304" s="122" t="s">
        <v>663</v>
      </c>
      <c r="I304" s="123" t="s">
        <v>645</v>
      </c>
      <c r="J304" s="124" t="s">
        <v>990</v>
      </c>
      <c r="K304" s="124" t="s">
        <v>996</v>
      </c>
      <c r="L304" s="124">
        <v>400</v>
      </c>
      <c r="M304" s="125" t="s">
        <v>21</v>
      </c>
      <c r="N304" s="118" t="s">
        <v>1036</v>
      </c>
      <c r="O304" s="107" t="s">
        <v>666</v>
      </c>
      <c r="P304" s="107" t="s">
        <v>661</v>
      </c>
      <c r="Q304" s="107" t="s">
        <v>655</v>
      </c>
      <c r="R304" s="118" t="s">
        <v>648</v>
      </c>
      <c r="S304" s="126" t="s">
        <v>950</v>
      </c>
      <c r="T304" s="127" t="s">
        <v>1814</v>
      </c>
      <c r="U304" s="128" t="s">
        <v>649</v>
      </c>
      <c r="V304" s="128" t="s">
        <v>649</v>
      </c>
      <c r="W304" s="126" t="s">
        <v>1043</v>
      </c>
      <c r="X304" s="128" t="s">
        <v>649</v>
      </c>
      <c r="Y304" s="128" t="s">
        <v>991</v>
      </c>
      <c r="Z304" s="128" t="s">
        <v>108</v>
      </c>
      <c r="AA304" s="128" t="s">
        <v>108</v>
      </c>
      <c r="AB304" s="118" t="s">
        <v>538</v>
      </c>
    </row>
    <row r="305" spans="1:28" ht="22.5" customHeight="1" x14ac:dyDescent="0.25">
      <c r="A305" s="116" t="s">
        <v>545</v>
      </c>
      <c r="B305" s="117" t="s">
        <v>1030</v>
      </c>
      <c r="C305" s="118" t="s">
        <v>642</v>
      </c>
      <c r="D305" s="119" t="s">
        <v>643</v>
      </c>
      <c r="E305" s="183" t="s">
        <v>599</v>
      </c>
      <c r="F305" s="120" t="s">
        <v>59</v>
      </c>
      <c r="G305" s="121" t="s">
        <v>59</v>
      </c>
      <c r="H305" s="122" t="s">
        <v>663</v>
      </c>
      <c r="I305" s="123" t="s">
        <v>682</v>
      </c>
      <c r="J305" s="124" t="s">
        <v>1044</v>
      </c>
      <c r="K305" s="124" t="s">
        <v>996</v>
      </c>
      <c r="L305" s="124">
        <v>500</v>
      </c>
      <c r="M305" s="125" t="s">
        <v>21</v>
      </c>
      <c r="N305" s="118" t="s">
        <v>1036</v>
      </c>
      <c r="O305" s="107" t="s">
        <v>666</v>
      </c>
      <c r="P305" s="107" t="s">
        <v>661</v>
      </c>
      <c r="Q305" s="107" t="s">
        <v>655</v>
      </c>
      <c r="R305" s="118" t="s">
        <v>648</v>
      </c>
      <c r="S305" s="126" t="s">
        <v>950</v>
      </c>
      <c r="T305" s="127" t="s">
        <v>1814</v>
      </c>
      <c r="U305" s="128" t="s">
        <v>649</v>
      </c>
      <c r="V305" s="128" t="s">
        <v>649</v>
      </c>
      <c r="W305" s="126" t="s">
        <v>1043</v>
      </c>
      <c r="X305" s="128" t="s">
        <v>649</v>
      </c>
      <c r="Y305" s="128" t="s">
        <v>991</v>
      </c>
      <c r="Z305" s="128" t="s">
        <v>108</v>
      </c>
      <c r="AA305" s="128" t="s">
        <v>108</v>
      </c>
      <c r="AB305" s="118" t="s">
        <v>539</v>
      </c>
    </row>
    <row r="306" spans="1:28" ht="22.5" customHeight="1" x14ac:dyDescent="0.25">
      <c r="A306" s="116" t="s">
        <v>547</v>
      </c>
      <c r="B306" s="117" t="s">
        <v>1030</v>
      </c>
      <c r="C306" s="118" t="s">
        <v>642</v>
      </c>
      <c r="D306" s="119" t="s">
        <v>643</v>
      </c>
      <c r="E306" s="184" t="s">
        <v>599</v>
      </c>
      <c r="F306" s="120" t="s">
        <v>59</v>
      </c>
      <c r="G306" s="121" t="s">
        <v>59</v>
      </c>
      <c r="H306" s="122" t="s">
        <v>663</v>
      </c>
      <c r="I306" s="123" t="s">
        <v>682</v>
      </c>
      <c r="J306" s="124" t="s">
        <v>1044</v>
      </c>
      <c r="K306" s="124" t="s">
        <v>996</v>
      </c>
      <c r="L306" s="124">
        <v>500</v>
      </c>
      <c r="M306" s="125" t="s">
        <v>21</v>
      </c>
      <c r="N306" s="118" t="s">
        <v>1036</v>
      </c>
      <c r="O306" s="107" t="s">
        <v>666</v>
      </c>
      <c r="P306" s="107" t="s">
        <v>661</v>
      </c>
      <c r="Q306" s="107" t="s">
        <v>684</v>
      </c>
      <c r="R306" s="118" t="s">
        <v>648</v>
      </c>
      <c r="S306" s="126" t="s">
        <v>950</v>
      </c>
      <c r="T306" s="127" t="s">
        <v>1814</v>
      </c>
      <c r="U306" s="128" t="s">
        <v>649</v>
      </c>
      <c r="V306" s="128" t="s">
        <v>649</v>
      </c>
      <c r="W306" s="126" t="s">
        <v>1043</v>
      </c>
      <c r="X306" s="128" t="s">
        <v>649</v>
      </c>
      <c r="Y306" s="128" t="s">
        <v>991</v>
      </c>
      <c r="Z306" s="128" t="s">
        <v>108</v>
      </c>
      <c r="AA306" s="128" t="s">
        <v>108</v>
      </c>
      <c r="AB306" s="118" t="s">
        <v>540</v>
      </c>
    </row>
    <row r="307" spans="1:28" ht="22.5" customHeight="1" x14ac:dyDescent="0.25">
      <c r="A307" s="116" t="s">
        <v>1325</v>
      </c>
      <c r="B307" s="117" t="s">
        <v>1370</v>
      </c>
      <c r="C307" s="118" t="s">
        <v>642</v>
      </c>
      <c r="D307" s="119" t="s">
        <v>651</v>
      </c>
      <c r="E307" s="183" t="s">
        <v>599</v>
      </c>
      <c r="F307" s="120">
        <v>41</v>
      </c>
      <c r="G307" s="121" t="s">
        <v>59</v>
      </c>
      <c r="H307" s="122" t="s">
        <v>663</v>
      </c>
      <c r="I307" s="123" t="s">
        <v>1480</v>
      </c>
      <c r="J307" s="124" t="s">
        <v>990</v>
      </c>
      <c r="K307" s="124" t="s">
        <v>989</v>
      </c>
      <c r="L307" s="124">
        <v>400</v>
      </c>
      <c r="M307" s="125" t="s">
        <v>21</v>
      </c>
      <c r="N307" s="118" t="s">
        <v>1035</v>
      </c>
      <c r="O307" s="107" t="s">
        <v>772</v>
      </c>
      <c r="P307" s="107" t="s">
        <v>661</v>
      </c>
      <c r="Q307" s="107" t="s">
        <v>655</v>
      </c>
      <c r="R307" s="118" t="s">
        <v>648</v>
      </c>
      <c r="S307" s="126" t="s">
        <v>950</v>
      </c>
      <c r="T307" s="127" t="s">
        <v>1814</v>
      </c>
      <c r="U307" s="128" t="s">
        <v>649</v>
      </c>
      <c r="V307" s="128" t="s">
        <v>649</v>
      </c>
      <c r="W307" s="126" t="s">
        <v>1043</v>
      </c>
      <c r="X307" s="128" t="s">
        <v>649</v>
      </c>
      <c r="Y307" s="128" t="s">
        <v>991</v>
      </c>
      <c r="Z307" s="128" t="s">
        <v>108</v>
      </c>
      <c r="AA307" s="128" t="s">
        <v>108</v>
      </c>
      <c r="AB307" s="118" t="s">
        <v>542</v>
      </c>
    </row>
    <row r="308" spans="1:28" ht="22.5" customHeight="1" x14ac:dyDescent="0.25">
      <c r="A308" s="116" t="s">
        <v>1326</v>
      </c>
      <c r="B308" s="117" t="s">
        <v>1370</v>
      </c>
      <c r="C308" s="118" t="s">
        <v>642</v>
      </c>
      <c r="D308" s="119" t="s">
        <v>651</v>
      </c>
      <c r="E308" s="183" t="s">
        <v>599</v>
      </c>
      <c r="F308" s="120">
        <v>42</v>
      </c>
      <c r="G308" s="121" t="s">
        <v>59</v>
      </c>
      <c r="H308" s="122" t="s">
        <v>663</v>
      </c>
      <c r="I308" s="123" t="s">
        <v>1480</v>
      </c>
      <c r="J308" s="124" t="s">
        <v>990</v>
      </c>
      <c r="K308" s="124" t="s">
        <v>989</v>
      </c>
      <c r="L308" s="124">
        <v>400</v>
      </c>
      <c r="M308" s="125" t="s">
        <v>21</v>
      </c>
      <c r="N308" s="118" t="s">
        <v>1035</v>
      </c>
      <c r="O308" s="107" t="s">
        <v>772</v>
      </c>
      <c r="P308" s="107" t="s">
        <v>661</v>
      </c>
      <c r="Q308" s="107" t="s">
        <v>655</v>
      </c>
      <c r="R308" s="118" t="s">
        <v>648</v>
      </c>
      <c r="S308" s="126" t="s">
        <v>920</v>
      </c>
      <c r="T308" s="127" t="s">
        <v>1814</v>
      </c>
      <c r="U308" s="128" t="s">
        <v>649</v>
      </c>
      <c r="V308" s="128" t="s">
        <v>649</v>
      </c>
      <c r="W308" s="126" t="s">
        <v>1043</v>
      </c>
      <c r="X308" s="128" t="s">
        <v>649</v>
      </c>
      <c r="Y308" s="128" t="s">
        <v>991</v>
      </c>
      <c r="Z308" s="128" t="s">
        <v>108</v>
      </c>
      <c r="AA308" s="128" t="s">
        <v>108</v>
      </c>
      <c r="AB308" s="118" t="s">
        <v>59</v>
      </c>
    </row>
    <row r="309" spans="1:28" ht="22.5" customHeight="1" x14ac:dyDescent="0.25">
      <c r="A309" s="116" t="s">
        <v>1327</v>
      </c>
      <c r="B309" s="117" t="s">
        <v>1370</v>
      </c>
      <c r="C309" s="118" t="s">
        <v>642</v>
      </c>
      <c r="D309" s="119" t="s">
        <v>651</v>
      </c>
      <c r="E309" s="183" t="s">
        <v>599</v>
      </c>
      <c r="F309" s="120">
        <v>41</v>
      </c>
      <c r="G309" s="121" t="s">
        <v>59</v>
      </c>
      <c r="H309" s="122" t="s">
        <v>663</v>
      </c>
      <c r="I309" s="123" t="s">
        <v>1480</v>
      </c>
      <c r="J309" s="124" t="s">
        <v>990</v>
      </c>
      <c r="K309" s="124" t="s">
        <v>989</v>
      </c>
      <c r="L309" s="124">
        <v>400</v>
      </c>
      <c r="M309" s="125" t="s">
        <v>21</v>
      </c>
      <c r="N309" s="118" t="s">
        <v>1035</v>
      </c>
      <c r="O309" s="107" t="s">
        <v>773</v>
      </c>
      <c r="P309" s="107" t="s">
        <v>661</v>
      </c>
      <c r="Q309" s="107" t="s">
        <v>655</v>
      </c>
      <c r="R309" s="118" t="s">
        <v>648</v>
      </c>
      <c r="S309" s="126" t="s">
        <v>950</v>
      </c>
      <c r="T309" s="127" t="s">
        <v>1814</v>
      </c>
      <c r="U309" s="128" t="s">
        <v>649</v>
      </c>
      <c r="V309" s="128" t="s">
        <v>649</v>
      </c>
      <c r="W309" s="126" t="s">
        <v>1043</v>
      </c>
      <c r="X309" s="128" t="s">
        <v>649</v>
      </c>
      <c r="Y309" s="128" t="s">
        <v>991</v>
      </c>
      <c r="Z309" s="128" t="s">
        <v>108</v>
      </c>
      <c r="AA309" s="128" t="s">
        <v>108</v>
      </c>
      <c r="AB309" s="118" t="s">
        <v>544</v>
      </c>
    </row>
    <row r="310" spans="1:28" ht="22.5" customHeight="1" x14ac:dyDescent="0.25">
      <c r="A310" s="116" t="s">
        <v>1479</v>
      </c>
      <c r="B310" s="117" t="s">
        <v>1370</v>
      </c>
      <c r="C310" s="118" t="s">
        <v>642</v>
      </c>
      <c r="D310" s="119" t="s">
        <v>651</v>
      </c>
      <c r="E310" s="183" t="s">
        <v>599</v>
      </c>
      <c r="F310" s="120">
        <v>44</v>
      </c>
      <c r="G310" s="121" t="s">
        <v>59</v>
      </c>
      <c r="H310" s="122" t="s">
        <v>663</v>
      </c>
      <c r="I310" s="123" t="s">
        <v>1480</v>
      </c>
      <c r="J310" s="124" t="s">
        <v>990</v>
      </c>
      <c r="K310" s="124" t="s">
        <v>989</v>
      </c>
      <c r="L310" s="124">
        <v>400</v>
      </c>
      <c r="M310" s="125" t="s">
        <v>21</v>
      </c>
      <c r="N310" s="118" t="s">
        <v>1035</v>
      </c>
      <c r="O310" s="107" t="s">
        <v>773</v>
      </c>
      <c r="P310" s="107" t="s">
        <v>661</v>
      </c>
      <c r="Q310" s="107" t="s">
        <v>655</v>
      </c>
      <c r="R310" s="118" t="s">
        <v>648</v>
      </c>
      <c r="S310" s="126" t="s">
        <v>920</v>
      </c>
      <c r="T310" s="127" t="s">
        <v>1814</v>
      </c>
      <c r="U310" s="128" t="s">
        <v>649</v>
      </c>
      <c r="V310" s="128" t="s">
        <v>649</v>
      </c>
      <c r="W310" s="126" t="s">
        <v>1043</v>
      </c>
      <c r="X310" s="128" t="s">
        <v>649</v>
      </c>
      <c r="Y310" s="128" t="s">
        <v>991</v>
      </c>
      <c r="Z310" s="128" t="s">
        <v>108</v>
      </c>
      <c r="AA310" s="128" t="s">
        <v>108</v>
      </c>
      <c r="AB310" s="118" t="s">
        <v>59</v>
      </c>
    </row>
    <row r="311" spans="1:28" ht="22.5" customHeight="1" x14ac:dyDescent="0.25">
      <c r="A311" s="116" t="s">
        <v>1328</v>
      </c>
      <c r="B311" s="117" t="s">
        <v>1370</v>
      </c>
      <c r="C311" s="118" t="s">
        <v>642</v>
      </c>
      <c r="D311" s="119" t="s">
        <v>651</v>
      </c>
      <c r="E311" s="183" t="s">
        <v>599</v>
      </c>
      <c r="F311" s="120">
        <v>50</v>
      </c>
      <c r="G311" s="121" t="s">
        <v>59</v>
      </c>
      <c r="H311" s="122" t="s">
        <v>663</v>
      </c>
      <c r="I311" s="123" t="s">
        <v>1480</v>
      </c>
      <c r="J311" s="124" t="s">
        <v>992</v>
      </c>
      <c r="K311" s="124" t="s">
        <v>989</v>
      </c>
      <c r="L311" s="124">
        <v>500</v>
      </c>
      <c r="M311" s="125" t="s">
        <v>21</v>
      </c>
      <c r="N311" s="118" t="s">
        <v>1035</v>
      </c>
      <c r="O311" s="107" t="s">
        <v>773</v>
      </c>
      <c r="P311" s="107" t="s">
        <v>661</v>
      </c>
      <c r="Q311" s="107" t="s">
        <v>655</v>
      </c>
      <c r="R311" s="118" t="s">
        <v>648</v>
      </c>
      <c r="S311" s="126" t="s">
        <v>950</v>
      </c>
      <c r="T311" s="127" t="s">
        <v>1814</v>
      </c>
      <c r="U311" s="128" t="s">
        <v>649</v>
      </c>
      <c r="V311" s="128" t="s">
        <v>649</v>
      </c>
      <c r="W311" s="126" t="s">
        <v>1043</v>
      </c>
      <c r="X311" s="128" t="s">
        <v>649</v>
      </c>
      <c r="Y311" s="128" t="s">
        <v>991</v>
      </c>
      <c r="Z311" s="128" t="s">
        <v>108</v>
      </c>
      <c r="AA311" s="128" t="s">
        <v>108</v>
      </c>
      <c r="AB311" s="118" t="s">
        <v>76</v>
      </c>
    </row>
    <row r="312" spans="1:28" ht="22.5" customHeight="1" x14ac:dyDescent="0.25">
      <c r="A312" s="116" t="s">
        <v>1329</v>
      </c>
      <c r="B312" s="117" t="s">
        <v>1370</v>
      </c>
      <c r="C312" s="118" t="s">
        <v>642</v>
      </c>
      <c r="D312" s="119" t="s">
        <v>651</v>
      </c>
      <c r="E312" s="183" t="s">
        <v>599</v>
      </c>
      <c r="F312" s="120">
        <v>35</v>
      </c>
      <c r="G312" s="121" t="s">
        <v>59</v>
      </c>
      <c r="H312" s="122" t="s">
        <v>663</v>
      </c>
      <c r="I312" s="123" t="s">
        <v>1481</v>
      </c>
      <c r="J312" s="124" t="s">
        <v>1044</v>
      </c>
      <c r="K312" s="124" t="s">
        <v>996</v>
      </c>
      <c r="L312" s="124">
        <v>500</v>
      </c>
      <c r="M312" s="125" t="s">
        <v>21</v>
      </c>
      <c r="N312" s="118" t="s">
        <v>1035</v>
      </c>
      <c r="O312" s="107" t="s">
        <v>773</v>
      </c>
      <c r="P312" s="107" t="s">
        <v>661</v>
      </c>
      <c r="Q312" s="107" t="s">
        <v>655</v>
      </c>
      <c r="R312" s="118" t="s">
        <v>648</v>
      </c>
      <c r="S312" s="126" t="s">
        <v>950</v>
      </c>
      <c r="T312" s="127" t="s">
        <v>1814</v>
      </c>
      <c r="U312" s="128" t="s">
        <v>649</v>
      </c>
      <c r="V312" s="128" t="s">
        <v>649</v>
      </c>
      <c r="W312" s="126" t="s">
        <v>1043</v>
      </c>
      <c r="X312" s="128" t="s">
        <v>649</v>
      </c>
      <c r="Y312" s="128" t="s">
        <v>991</v>
      </c>
      <c r="Z312" s="128" t="s">
        <v>108</v>
      </c>
      <c r="AA312" s="128" t="s">
        <v>108</v>
      </c>
      <c r="AB312" s="118" t="s">
        <v>545</v>
      </c>
    </row>
    <row r="313" spans="1:28" ht="22.5" customHeight="1" x14ac:dyDescent="0.25">
      <c r="A313" s="116" t="s">
        <v>1330</v>
      </c>
      <c r="B313" s="117" t="s">
        <v>1370</v>
      </c>
      <c r="C313" s="118" t="s">
        <v>642</v>
      </c>
      <c r="D313" s="119" t="s">
        <v>651</v>
      </c>
      <c r="E313" s="183" t="s">
        <v>599</v>
      </c>
      <c r="F313" s="120">
        <v>35</v>
      </c>
      <c r="G313" s="121" t="s">
        <v>59</v>
      </c>
      <c r="H313" s="122" t="s">
        <v>663</v>
      </c>
      <c r="I313" s="123" t="s">
        <v>1481</v>
      </c>
      <c r="J313" s="124" t="s">
        <v>1044</v>
      </c>
      <c r="K313" s="124" t="s">
        <v>996</v>
      </c>
      <c r="L313" s="124">
        <v>500</v>
      </c>
      <c r="M313" s="125" t="s">
        <v>21</v>
      </c>
      <c r="N313" s="118" t="s">
        <v>1035</v>
      </c>
      <c r="O313" s="107" t="s">
        <v>773</v>
      </c>
      <c r="P313" s="107" t="s">
        <v>661</v>
      </c>
      <c r="Q313" s="107" t="s">
        <v>677</v>
      </c>
      <c r="R313" s="118" t="s">
        <v>648</v>
      </c>
      <c r="S313" s="126" t="s">
        <v>950</v>
      </c>
      <c r="T313" s="127" t="s">
        <v>1814</v>
      </c>
      <c r="U313" s="128" t="s">
        <v>649</v>
      </c>
      <c r="V313" s="128" t="s">
        <v>649</v>
      </c>
      <c r="W313" s="126" t="s">
        <v>1043</v>
      </c>
      <c r="X313" s="128" t="s">
        <v>649</v>
      </c>
      <c r="Y313" s="128" t="s">
        <v>991</v>
      </c>
      <c r="Z313" s="128" t="s">
        <v>108</v>
      </c>
      <c r="AA313" s="128" t="s">
        <v>108</v>
      </c>
      <c r="AB313" s="118" t="s">
        <v>546</v>
      </c>
    </row>
    <row r="314" spans="1:28" ht="22.5" customHeight="1" x14ac:dyDescent="0.25">
      <c r="A314" s="116" t="s">
        <v>1331</v>
      </c>
      <c r="B314" s="117" t="s">
        <v>1370</v>
      </c>
      <c r="C314" s="118" t="s">
        <v>642</v>
      </c>
      <c r="D314" s="119" t="s">
        <v>651</v>
      </c>
      <c r="E314" s="183" t="s">
        <v>599</v>
      </c>
      <c r="F314" s="120">
        <v>35</v>
      </c>
      <c r="G314" s="121" t="s">
        <v>59</v>
      </c>
      <c r="H314" s="122" t="s">
        <v>663</v>
      </c>
      <c r="I314" s="123" t="s">
        <v>1481</v>
      </c>
      <c r="J314" s="124" t="s">
        <v>1044</v>
      </c>
      <c r="K314" s="124" t="s">
        <v>996</v>
      </c>
      <c r="L314" s="124">
        <v>500</v>
      </c>
      <c r="M314" s="125" t="s">
        <v>21</v>
      </c>
      <c r="N314" s="118" t="s">
        <v>1035</v>
      </c>
      <c r="O314" s="107" t="s">
        <v>773</v>
      </c>
      <c r="P314" s="107" t="s">
        <v>681</v>
      </c>
      <c r="Q314" s="107" t="s">
        <v>677</v>
      </c>
      <c r="R314" s="118" t="s">
        <v>648</v>
      </c>
      <c r="S314" s="126" t="s">
        <v>920</v>
      </c>
      <c r="T314" s="127" t="s">
        <v>1814</v>
      </c>
      <c r="U314" s="128" t="s">
        <v>649</v>
      </c>
      <c r="V314" s="128" t="s">
        <v>649</v>
      </c>
      <c r="W314" s="126" t="s">
        <v>1043</v>
      </c>
      <c r="X314" s="128" t="s">
        <v>649</v>
      </c>
      <c r="Y314" s="128" t="s">
        <v>991</v>
      </c>
      <c r="Z314" s="128" t="s">
        <v>108</v>
      </c>
      <c r="AA314" s="128" t="s">
        <v>108</v>
      </c>
      <c r="AB314" s="118" t="s">
        <v>59</v>
      </c>
    </row>
    <row r="315" spans="1:28" ht="22.5" customHeight="1" x14ac:dyDescent="0.25">
      <c r="A315" s="116" t="s">
        <v>1332</v>
      </c>
      <c r="B315" s="117" t="s">
        <v>1370</v>
      </c>
      <c r="C315" s="118" t="s">
        <v>642</v>
      </c>
      <c r="D315" s="119" t="s">
        <v>651</v>
      </c>
      <c r="E315" s="183" t="s">
        <v>599</v>
      </c>
      <c r="F315" s="120">
        <v>35</v>
      </c>
      <c r="G315" s="121" t="s">
        <v>59</v>
      </c>
      <c r="H315" s="122" t="s">
        <v>663</v>
      </c>
      <c r="I315" s="123" t="s">
        <v>1481</v>
      </c>
      <c r="J315" s="124" t="s">
        <v>1044</v>
      </c>
      <c r="K315" s="124" t="s">
        <v>996</v>
      </c>
      <c r="L315" s="124">
        <v>500</v>
      </c>
      <c r="M315" s="125" t="s">
        <v>21</v>
      </c>
      <c r="N315" s="118" t="s">
        <v>1035</v>
      </c>
      <c r="O315" s="107" t="s">
        <v>773</v>
      </c>
      <c r="P315" s="107" t="s">
        <v>681</v>
      </c>
      <c r="Q315" s="107" t="s">
        <v>684</v>
      </c>
      <c r="R315" s="118" t="s">
        <v>648</v>
      </c>
      <c r="S315" s="126" t="s">
        <v>950</v>
      </c>
      <c r="T315" s="127" t="s">
        <v>1814</v>
      </c>
      <c r="U315" s="128" t="s">
        <v>649</v>
      </c>
      <c r="V315" s="128" t="s">
        <v>649</v>
      </c>
      <c r="W315" s="126" t="s">
        <v>1043</v>
      </c>
      <c r="X315" s="128" t="s">
        <v>649</v>
      </c>
      <c r="Y315" s="128" t="s">
        <v>991</v>
      </c>
      <c r="Z315" s="128" t="s">
        <v>108</v>
      </c>
      <c r="AA315" s="128" t="s">
        <v>108</v>
      </c>
      <c r="AB315" s="118" t="s">
        <v>547</v>
      </c>
    </row>
    <row r="316" spans="1:28" ht="22.5" customHeight="1" x14ac:dyDescent="0.25">
      <c r="A316" s="116" t="s">
        <v>897</v>
      </c>
      <c r="B316" s="117" t="s">
        <v>1031</v>
      </c>
      <c r="C316" s="118" t="s">
        <v>642</v>
      </c>
      <c r="D316" s="119" t="s">
        <v>643</v>
      </c>
      <c r="E316" s="182" t="s">
        <v>599</v>
      </c>
      <c r="F316" s="120">
        <v>46</v>
      </c>
      <c r="G316" s="121">
        <v>1492</v>
      </c>
      <c r="H316" s="122" t="s">
        <v>997</v>
      </c>
      <c r="I316" s="123" t="s">
        <v>998</v>
      </c>
      <c r="J316" s="124" t="s">
        <v>990</v>
      </c>
      <c r="K316" s="124" t="s">
        <v>989</v>
      </c>
      <c r="L316" s="124">
        <v>450</v>
      </c>
      <c r="M316" s="125" t="s">
        <v>90</v>
      </c>
      <c r="N316" s="118" t="s">
        <v>1035</v>
      </c>
      <c r="O316" s="107" t="s">
        <v>918</v>
      </c>
      <c r="P316" s="107" t="s">
        <v>661</v>
      </c>
      <c r="Q316" s="107" t="s">
        <v>655</v>
      </c>
      <c r="R316" s="118" t="s">
        <v>648</v>
      </c>
      <c r="S316" s="126" t="s">
        <v>108</v>
      </c>
      <c r="T316" s="127" t="s">
        <v>1814</v>
      </c>
      <c r="U316" s="128" t="s">
        <v>649</v>
      </c>
      <c r="V316" s="128" t="s">
        <v>649</v>
      </c>
      <c r="W316" s="126" t="s">
        <v>1043</v>
      </c>
      <c r="X316" s="128" t="s">
        <v>108</v>
      </c>
      <c r="Y316" s="128" t="s">
        <v>991</v>
      </c>
      <c r="Z316" s="128" t="s">
        <v>108</v>
      </c>
      <c r="AA316" s="128" t="s">
        <v>108</v>
      </c>
      <c r="AB316" s="118" t="s">
        <v>59</v>
      </c>
    </row>
    <row r="317" spans="1:28" ht="22.5" customHeight="1" x14ac:dyDescent="0.25">
      <c r="A317" s="116" t="s">
        <v>898</v>
      </c>
      <c r="B317" s="117" t="s">
        <v>1031</v>
      </c>
      <c r="C317" s="118" t="s">
        <v>642</v>
      </c>
      <c r="D317" s="119" t="s">
        <v>651</v>
      </c>
      <c r="E317" s="182" t="s">
        <v>599</v>
      </c>
      <c r="F317" s="120">
        <v>46</v>
      </c>
      <c r="G317" s="121">
        <v>1595</v>
      </c>
      <c r="H317" s="122" t="s">
        <v>997</v>
      </c>
      <c r="I317" s="123" t="s">
        <v>998</v>
      </c>
      <c r="J317" s="124" t="s">
        <v>990</v>
      </c>
      <c r="K317" s="124" t="s">
        <v>989</v>
      </c>
      <c r="L317" s="124">
        <v>450</v>
      </c>
      <c r="M317" s="125" t="s">
        <v>90</v>
      </c>
      <c r="N317" s="118" t="s">
        <v>1035</v>
      </c>
      <c r="O317" s="107" t="s">
        <v>918</v>
      </c>
      <c r="P317" s="107" t="s">
        <v>661</v>
      </c>
      <c r="Q317" s="107" t="s">
        <v>655</v>
      </c>
      <c r="R317" s="118" t="s">
        <v>648</v>
      </c>
      <c r="S317" s="126" t="s">
        <v>950</v>
      </c>
      <c r="T317" s="127" t="s">
        <v>1814</v>
      </c>
      <c r="U317" s="128" t="s">
        <v>649</v>
      </c>
      <c r="V317" s="128" t="s">
        <v>649</v>
      </c>
      <c r="W317" s="126" t="s">
        <v>1043</v>
      </c>
      <c r="X317" s="128" t="s">
        <v>108</v>
      </c>
      <c r="Y317" s="128" t="s">
        <v>991</v>
      </c>
      <c r="Z317" s="128" t="s">
        <v>108</v>
      </c>
      <c r="AA317" s="128" t="s">
        <v>108</v>
      </c>
      <c r="AB317" s="118" t="s">
        <v>59</v>
      </c>
    </row>
    <row r="318" spans="1:28" ht="22.5" customHeight="1" x14ac:dyDescent="0.25">
      <c r="A318" s="116" t="s">
        <v>899</v>
      </c>
      <c r="B318" s="117" t="s">
        <v>1031</v>
      </c>
      <c r="C318" s="118" t="s">
        <v>642</v>
      </c>
      <c r="D318" s="119" t="s">
        <v>643</v>
      </c>
      <c r="E318" s="183" t="s">
        <v>599</v>
      </c>
      <c r="F318" s="120">
        <v>46</v>
      </c>
      <c r="G318" s="121">
        <v>1750</v>
      </c>
      <c r="H318" s="122" t="s">
        <v>997</v>
      </c>
      <c r="I318" s="123" t="s">
        <v>998</v>
      </c>
      <c r="J318" s="124" t="s">
        <v>990</v>
      </c>
      <c r="K318" s="124" t="s">
        <v>989</v>
      </c>
      <c r="L318" s="124">
        <v>450</v>
      </c>
      <c r="M318" s="125" t="s">
        <v>90</v>
      </c>
      <c r="N318" s="118" t="s">
        <v>1035</v>
      </c>
      <c r="O318" s="107" t="s">
        <v>919</v>
      </c>
      <c r="P318" s="107" t="s">
        <v>661</v>
      </c>
      <c r="Q318" s="107" t="s">
        <v>655</v>
      </c>
      <c r="R318" s="118" t="s">
        <v>648</v>
      </c>
      <c r="S318" s="126" t="s">
        <v>950</v>
      </c>
      <c r="T318" s="127" t="s">
        <v>1814</v>
      </c>
      <c r="U318" s="128" t="s">
        <v>649</v>
      </c>
      <c r="V318" s="128" t="s">
        <v>649</v>
      </c>
      <c r="W318" s="126" t="s">
        <v>1043</v>
      </c>
      <c r="X318" s="128" t="s">
        <v>108</v>
      </c>
      <c r="Y318" s="128" t="s">
        <v>991</v>
      </c>
      <c r="Z318" s="128" t="s">
        <v>108</v>
      </c>
      <c r="AA318" s="128" t="s">
        <v>108</v>
      </c>
      <c r="AB318" s="118" t="s">
        <v>59</v>
      </c>
    </row>
    <row r="319" spans="1:28" ht="22.5" customHeight="1" x14ac:dyDescent="0.25">
      <c r="A319" s="116" t="s">
        <v>900</v>
      </c>
      <c r="B319" s="117" t="s">
        <v>1031</v>
      </c>
      <c r="C319" s="118" t="s">
        <v>642</v>
      </c>
      <c r="D319" s="119" t="s">
        <v>651</v>
      </c>
      <c r="E319" s="182" t="s">
        <v>599</v>
      </c>
      <c r="F319" s="120">
        <v>46</v>
      </c>
      <c r="G319" s="121" t="s">
        <v>59</v>
      </c>
      <c r="H319" s="122" t="s">
        <v>997</v>
      </c>
      <c r="I319" s="123" t="s">
        <v>998</v>
      </c>
      <c r="J319" s="124" t="s">
        <v>990</v>
      </c>
      <c r="K319" s="124" t="s">
        <v>989</v>
      </c>
      <c r="L319" s="124">
        <v>450</v>
      </c>
      <c r="M319" s="125" t="s">
        <v>90</v>
      </c>
      <c r="N319" s="118" t="s">
        <v>1035</v>
      </c>
      <c r="O319" s="107" t="s">
        <v>919</v>
      </c>
      <c r="P319" s="107" t="s">
        <v>661</v>
      </c>
      <c r="Q319" s="107" t="s">
        <v>677</v>
      </c>
      <c r="R319" s="118" t="s">
        <v>648</v>
      </c>
      <c r="S319" s="126" t="s">
        <v>950</v>
      </c>
      <c r="T319" s="127" t="s">
        <v>1814</v>
      </c>
      <c r="U319" s="128" t="s">
        <v>649</v>
      </c>
      <c r="V319" s="128" t="s">
        <v>649</v>
      </c>
      <c r="W319" s="126" t="s">
        <v>1043</v>
      </c>
      <c r="X319" s="128" t="s">
        <v>108</v>
      </c>
      <c r="Y319" s="128" t="s">
        <v>991</v>
      </c>
      <c r="Z319" s="128" t="s">
        <v>108</v>
      </c>
      <c r="AA319" s="128" t="s">
        <v>108</v>
      </c>
      <c r="AB319" s="118" t="s">
        <v>59</v>
      </c>
    </row>
    <row r="320" spans="1:28" ht="22.5" customHeight="1" x14ac:dyDescent="0.25">
      <c r="A320" s="116" t="s">
        <v>1072</v>
      </c>
      <c r="B320" s="117" t="s">
        <v>1031</v>
      </c>
      <c r="C320" s="118" t="s">
        <v>642</v>
      </c>
      <c r="D320" s="119" t="s">
        <v>651</v>
      </c>
      <c r="E320" s="183" t="s">
        <v>599</v>
      </c>
      <c r="F320" s="120">
        <v>46</v>
      </c>
      <c r="G320" s="121" t="s">
        <v>59</v>
      </c>
      <c r="H320" s="122" t="s">
        <v>997</v>
      </c>
      <c r="I320" s="123" t="s">
        <v>998</v>
      </c>
      <c r="J320" s="124" t="s">
        <v>990</v>
      </c>
      <c r="K320" s="124" t="s">
        <v>989</v>
      </c>
      <c r="L320" s="124">
        <v>450</v>
      </c>
      <c r="M320" s="125" t="s">
        <v>90</v>
      </c>
      <c r="N320" s="118" t="s">
        <v>1035</v>
      </c>
      <c r="O320" s="107" t="s">
        <v>919</v>
      </c>
      <c r="P320" s="107" t="s">
        <v>661</v>
      </c>
      <c r="Q320" s="107" t="s">
        <v>677</v>
      </c>
      <c r="R320" s="118" t="s">
        <v>648</v>
      </c>
      <c r="S320" s="126" t="s">
        <v>920</v>
      </c>
      <c r="T320" s="127" t="s">
        <v>1814</v>
      </c>
      <c r="U320" s="128" t="s">
        <v>649</v>
      </c>
      <c r="V320" s="128" t="s">
        <v>649</v>
      </c>
      <c r="W320" s="126" t="s">
        <v>1043</v>
      </c>
      <c r="X320" s="128" t="s">
        <v>108</v>
      </c>
      <c r="Y320" s="128" t="s">
        <v>991</v>
      </c>
      <c r="Z320" s="128" t="s">
        <v>108</v>
      </c>
      <c r="AA320" s="128" t="s">
        <v>108</v>
      </c>
      <c r="AB320" s="118" t="s">
        <v>59</v>
      </c>
    </row>
    <row r="321" spans="1:28" ht="22.5" customHeight="1" x14ac:dyDescent="0.25">
      <c r="A321" s="116" t="s">
        <v>945</v>
      </c>
      <c r="B321" s="117" t="s">
        <v>1032</v>
      </c>
      <c r="C321" s="118" t="s">
        <v>642</v>
      </c>
      <c r="D321" s="119" t="s">
        <v>643</v>
      </c>
      <c r="E321" s="184" t="s">
        <v>599</v>
      </c>
      <c r="F321" s="120" t="s">
        <v>59</v>
      </c>
      <c r="G321" s="121">
        <v>2059</v>
      </c>
      <c r="H321" s="122" t="s">
        <v>948</v>
      </c>
      <c r="I321" s="123" t="s">
        <v>680</v>
      </c>
      <c r="J321" s="124" t="s">
        <v>985</v>
      </c>
      <c r="K321" s="124" t="s">
        <v>996</v>
      </c>
      <c r="L321" s="124">
        <v>450</v>
      </c>
      <c r="M321" s="125" t="s">
        <v>949</v>
      </c>
      <c r="N321" s="118" t="s">
        <v>1035</v>
      </c>
      <c r="O321" s="107" t="s">
        <v>918</v>
      </c>
      <c r="P321" s="107" t="s">
        <v>661</v>
      </c>
      <c r="Q321" s="107" t="s">
        <v>655</v>
      </c>
      <c r="R321" s="118" t="s">
        <v>648</v>
      </c>
      <c r="S321" s="126" t="s">
        <v>950</v>
      </c>
      <c r="T321" s="127" t="s">
        <v>1814</v>
      </c>
      <c r="U321" s="128" t="s">
        <v>649</v>
      </c>
      <c r="V321" s="128" t="s">
        <v>649</v>
      </c>
      <c r="W321" s="126" t="s">
        <v>1043</v>
      </c>
      <c r="X321" s="128" t="s">
        <v>649</v>
      </c>
      <c r="Y321" s="128" t="s">
        <v>991</v>
      </c>
      <c r="Z321" s="128" t="s">
        <v>993</v>
      </c>
      <c r="AA321" s="128" t="s">
        <v>649</v>
      </c>
      <c r="AB321" s="118" t="s">
        <v>59</v>
      </c>
    </row>
    <row r="322" spans="1:28" ht="22.5" customHeight="1" x14ac:dyDescent="0.25">
      <c r="A322" s="116" t="s">
        <v>946</v>
      </c>
      <c r="B322" s="117" t="s">
        <v>1032</v>
      </c>
      <c r="C322" s="118" t="s">
        <v>642</v>
      </c>
      <c r="D322" s="119" t="s">
        <v>651</v>
      </c>
      <c r="E322" s="182" t="s">
        <v>599</v>
      </c>
      <c r="F322" s="120">
        <v>50</v>
      </c>
      <c r="G322" s="121" t="s">
        <v>59</v>
      </c>
      <c r="H322" s="122" t="s">
        <v>948</v>
      </c>
      <c r="I322" s="123" t="s">
        <v>680</v>
      </c>
      <c r="J322" s="124" t="s">
        <v>985</v>
      </c>
      <c r="K322" s="124" t="s">
        <v>996</v>
      </c>
      <c r="L322" s="124">
        <v>450</v>
      </c>
      <c r="M322" s="125" t="s">
        <v>949</v>
      </c>
      <c r="N322" s="118" t="s">
        <v>1035</v>
      </c>
      <c r="O322" s="107" t="s">
        <v>919</v>
      </c>
      <c r="P322" s="107" t="s">
        <v>661</v>
      </c>
      <c r="Q322" s="107" t="s">
        <v>655</v>
      </c>
      <c r="R322" s="118" t="s">
        <v>648</v>
      </c>
      <c r="S322" s="126" t="s">
        <v>950</v>
      </c>
      <c r="T322" s="127" t="s">
        <v>1814</v>
      </c>
      <c r="U322" s="128" t="s">
        <v>649</v>
      </c>
      <c r="V322" s="128" t="s">
        <v>649</v>
      </c>
      <c r="W322" s="126" t="s">
        <v>1043</v>
      </c>
      <c r="X322" s="128" t="s">
        <v>649</v>
      </c>
      <c r="Y322" s="128" t="s">
        <v>991</v>
      </c>
      <c r="Z322" s="128" t="s">
        <v>993</v>
      </c>
      <c r="AA322" s="128" t="s">
        <v>649</v>
      </c>
      <c r="AB322" s="118" t="s">
        <v>59</v>
      </c>
    </row>
    <row r="323" spans="1:28" ht="22.5" customHeight="1" x14ac:dyDescent="0.25">
      <c r="A323" s="116" t="s">
        <v>947</v>
      </c>
      <c r="B323" s="117" t="s">
        <v>1032</v>
      </c>
      <c r="C323" s="118" t="s">
        <v>642</v>
      </c>
      <c r="D323" s="119" t="s">
        <v>651</v>
      </c>
      <c r="E323" s="182" t="s">
        <v>599</v>
      </c>
      <c r="F323" s="120">
        <v>41</v>
      </c>
      <c r="G323" s="121" t="s">
        <v>59</v>
      </c>
      <c r="H323" s="122" t="s">
        <v>948</v>
      </c>
      <c r="I323" s="123" t="s">
        <v>680</v>
      </c>
      <c r="J323" s="124" t="s">
        <v>985</v>
      </c>
      <c r="K323" s="124" t="s">
        <v>996</v>
      </c>
      <c r="L323" s="124">
        <v>450</v>
      </c>
      <c r="M323" s="125" t="s">
        <v>949</v>
      </c>
      <c r="N323" s="118" t="s">
        <v>1035</v>
      </c>
      <c r="O323" s="107" t="s">
        <v>919</v>
      </c>
      <c r="P323" s="107" t="s">
        <v>661</v>
      </c>
      <c r="Q323" s="107" t="s">
        <v>677</v>
      </c>
      <c r="R323" s="118" t="s">
        <v>648</v>
      </c>
      <c r="S323" s="126" t="s">
        <v>920</v>
      </c>
      <c r="T323" s="127" t="s">
        <v>1814</v>
      </c>
      <c r="U323" s="128" t="s">
        <v>649</v>
      </c>
      <c r="V323" s="128" t="s">
        <v>649</v>
      </c>
      <c r="W323" s="126" t="s">
        <v>1043</v>
      </c>
      <c r="X323" s="128" t="s">
        <v>649</v>
      </c>
      <c r="Y323" s="128" t="s">
        <v>991</v>
      </c>
      <c r="Z323" s="128" t="s">
        <v>993</v>
      </c>
      <c r="AA323" s="128" t="s">
        <v>649</v>
      </c>
      <c r="AB323" s="118" t="s">
        <v>59</v>
      </c>
    </row>
    <row r="324" spans="1:28" ht="22.5" customHeight="1" x14ac:dyDescent="0.25">
      <c r="A324" s="116" t="s">
        <v>617</v>
      </c>
      <c r="B324" s="117" t="s">
        <v>1033</v>
      </c>
      <c r="C324" s="118" t="s">
        <v>642</v>
      </c>
      <c r="D324" s="119" t="s">
        <v>643</v>
      </c>
      <c r="E324" s="184" t="s">
        <v>599</v>
      </c>
      <c r="F324" s="120" t="s">
        <v>59</v>
      </c>
      <c r="G324" s="121" t="s">
        <v>59</v>
      </c>
      <c r="H324" s="122" t="s">
        <v>650</v>
      </c>
      <c r="I324" s="123" t="s">
        <v>682</v>
      </c>
      <c r="J324" s="124" t="s">
        <v>1044</v>
      </c>
      <c r="K324" s="124" t="s">
        <v>989</v>
      </c>
      <c r="L324" s="124">
        <v>600</v>
      </c>
      <c r="M324" s="125" t="s">
        <v>90</v>
      </c>
      <c r="N324" s="118" t="s">
        <v>1042</v>
      </c>
      <c r="O324" s="107" t="s">
        <v>686</v>
      </c>
      <c r="P324" s="107" t="s">
        <v>661</v>
      </c>
      <c r="Q324" s="107" t="s">
        <v>655</v>
      </c>
      <c r="R324" s="118" t="s">
        <v>648</v>
      </c>
      <c r="S324" s="126" t="s">
        <v>950</v>
      </c>
      <c r="T324" s="127" t="s">
        <v>1822</v>
      </c>
      <c r="U324" s="128" t="s">
        <v>649</v>
      </c>
      <c r="V324" s="128" t="s">
        <v>649</v>
      </c>
      <c r="W324" s="126" t="s">
        <v>1043</v>
      </c>
      <c r="X324" s="128" t="s">
        <v>108</v>
      </c>
      <c r="Y324" s="128" t="s">
        <v>991</v>
      </c>
      <c r="Z324" s="128" t="s">
        <v>993</v>
      </c>
      <c r="AA324" s="128" t="s">
        <v>108</v>
      </c>
      <c r="AB324" s="118" t="s">
        <v>59</v>
      </c>
    </row>
    <row r="325" spans="1:28" ht="22.5" customHeight="1" x14ac:dyDescent="0.25">
      <c r="A325" s="116" t="s">
        <v>916</v>
      </c>
      <c r="B325" s="117" t="s">
        <v>1033</v>
      </c>
      <c r="C325" s="118" t="s">
        <v>642</v>
      </c>
      <c r="D325" s="119" t="s">
        <v>643</v>
      </c>
      <c r="E325" s="182" t="s">
        <v>599</v>
      </c>
      <c r="F325" s="120" t="s">
        <v>59</v>
      </c>
      <c r="G325" s="121" t="s">
        <v>59</v>
      </c>
      <c r="H325" s="122" t="s">
        <v>650</v>
      </c>
      <c r="I325" s="123" t="s">
        <v>682</v>
      </c>
      <c r="J325" s="124" t="s">
        <v>995</v>
      </c>
      <c r="K325" s="124" t="s">
        <v>996</v>
      </c>
      <c r="L325" s="124">
        <v>400</v>
      </c>
      <c r="M325" s="125" t="s">
        <v>90</v>
      </c>
      <c r="N325" s="118" t="s">
        <v>1042</v>
      </c>
      <c r="O325" s="107" t="s">
        <v>686</v>
      </c>
      <c r="P325" s="107" t="s">
        <v>681</v>
      </c>
      <c r="Q325" s="107" t="s">
        <v>677</v>
      </c>
      <c r="R325" s="118" t="s">
        <v>648</v>
      </c>
      <c r="S325" s="126" t="s">
        <v>950</v>
      </c>
      <c r="T325" s="127" t="s">
        <v>1822</v>
      </c>
      <c r="U325" s="128" t="s">
        <v>649</v>
      </c>
      <c r="V325" s="128" t="s">
        <v>649</v>
      </c>
      <c r="W325" s="126" t="s">
        <v>1043</v>
      </c>
      <c r="X325" s="128" t="s">
        <v>649</v>
      </c>
      <c r="Y325" s="128" t="s">
        <v>991</v>
      </c>
      <c r="Z325" s="128" t="s">
        <v>993</v>
      </c>
      <c r="AA325" s="128" t="s">
        <v>108</v>
      </c>
      <c r="AB325" s="118" t="s">
        <v>548</v>
      </c>
    </row>
    <row r="326" spans="1:28" ht="22.5" customHeight="1" x14ac:dyDescent="0.25">
      <c r="A326" s="116" t="s">
        <v>618</v>
      </c>
      <c r="B326" s="117" t="s">
        <v>1033</v>
      </c>
      <c r="C326" s="118" t="s">
        <v>642</v>
      </c>
      <c r="D326" s="119" t="s">
        <v>643</v>
      </c>
      <c r="E326" s="184" t="s">
        <v>599</v>
      </c>
      <c r="F326" s="120">
        <v>1</v>
      </c>
      <c r="G326" s="121" t="s">
        <v>59</v>
      </c>
      <c r="H326" s="122" t="s">
        <v>650</v>
      </c>
      <c r="I326" s="123" t="s">
        <v>682</v>
      </c>
      <c r="J326" s="124" t="s">
        <v>995</v>
      </c>
      <c r="K326" s="124" t="s">
        <v>996</v>
      </c>
      <c r="L326" s="124">
        <v>400</v>
      </c>
      <c r="M326" s="125" t="s">
        <v>90</v>
      </c>
      <c r="N326" s="118" t="s">
        <v>1042</v>
      </c>
      <c r="O326" s="107" t="s">
        <v>687</v>
      </c>
      <c r="P326" s="107" t="s">
        <v>681</v>
      </c>
      <c r="Q326" s="107" t="s">
        <v>684</v>
      </c>
      <c r="R326" s="118" t="s">
        <v>648</v>
      </c>
      <c r="S326" s="126" t="s">
        <v>950</v>
      </c>
      <c r="T326" s="127" t="s">
        <v>1822</v>
      </c>
      <c r="U326" s="128" t="s">
        <v>649</v>
      </c>
      <c r="V326" s="128" t="s">
        <v>649</v>
      </c>
      <c r="W326" s="126" t="s">
        <v>1043</v>
      </c>
      <c r="X326" s="128" t="s">
        <v>649</v>
      </c>
      <c r="Y326" s="128" t="s">
        <v>991</v>
      </c>
      <c r="Z326" s="128" t="s">
        <v>993</v>
      </c>
      <c r="AA326" s="128" t="s">
        <v>108</v>
      </c>
      <c r="AB326" s="118" t="s">
        <v>549</v>
      </c>
    </row>
    <row r="327" spans="1:28" ht="22.5" customHeight="1" x14ac:dyDescent="0.25">
      <c r="A327" s="116" t="s">
        <v>1854</v>
      </c>
      <c r="B327" s="117" t="s">
        <v>1904</v>
      </c>
      <c r="C327" s="118" t="s">
        <v>642</v>
      </c>
      <c r="D327" s="119" t="s">
        <v>667</v>
      </c>
      <c r="E327" s="183" t="s">
        <v>599</v>
      </c>
      <c r="F327" s="120">
        <v>50</v>
      </c>
      <c r="G327" s="121" t="s">
        <v>59</v>
      </c>
      <c r="H327" s="122" t="s">
        <v>1701</v>
      </c>
      <c r="I327" s="123" t="s">
        <v>1905</v>
      </c>
      <c r="J327" s="124" t="s">
        <v>1044</v>
      </c>
      <c r="K327" s="124" t="s">
        <v>989</v>
      </c>
      <c r="L327" s="124">
        <v>600</v>
      </c>
      <c r="M327" s="125" t="s">
        <v>90</v>
      </c>
      <c r="N327" s="118" t="s">
        <v>1035</v>
      </c>
      <c r="O327" s="107" t="s">
        <v>1906</v>
      </c>
      <c r="P327" s="107" t="s">
        <v>661</v>
      </c>
      <c r="Q327" s="107" t="s">
        <v>655</v>
      </c>
      <c r="R327" s="118" t="s">
        <v>648</v>
      </c>
      <c r="S327" s="126" t="s">
        <v>108</v>
      </c>
      <c r="T327" s="127" t="s">
        <v>1907</v>
      </c>
      <c r="U327" s="128" t="s">
        <v>649</v>
      </c>
      <c r="V327" s="128" t="s">
        <v>649</v>
      </c>
      <c r="W327" s="126" t="s">
        <v>1366</v>
      </c>
      <c r="X327" s="128" t="s">
        <v>108</v>
      </c>
      <c r="Y327" s="128" t="s">
        <v>991</v>
      </c>
      <c r="Z327" s="128" t="s">
        <v>993</v>
      </c>
      <c r="AA327" s="128" t="s">
        <v>108</v>
      </c>
      <c r="AB327" s="118" t="s">
        <v>616</v>
      </c>
    </row>
    <row r="328" spans="1:28" ht="22.5" customHeight="1" x14ac:dyDescent="0.25">
      <c r="A328" s="116" t="s">
        <v>1855</v>
      </c>
      <c r="B328" s="117" t="s">
        <v>1904</v>
      </c>
      <c r="C328" s="118" t="s">
        <v>642</v>
      </c>
      <c r="D328" s="119" t="s">
        <v>667</v>
      </c>
      <c r="E328" s="183" t="s">
        <v>599</v>
      </c>
      <c r="F328" s="120">
        <v>50</v>
      </c>
      <c r="G328" s="121" t="s">
        <v>59</v>
      </c>
      <c r="H328" s="122" t="s">
        <v>1701</v>
      </c>
      <c r="I328" s="123" t="s">
        <v>1905</v>
      </c>
      <c r="J328" s="124" t="s">
        <v>1044</v>
      </c>
      <c r="K328" s="124" t="s">
        <v>989</v>
      </c>
      <c r="L328" s="124">
        <v>600</v>
      </c>
      <c r="M328" s="125" t="s">
        <v>90</v>
      </c>
      <c r="N328" s="118" t="s">
        <v>1035</v>
      </c>
      <c r="O328" s="107" t="s">
        <v>1906</v>
      </c>
      <c r="P328" s="107" t="s">
        <v>661</v>
      </c>
      <c r="Q328" s="107" t="s">
        <v>655</v>
      </c>
      <c r="R328" s="118" t="s">
        <v>648</v>
      </c>
      <c r="S328" s="126" t="s">
        <v>920</v>
      </c>
      <c r="T328" s="127" t="s">
        <v>1907</v>
      </c>
      <c r="U328" s="128" t="s">
        <v>649</v>
      </c>
      <c r="V328" s="128" t="s">
        <v>649</v>
      </c>
      <c r="W328" s="126" t="s">
        <v>1366</v>
      </c>
      <c r="X328" s="128" t="s">
        <v>108</v>
      </c>
      <c r="Y328" s="128" t="s">
        <v>991</v>
      </c>
      <c r="Z328" s="128" t="s">
        <v>993</v>
      </c>
      <c r="AA328" s="128" t="s">
        <v>108</v>
      </c>
      <c r="AB328" s="118" t="s">
        <v>617</v>
      </c>
    </row>
    <row r="329" spans="1:28" ht="22.5" customHeight="1" x14ac:dyDescent="0.25">
      <c r="A329" s="116" t="s">
        <v>1856</v>
      </c>
      <c r="B329" s="117" t="s">
        <v>1904</v>
      </c>
      <c r="C329" s="118" t="s">
        <v>642</v>
      </c>
      <c r="D329" s="119" t="s">
        <v>667</v>
      </c>
      <c r="E329" s="183" t="s">
        <v>599</v>
      </c>
      <c r="F329" s="120">
        <v>50</v>
      </c>
      <c r="G329" s="121" t="s">
        <v>59</v>
      </c>
      <c r="H329" s="122" t="s">
        <v>1701</v>
      </c>
      <c r="I329" s="123" t="s">
        <v>1905</v>
      </c>
      <c r="J329" s="124" t="s">
        <v>1044</v>
      </c>
      <c r="K329" s="124" t="s">
        <v>996</v>
      </c>
      <c r="L329" s="124">
        <v>600</v>
      </c>
      <c r="M329" s="125" t="s">
        <v>90</v>
      </c>
      <c r="N329" s="118" t="s">
        <v>1035</v>
      </c>
      <c r="O329" s="107" t="s">
        <v>1906</v>
      </c>
      <c r="P329" s="107" t="s">
        <v>681</v>
      </c>
      <c r="Q329" s="107" t="s">
        <v>677</v>
      </c>
      <c r="R329" s="118" t="s">
        <v>648</v>
      </c>
      <c r="S329" s="126" t="s">
        <v>920</v>
      </c>
      <c r="T329" s="127" t="s">
        <v>1907</v>
      </c>
      <c r="U329" s="128" t="s">
        <v>649</v>
      </c>
      <c r="V329" s="128" t="s">
        <v>649</v>
      </c>
      <c r="W329" s="126" t="s">
        <v>1366</v>
      </c>
      <c r="X329" s="128" t="s">
        <v>649</v>
      </c>
      <c r="Y329" s="128" t="s">
        <v>991</v>
      </c>
      <c r="Z329" s="128" t="s">
        <v>993</v>
      </c>
      <c r="AA329" s="128" t="s">
        <v>108</v>
      </c>
      <c r="AB329" s="118" t="s">
        <v>916</v>
      </c>
    </row>
    <row r="330" spans="1:28" ht="22.5" customHeight="1" x14ac:dyDescent="0.25">
      <c r="A330" s="116" t="s">
        <v>1857</v>
      </c>
      <c r="B330" s="117" t="s">
        <v>1904</v>
      </c>
      <c r="C330" s="118" t="s">
        <v>642</v>
      </c>
      <c r="D330" s="119" t="s">
        <v>667</v>
      </c>
      <c r="E330" s="183" t="s">
        <v>599</v>
      </c>
      <c r="F330" s="120">
        <v>50</v>
      </c>
      <c r="G330" s="121" t="s">
        <v>59</v>
      </c>
      <c r="H330" s="122" t="s">
        <v>1701</v>
      </c>
      <c r="I330" s="123" t="s">
        <v>1905</v>
      </c>
      <c r="J330" s="124" t="s">
        <v>1044</v>
      </c>
      <c r="K330" s="124" t="s">
        <v>996</v>
      </c>
      <c r="L330" s="124">
        <v>600</v>
      </c>
      <c r="M330" s="125" t="s">
        <v>90</v>
      </c>
      <c r="N330" s="118" t="s">
        <v>1035</v>
      </c>
      <c r="O330" s="107" t="s">
        <v>1906</v>
      </c>
      <c r="P330" s="107" t="s">
        <v>681</v>
      </c>
      <c r="Q330" s="107" t="s">
        <v>677</v>
      </c>
      <c r="R330" s="118" t="s">
        <v>648</v>
      </c>
      <c r="S330" s="126" t="s">
        <v>108</v>
      </c>
      <c r="T330" s="127" t="s">
        <v>1819</v>
      </c>
      <c r="U330" s="128" t="s">
        <v>649</v>
      </c>
      <c r="V330" s="128" t="s">
        <v>649</v>
      </c>
      <c r="W330" s="126" t="s">
        <v>1366</v>
      </c>
      <c r="X330" s="128" t="s">
        <v>649</v>
      </c>
      <c r="Y330" s="128" t="s">
        <v>991</v>
      </c>
      <c r="Z330" s="128" t="s">
        <v>993</v>
      </c>
      <c r="AA330" s="128" t="s">
        <v>108</v>
      </c>
      <c r="AB330" s="118" t="s">
        <v>59</v>
      </c>
    </row>
    <row r="331" spans="1:28" ht="22.5" customHeight="1" x14ac:dyDescent="0.25">
      <c r="A331" s="116" t="s">
        <v>1858</v>
      </c>
      <c r="B331" s="117" t="s">
        <v>1904</v>
      </c>
      <c r="C331" s="118" t="s">
        <v>642</v>
      </c>
      <c r="D331" s="119" t="s">
        <v>667</v>
      </c>
      <c r="E331" s="183" t="s">
        <v>599</v>
      </c>
      <c r="F331" s="120">
        <v>50</v>
      </c>
      <c r="G331" s="121" t="s">
        <v>59</v>
      </c>
      <c r="H331" s="122" t="s">
        <v>1701</v>
      </c>
      <c r="I331" s="123" t="s">
        <v>1905</v>
      </c>
      <c r="J331" s="124" t="s">
        <v>1044</v>
      </c>
      <c r="K331" s="124" t="s">
        <v>996</v>
      </c>
      <c r="L331" s="124">
        <v>600</v>
      </c>
      <c r="M331" s="125" t="s">
        <v>90</v>
      </c>
      <c r="N331" s="118" t="s">
        <v>1035</v>
      </c>
      <c r="O331" s="107" t="s">
        <v>1908</v>
      </c>
      <c r="P331" s="107" t="s">
        <v>681</v>
      </c>
      <c r="Q331" s="107" t="s">
        <v>677</v>
      </c>
      <c r="R331" s="118" t="s">
        <v>648</v>
      </c>
      <c r="S331" s="126" t="s">
        <v>108</v>
      </c>
      <c r="T331" s="127" t="s">
        <v>1909</v>
      </c>
      <c r="U331" s="128" t="s">
        <v>649</v>
      </c>
      <c r="V331" s="128" t="s">
        <v>649</v>
      </c>
      <c r="W331" s="126" t="s">
        <v>1366</v>
      </c>
      <c r="X331" s="128" t="s">
        <v>649</v>
      </c>
      <c r="Y331" s="128" t="s">
        <v>991</v>
      </c>
      <c r="Z331" s="128" t="s">
        <v>993</v>
      </c>
      <c r="AA331" s="128" t="s">
        <v>108</v>
      </c>
      <c r="AB331" s="118" t="s">
        <v>618</v>
      </c>
    </row>
  </sheetData>
  <autoFilter ref="A4:AB331" xr:uid="{D48224C6-6DD8-47AF-B3E7-2FA3FF7BB3CB}"/>
  <dataConsolidate/>
  <conditionalFormatting sqref="G261:G331 G14:G40 G42:G87 G89:G125 G127:G184 G186:G259">
    <cfRule type="cellIs" dxfId="12" priority="27" operator="lessThan">
      <formula>D14</formula>
    </cfRule>
  </conditionalFormatting>
  <conditionalFormatting sqref="F6:M12 F14:M40 F42:M87 F89:M125 F127:M184 F186:M259 F261:M331">
    <cfRule type="cellIs" dxfId="11" priority="7" operator="equal">
      <formula>0</formula>
    </cfRule>
    <cfRule type="cellIs" dxfId="10" priority="8" operator="equal">
      <formula>"No"</formula>
    </cfRule>
  </conditionalFormatting>
  <conditionalFormatting sqref="N6:N12 N14:N40 N42:N87 N89:N125 N127:N184 N186:N259 N261:N331">
    <cfRule type="cellIs" dxfId="9" priority="1" operator="equal">
      <formula>"No"</formula>
    </cfRule>
    <cfRule type="cellIs" dxfId="8" priority="2" stopIfTrue="1" operator="equal">
      <formula>0</formula>
    </cfRule>
  </conditionalFormatting>
  <conditionalFormatting sqref="D6:D12 D14:D40 D42:D87 D89:D125 D127:D184 D186:D259 D261:D331">
    <cfRule type="containsBlanks" dxfId="7" priority="14" stopIfTrue="1">
      <formula>LEN(TRIM(D6))=0</formula>
    </cfRule>
    <cfRule type="cellIs" dxfId="6" priority="15" operator="equal">
      <formula>"On Hold"</formula>
    </cfRule>
    <cfRule type="cellIs" dxfId="5" priority="16" operator="equal">
      <formula>"Ongoing"</formula>
    </cfRule>
    <cfRule type="cellIs" dxfId="4" priority="17" operator="equal">
      <formula>"New"</formula>
    </cfRule>
  </conditionalFormatting>
  <conditionalFormatting sqref="A6:D12 O6:AB12 O14:AB40 A14:D40 A42:D87 O42:AB87 O89:AB125 A89:D125 A127:D184 O127:AB184 O186:AB259 A186:D259 A261:D331 O261:AB331">
    <cfRule type="cellIs" dxfId="3" priority="12" operator="equal">
      <formula>0</formula>
    </cfRule>
    <cfRule type="cellIs" dxfId="2" priority="13" operator="equal">
      <formula>"No"</formula>
    </cfRule>
  </conditionalFormatting>
  <conditionalFormatting sqref="D6:D12 D14:D40 D42:D87 D89:D125 D127:D184 D186:D259 D261:D331">
    <cfRule type="cellIs" dxfId="1" priority="11" operator="equal">
      <formula>"Last Chance"</formula>
    </cfRule>
  </conditionalFormatting>
  <conditionalFormatting sqref="G6:G12">
    <cfRule type="cellIs" dxfId="0" priority="10" operator="lessThan">
      <formula>D6</formula>
    </cfRule>
  </conditionalFormatting>
  <conditionalFormatting sqref="G6:G12 G14:G40 G42:G87 G89:G125 G127:G184 G186:G259 G261:G331">
    <cfRule type="cellIs" priority="9" stopIfTrue="1" operator="equal">
      <formula>"-"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67</vt:i4>
      </vt:variant>
    </vt:vector>
  </HeadingPairs>
  <TitlesOfParts>
    <vt:vector size="71" baseType="lpstr">
      <vt:lpstr>Navigation</vt:lpstr>
      <vt:lpstr>C#60 Notebook Portfolio</vt:lpstr>
      <vt:lpstr>Education Line-up</vt:lpstr>
      <vt:lpstr>Line-up Übersicht</vt:lpstr>
      <vt:lpstr>L13_Yoga_AMD_G2</vt:lpstr>
      <vt:lpstr>Lenovo_V</vt:lpstr>
      <vt:lpstr>Lenovo_V15_AMD_G1</vt:lpstr>
      <vt:lpstr>Lenovo_V15_AMD_G2</vt:lpstr>
      <vt:lpstr>Lenovo_V15_G1</vt:lpstr>
      <vt:lpstr>Lenovo_V15_G2</vt:lpstr>
      <vt:lpstr>Lenovo_V17_G1</vt:lpstr>
      <vt:lpstr>Lenovo_V17_G2</vt:lpstr>
      <vt:lpstr>ThinkBook</vt:lpstr>
      <vt:lpstr>ThinkBook_13s_AMD_G3</vt:lpstr>
      <vt:lpstr>ThinkBook_13s_G2</vt:lpstr>
      <vt:lpstr>ThinkBook_14_AMD_G2</vt:lpstr>
      <vt:lpstr>ThinkBook_14_AMD_G3</vt:lpstr>
      <vt:lpstr>ThinkBook_14_G2</vt:lpstr>
      <vt:lpstr>ThinkBook_14s_Yoga_G1</vt:lpstr>
      <vt:lpstr>ThinkBook_15_AMD_G2</vt:lpstr>
      <vt:lpstr>ThinkBook_15_AMD_G3</vt:lpstr>
      <vt:lpstr>ThinkBook_15_G1</vt:lpstr>
      <vt:lpstr>ThinkBook_15_G2</vt:lpstr>
      <vt:lpstr>ThinkBook_15p_G1</vt:lpstr>
      <vt:lpstr>ThinkBook_16p_G2</vt:lpstr>
      <vt:lpstr>ThinkBook_Plus_G2</vt:lpstr>
      <vt:lpstr>ThinkPad_E</vt:lpstr>
      <vt:lpstr>ThinkPad_E14_AMD_G2</vt:lpstr>
      <vt:lpstr>ThinkPad_E14_AMD_G3</vt:lpstr>
      <vt:lpstr>ThinkPad_E14_G1</vt:lpstr>
      <vt:lpstr>ThinkPad_E14_G2</vt:lpstr>
      <vt:lpstr>ThinkPad_E15_AMD_G2</vt:lpstr>
      <vt:lpstr>ThinkPad_E15_AMD_G3</vt:lpstr>
      <vt:lpstr>ThinkPad_E15_G1</vt:lpstr>
      <vt:lpstr>ThinkPad_E15_G2</vt:lpstr>
      <vt:lpstr>ThinkPad_L</vt:lpstr>
      <vt:lpstr>ThinkPad_L13_AMD_G2</vt:lpstr>
      <vt:lpstr>ThinkPad_L13_G2</vt:lpstr>
      <vt:lpstr>ThinkPad_L13_Yoga_G2</vt:lpstr>
      <vt:lpstr>ThinkPad_L14_AMD_G1</vt:lpstr>
      <vt:lpstr>ThinkPad_L14_AMD_G2</vt:lpstr>
      <vt:lpstr>ThinkPad_L14_G1</vt:lpstr>
      <vt:lpstr>ThinkPad_L14_G2</vt:lpstr>
      <vt:lpstr>ThinkPad_L15_AMD_G1</vt:lpstr>
      <vt:lpstr>ThinkPad_L15_AMD_G2</vt:lpstr>
      <vt:lpstr>ThinkPad_L15_G1</vt:lpstr>
      <vt:lpstr>ThinkPad_L15_G2</vt:lpstr>
      <vt:lpstr>ThinkPad_T</vt:lpstr>
      <vt:lpstr>ThinkPad_T14_AMD_G1</vt:lpstr>
      <vt:lpstr>ThinkPad_T14_G1</vt:lpstr>
      <vt:lpstr>ThinkPad_T14_G2</vt:lpstr>
      <vt:lpstr>ThinkPad_T14s_AMD_G1</vt:lpstr>
      <vt:lpstr>ThinkPad_T14s_G1</vt:lpstr>
      <vt:lpstr>ThinkPad_T14s_G2</vt:lpstr>
      <vt:lpstr>ThinkPad_T15_G1</vt:lpstr>
      <vt:lpstr>ThinkPad_T15_G2</vt:lpstr>
      <vt:lpstr>ThinkPad_T15p_G1</vt:lpstr>
      <vt:lpstr>ThinkPad_X</vt:lpstr>
      <vt:lpstr>ThinkPad_X1_Carbon_G8</vt:lpstr>
      <vt:lpstr>ThinkPad_X1_Carbon_G9</vt:lpstr>
      <vt:lpstr>ThinkPad_X1_Extreme_G4</vt:lpstr>
      <vt:lpstr>ThinkPad_X1_Nano_G1</vt:lpstr>
      <vt:lpstr>ThinkPad_X1_Yoga_G5</vt:lpstr>
      <vt:lpstr>ThinkPad_X1_Yoga_G6</vt:lpstr>
      <vt:lpstr>ThinkPad_X13_AMD_G1</vt:lpstr>
      <vt:lpstr>ThinkPad_X13_AMD_G2</vt:lpstr>
      <vt:lpstr>ThinkPad_X13_G1</vt:lpstr>
      <vt:lpstr>ThinkPad_X13_G2</vt:lpstr>
      <vt:lpstr>ThinkPad_X13_Yoga_G1</vt:lpstr>
      <vt:lpstr>ThinkPad_X13_Yoga_G2</vt:lpstr>
      <vt:lpstr>X1_Titanium_Yoga_G1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Rieger</dc:creator>
  <cp:lastModifiedBy>Elke Meier</cp:lastModifiedBy>
  <dcterms:created xsi:type="dcterms:W3CDTF">2020-08-18T09:39:01Z</dcterms:created>
  <dcterms:modified xsi:type="dcterms:W3CDTF">2021-09-03T09:41:34Z</dcterms:modified>
</cp:coreProperties>
</file>