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caviumnetworks-my.sharepoint.com/personal/towens_caviumnetworks_com/Documents/Sales Tools/"/>
    </mc:Choice>
  </mc:AlternateContent>
  <workbookProtection workbookAlgorithmName="SHA-512" workbookHashValue="kZxAWOQDuoA0f6JuVR9uNIbHvkywmowvZnky4ha6dxlXBcyYF9B4J5UEBmJ5+/Nctx2qYPgpvhOIuOIbOKZlhg==" workbookSaltValue="amjtyVWB+TUDyZ0Qf07/9w==" workbookSpinCount="100000" lockStructure="1"/>
  <bookViews>
    <workbookView xWindow="0" yWindow="0" windowWidth="28800" windowHeight="12375" firstSheet="2" activeTab="2"/>
  </bookViews>
  <sheets>
    <sheet name="Selector Data" sheetId="4" state="hidden" r:id="rId1"/>
    <sheet name="Cross Ref Data" sheetId="1" state="hidden" r:id="rId2"/>
    <sheet name="Ethernet Selector Tool" sheetId="2" r:id="rId3"/>
    <sheet name="Adapter PN Cross Reference" sheetId="3" r:id="rId4"/>
    <sheet name="Platform Data" sheetId="6" r:id="rId5"/>
  </sheets>
  <definedNames>
    <definedName name="_xlnm._FilterDatabase" localSheetId="4" hidden="1">'Platform Data'!#REF!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A1" i="6" l="1"/>
  <c r="B1" i="3"/>
  <c r="H11" i="1" l="1"/>
  <c r="D9" i="2"/>
  <c r="D7" i="2"/>
  <c r="H18" i="4"/>
  <c r="D10" i="3" l="1"/>
  <c r="D8" i="3"/>
  <c r="F6" i="3"/>
  <c r="D6" i="3"/>
  <c r="F4" i="3"/>
  <c r="H7" i="2" l="1"/>
  <c r="H5" i="2"/>
  <c r="H3" i="2"/>
  <c r="F5" i="2"/>
  <c r="F3" i="2"/>
  <c r="D5" i="2"/>
  <c r="H31" i="1"/>
  <c r="H30" i="1"/>
  <c r="H29" i="1"/>
  <c r="H2" i="4" l="1"/>
  <c r="H26" i="4"/>
  <c r="H25" i="4"/>
  <c r="H24" i="4"/>
  <c r="H23" i="4"/>
  <c r="H22" i="4"/>
  <c r="H21" i="4"/>
  <c r="H20" i="4"/>
  <c r="H19" i="4"/>
  <c r="H28" i="4"/>
  <c r="H27" i="4"/>
  <c r="H5" i="4"/>
  <c r="H4" i="4"/>
  <c r="H32" i="4"/>
  <c r="H31" i="4"/>
  <c r="H30" i="4"/>
  <c r="H29" i="4"/>
  <c r="H8" i="4"/>
  <c r="H6" i="4"/>
  <c r="H16" i="4"/>
  <c r="H15" i="4"/>
  <c r="H13" i="4"/>
  <c r="H12" i="4"/>
  <c r="H11" i="4"/>
  <c r="H10" i="4"/>
  <c r="H9" i="4"/>
  <c r="H2" i="1"/>
  <c r="H7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9" i="1"/>
  <c r="H8" i="1"/>
  <c r="H6" i="1"/>
  <c r="H5" i="1"/>
  <c r="H4" i="1"/>
  <c r="H3" i="1"/>
</calcChain>
</file>

<file path=xl/sharedStrings.xml><?xml version="1.0" encoding="utf-8"?>
<sst xmlns="http://schemas.openxmlformats.org/spreadsheetml/2006/main" count="1106" uniqueCount="266">
  <si>
    <t>10/25/100GbE NICs</t>
  </si>
  <si>
    <t>HPE Part Number</t>
  </si>
  <si>
    <t>HPE List Price</t>
  </si>
  <si>
    <t>Supplier</t>
  </si>
  <si>
    <t>NPAR</t>
  </si>
  <si>
    <t>Mellanox</t>
  </si>
  <si>
    <t>779799-B21</t>
  </si>
  <si>
    <t>779793-B21</t>
  </si>
  <si>
    <t>HPE Ethernet 10/25Gb 2-port 640FLR-SFP28 Adapter</t>
  </si>
  <si>
    <t>817749-B21</t>
  </si>
  <si>
    <t>HPE Ethernet 10/25Gb 2-port 640SFP28 Adapter</t>
  </si>
  <si>
    <t>817753-B21</t>
  </si>
  <si>
    <t>788995-B21</t>
  </si>
  <si>
    <t>655639-B21</t>
  </si>
  <si>
    <t>Intel</t>
  </si>
  <si>
    <t>665243-B21</t>
  </si>
  <si>
    <t>665246-B21</t>
  </si>
  <si>
    <t>665249-B21</t>
  </si>
  <si>
    <t>700699-B21</t>
  </si>
  <si>
    <t>716591-B21</t>
  </si>
  <si>
    <t>HPE Ethernet 10Gb 2-port 562FLR-SFP+ Adapter</t>
  </si>
  <si>
    <t>727054-B21</t>
  </si>
  <si>
    <t>HPE Ethernet 10Gb 2-port 562SFP+ Adapter</t>
  </si>
  <si>
    <t>727055-B21</t>
  </si>
  <si>
    <t>718904-B21</t>
  </si>
  <si>
    <t>Solarflare</t>
  </si>
  <si>
    <t>717491-B21</t>
  </si>
  <si>
    <t>718935-B21</t>
  </si>
  <si>
    <t>718939-B21</t>
  </si>
  <si>
    <t>728987-B21</t>
  </si>
  <si>
    <t>728992-B21</t>
  </si>
  <si>
    <t>652503-B21</t>
  </si>
  <si>
    <t>656596-B21</t>
  </si>
  <si>
    <t>HPE 4x25Gb 1-port 620QSFP28 Adapter</t>
  </si>
  <si>
    <t> 817762-B21</t>
  </si>
  <si>
    <t>727060-B21</t>
  </si>
  <si>
    <t>E7Y06A</t>
  </si>
  <si>
    <t>N3U51A</t>
  </si>
  <si>
    <t>700763-B21</t>
  </si>
  <si>
    <t>700767-B21</t>
  </si>
  <si>
    <t>QW990A</t>
  </si>
  <si>
    <t>N3U52A</t>
  </si>
  <si>
    <t>700751-B21</t>
  </si>
  <si>
    <t>700748-B21</t>
  </si>
  <si>
    <t>766490-B21</t>
  </si>
  <si>
    <t>700065-B21</t>
  </si>
  <si>
    <t>700076-B21</t>
  </si>
  <si>
    <t>HPE P/N</t>
  </si>
  <si>
    <t>Notes</t>
  </si>
  <si>
    <t>4 ports of 25GbE</t>
  </si>
  <si>
    <t>$649/$899</t>
  </si>
  <si>
    <t>700759-B21/764302-B21</t>
  </si>
  <si>
    <t>560M has no FLEX-10 or Virtual Connect support</t>
  </si>
  <si>
    <t>Other comments:</t>
  </si>
  <si>
    <t>Price Delta</t>
  </si>
  <si>
    <t>What Adapter are you interested in?</t>
  </si>
  <si>
    <r>
      <t>Model Description (</t>
    </r>
    <r>
      <rPr>
        <b/>
        <sz val="11"/>
        <color rgb="FFFF0000"/>
        <rFont val="Calibri"/>
        <family val="2"/>
        <scheme val="minor"/>
      </rPr>
      <t>make selection in grey box below</t>
    </r>
    <r>
      <rPr>
        <b/>
        <sz val="11"/>
        <color theme="1"/>
        <rFont val="Calibri"/>
        <family val="2"/>
        <scheme val="minor"/>
      </rPr>
      <t>)</t>
    </r>
  </si>
  <si>
    <t xml:space="preserve">  </t>
  </si>
  <si>
    <t>HPE Ethernet 10Gb 2-port 560SFP+ Adapter</t>
  </si>
  <si>
    <t>HPE Ethernet 10Gb 2-port 530SFP+ Adapter</t>
  </si>
  <si>
    <t>HPE Ethernet 10Gb 2-port 560FLR-SFP+ Adapter</t>
  </si>
  <si>
    <t>HPE FlexFabric 10Gb 2-port 534FLR-SFP+ Adapter</t>
  </si>
  <si>
    <t>HPE Ethernet 10Gb 2-port 560FLB Adapter</t>
  </si>
  <si>
    <t>HPE FlexFabric 10Gb 2-port 536FLB Adapter</t>
  </si>
  <si>
    <t>HPE Ethernet 10Gb 2-port 560M Adapter</t>
  </si>
  <si>
    <t>HPE FlexFabric 10Gb 2-port 534M Adapter</t>
  </si>
  <si>
    <t>HPE Ethernet 10Gb 2-port 561T Adapter</t>
  </si>
  <si>
    <t>HPE Ethernet 10Gb 2-port 530T Adapter</t>
  </si>
  <si>
    <t>HPE Ethernet 10Gb 2-port 561FLR-T Adapter</t>
  </si>
  <si>
    <t>HPE FlexFabric 10Gb 2-port 533FLR-T or 4-port 536FLR-T Adapter</t>
  </si>
  <si>
    <t>HPE FlexFabric 10Gb 2-port 556FLR-SFP+ Adapter</t>
  </si>
  <si>
    <t>HPE FlexFabric 10Gb 2-port 556FLR-T Adapter</t>
  </si>
  <si>
    <t>HPE Ethernet 10Gb 2-port 557SFP+ Adapter</t>
  </si>
  <si>
    <t>HPE FlexFabric 20Gb 2-port 650FLB Adapter</t>
  </si>
  <si>
    <t>HPE FlexFabric 20Gb 2-port 630FLB Adapter</t>
  </si>
  <si>
    <t>HPE FlexFabric 20Gb 2-port 650M Adapter</t>
  </si>
  <si>
    <t>HPE FlexFabric 20Gb 2-port 630M Adapter</t>
  </si>
  <si>
    <t>HPE StoreFabric CN1100R Dual Port Converged Network Adapter</t>
  </si>
  <si>
    <t>HPE StoreFabric CN1200E 10Gb Converged Netwrok Adapter</t>
  </si>
  <si>
    <t>HPE StoreFabric CN1200E-T 10GBASE-T Converged Netwrok Adapter</t>
  </si>
  <si>
    <t>HPE StoreFabric CN1100R-T 10GBASE-T Converged Network Adapter</t>
  </si>
  <si>
    <t>HPE Ethernet 10Gb 2-port 546FLR-SFP+ Adapter</t>
  </si>
  <si>
    <t>HPE Ethernet 10Gb 2-port 546SFP+ Adapter</t>
  </si>
  <si>
    <t>HPE Ethernet 10Gb 2P 570SFP+ Adapter</t>
  </si>
  <si>
    <t>HPE Ethernet 10Gb 2-port 570FLR-SFP+ Adapter</t>
  </si>
  <si>
    <t>HPE Ethernet 10Gb 2-port 570M Adapter</t>
  </si>
  <si>
    <t>HPE Ethernet 10Gb 2-port 570FLB Adapter</t>
  </si>
  <si>
    <t>HPE Ethernet 10Gb 2-port 571SFP+ Adapter</t>
  </si>
  <si>
    <t>HPE Ethernet 10Gb 2-port 571FLR-SFP+ Adapter</t>
  </si>
  <si>
    <t>Other Comments</t>
  </si>
  <si>
    <t>Key Features to Look for in I/O Adapters</t>
  </si>
  <si>
    <t>Support across HPE Server portfolio</t>
  </si>
  <si>
    <t>Why It Matters</t>
  </si>
  <si>
    <t>Simplified management of adapters across Gen8, Gen9 and HPE Synergy</t>
  </si>
  <si>
    <t>Reduces # of Physical Connections needed in Virtual Server Environments</t>
  </si>
  <si>
    <t>SR-IOV</t>
  </si>
  <si>
    <t>Improves VM to VM performance and reduces VM to VM latency</t>
  </si>
  <si>
    <t>iSCSI/FCoE Storage Offloads</t>
  </si>
  <si>
    <t>Reduces CPU Utilization and Converged Network/Storage Traffic to reduce # of cables/connections</t>
  </si>
  <si>
    <t>Tunnel Offload (NVGRE/VXLAN)</t>
  </si>
  <si>
    <t>Improves scalability and ability to migrate VMs or Containers across data centers</t>
  </si>
  <si>
    <t>DPDK (Data Plane Developer Kit)</t>
  </si>
  <si>
    <t>Provides small packet acceleration for Telco, Cloud and eCommerce applications</t>
  </si>
  <si>
    <t>-</t>
  </si>
  <si>
    <t>HPE Ethernet 10/25Gb 2-port 631SFP28 Adapter</t>
  </si>
  <si>
    <t>HPE Ethernet 10/25Gb 2-port 631FLR-SFP28 Adapter</t>
  </si>
  <si>
    <t>HPE Ethernet 10Gb 2-port 535T Adapter</t>
  </si>
  <si>
    <t>HPE Ethernet 10Gb 2-port 535FLR-T Adapter</t>
  </si>
  <si>
    <t>817718-B21</t>
  </si>
  <si>
    <t>817709-B21</t>
  </si>
  <si>
    <t>813661-B21</t>
  </si>
  <si>
    <t>817721-B21</t>
  </si>
  <si>
    <t>Broadcom</t>
  </si>
  <si>
    <r>
      <t>$26/</t>
    </r>
    <r>
      <rPr>
        <b/>
        <sz val="11"/>
        <color rgb="FFFF0000"/>
        <rFont val="Calibri"/>
        <family val="2"/>
        <scheme val="minor"/>
      </rPr>
      <t>($224)</t>
    </r>
  </si>
  <si>
    <t>Gen8/Gen9/Gen10 support, NPAR, VXLAN/NVGRE</t>
  </si>
  <si>
    <t>Gen8/Gen9/Gen10 support, NPAR, VXLAN/NVGRE, iSCSI/FCoE Offloads</t>
  </si>
  <si>
    <t>Gen8/Gen9/Gen10 support, NPAR</t>
  </si>
  <si>
    <t>Gen8/Gen9/Gen10 support, NPAR, VXLAN/NVGRE, DPDK, iSCSI/FCoE Offloads</t>
  </si>
  <si>
    <t>Gen8/Gen9/Gen10 support, NPAR, VXLAN/NVGRE, DPDK</t>
  </si>
  <si>
    <t>Broadcom/Emulex</t>
  </si>
  <si>
    <t>546FLR supported on Gen9 only, but does support RoCE RDMA</t>
  </si>
  <si>
    <t>546SFP+supported on Gen9 only, but does support RoCE RDMA</t>
  </si>
  <si>
    <t>557 Series supported on Gen9 only</t>
  </si>
  <si>
    <t>562FLR-SFP+ supported on Gen8 only</t>
  </si>
  <si>
    <t>561FLR-T has limited support for Gen9 only</t>
  </si>
  <si>
    <t>561T has limited support for Gen9 only</t>
  </si>
  <si>
    <t>570 Series has limited server support, no Gen10 support</t>
  </si>
  <si>
    <t>HPE Model</t>
  </si>
  <si>
    <t>HPE/Cavium Equivalent</t>
  </si>
  <si>
    <t>Your SKU</t>
  </si>
  <si>
    <t>HPE/Cavium Advantages</t>
  </si>
  <si>
    <t>Other comments</t>
  </si>
  <si>
    <t>Enter a valid HPE P/N in the box to the left</t>
  </si>
  <si>
    <t>This is an HPE/Cavium Adatper. You are good to go!</t>
  </si>
  <si>
    <t>Enter the HPE P/N you want to cross reference in the Grey box</t>
  </si>
  <si>
    <t>10GbE</t>
  </si>
  <si>
    <t>620QSFP28</t>
  </si>
  <si>
    <t>SN1000Q</t>
  </si>
  <si>
    <t>Apollo 4200 Gen9</t>
  </si>
  <si>
    <t>Apollo 4500 Gen9 (XL450a)</t>
  </si>
  <si>
    <t>HPE BladeSystem BL460c Gen9</t>
  </si>
  <si>
    <t>HPE BladeSystem BL460c Gen10</t>
  </si>
  <si>
    <t>HPE BladeSystem BL660c Gen8</t>
  </si>
  <si>
    <t>HPE BladeSystem BL660c Gen9</t>
  </si>
  <si>
    <t>HPE Synergy 480 Gen9</t>
  </si>
  <si>
    <t>HPE Synergy 480 Gen10</t>
  </si>
  <si>
    <t>HPE Synergy 620 Gen9</t>
  </si>
  <si>
    <t>HPE Synergy 660 Gen10</t>
  </si>
  <si>
    <t>HPE Synergy 660 Gen9</t>
  </si>
  <si>
    <t>HPE Synergy 680 Gen9</t>
  </si>
  <si>
    <t>SN1100Q</t>
  </si>
  <si>
    <t>530SFP</t>
  </si>
  <si>
    <t>530T</t>
  </si>
  <si>
    <t>533 FLR-T</t>
  </si>
  <si>
    <t>536 FLR-T</t>
  </si>
  <si>
    <t>CN1100R</t>
  </si>
  <si>
    <t>CN1100R-T</t>
  </si>
  <si>
    <t>84Q</t>
  </si>
  <si>
    <t>SN1600Q</t>
  </si>
  <si>
    <t>534M</t>
  </si>
  <si>
    <t>534FLR-SFP+</t>
  </si>
  <si>
    <t>536FLB</t>
  </si>
  <si>
    <t>630M</t>
  </si>
  <si>
    <t>630FLB</t>
  </si>
  <si>
    <t>Synergy 2820C</t>
  </si>
  <si>
    <t>Synergy 6810C</t>
  </si>
  <si>
    <t>Synergy 3830C</t>
  </si>
  <si>
    <t>25GbE</t>
  </si>
  <si>
    <t>Synergy 3820C</t>
  </si>
  <si>
    <t>8Gb FC</t>
  </si>
  <si>
    <t>16Gb FC</t>
  </si>
  <si>
    <t>32Gb FC</t>
  </si>
  <si>
    <t>Apollo 6500</t>
  </si>
  <si>
    <t>HPE Integrity Superdome X</t>
  </si>
  <si>
    <t>HPE ProLiant XL170r Gen9</t>
  </si>
  <si>
    <t>HPE ProLiant XL190r Gen9</t>
  </si>
  <si>
    <t>HPE ProLiant XL230a Gen9</t>
  </si>
  <si>
    <t>HPE ProLiant XL250a Gen9</t>
  </si>
  <si>
    <t>HPE ProLiant XL260a Gen9</t>
  </si>
  <si>
    <t>HPE ProLiant 230k  Gen10</t>
  </si>
  <si>
    <t>25/50GbE</t>
  </si>
  <si>
    <t>HPE ProLiant DL20 Gen9</t>
  </si>
  <si>
    <t>HPE ProLiant DL60 Gen9</t>
  </si>
  <si>
    <t>HPE ProLiant DL80 Gen9</t>
  </si>
  <si>
    <t>HPE ProLiant DL120 Gen9</t>
  </si>
  <si>
    <t>HPE ProLiant DL160 Gen9</t>
  </si>
  <si>
    <t>HPE ProLiant DL180 Gen9</t>
  </si>
  <si>
    <t>HPE ProLiant DL360 Gen9</t>
  </si>
  <si>
    <t>HPE ProLiant DL360 Gen10</t>
  </si>
  <si>
    <t>HPE ProLiant DL380 Gen9</t>
  </si>
  <si>
    <t>HPE ProLiant DL380 Gen10</t>
  </si>
  <si>
    <t>HPE ProLiant DL560 Gen9</t>
  </si>
  <si>
    <t>HPE ProLiant DL560 Gen10</t>
  </si>
  <si>
    <t>HPE ProLiant DL580 Gen9</t>
  </si>
  <si>
    <t>HPE ProLiant ML10 Gen9</t>
  </si>
  <si>
    <t>HPE ProLiant ML30 Gen9</t>
  </si>
  <si>
    <t>HPE ProLiant ML110 Gen9</t>
  </si>
  <si>
    <t>HPE ProLiant ML150 Gen9</t>
  </si>
  <si>
    <t>HPE ProLiant ML350 Gen9</t>
  </si>
  <si>
    <t>82Q</t>
  </si>
  <si>
    <t>81Q</t>
  </si>
  <si>
    <t>u</t>
  </si>
  <si>
    <t>Recommended Cavium Replacement:</t>
  </si>
  <si>
    <t>Additional Features with HPE/Cavium adapter:</t>
  </si>
  <si>
    <t>HPE/Cavium Replacement Model</t>
  </si>
  <si>
    <t>Additional Features with Cavium</t>
  </si>
  <si>
    <t>560SFP+ only supported on Gen8/Gen9</t>
  </si>
  <si>
    <t>560FLR only supported on Gen8/Gen9</t>
  </si>
  <si>
    <t>QMH2572</t>
  </si>
  <si>
    <t>QMH2672</t>
  </si>
  <si>
    <r>
      <rPr>
        <sz val="11"/>
        <color theme="9" tint="-0.249977111117893"/>
        <rFont val="Wingdings"/>
        <charset val="2"/>
      </rPr>
      <t>u</t>
    </r>
    <r>
      <rPr>
        <sz val="11"/>
        <color theme="1"/>
        <rFont val="Calibri"/>
        <family val="2"/>
        <scheme val="minor"/>
      </rPr>
      <t xml:space="preserve"> = supported
Colors match for adapters with Common Drivers/Mgmt</t>
    </r>
  </si>
  <si>
    <t>HPE Ethernet 10/25Gb 2-port 621SFP28 Adapter</t>
  </si>
  <si>
    <t>867328-B21</t>
  </si>
  <si>
    <t>HPE Ethernet 10/25Gb 2-port 622FLR-SFP28 CNA</t>
  </si>
  <si>
    <t xml:space="preserve"> 867334-B21</t>
  </si>
  <si>
    <t>867707-B21</t>
  </si>
  <si>
    <t>HPE Ethernet 10Gb 2-port 521T Adapter</t>
  </si>
  <si>
    <t>RoCE and iWARP RDMA, NPAR, iSCSI/FCoE Storage offload</t>
  </si>
  <si>
    <t>521T</t>
  </si>
  <si>
    <t>621SFP28</t>
  </si>
  <si>
    <t>700759-B21</t>
  </si>
  <si>
    <t>HPE FlexFabric 10Gb 2-port 533FLR-T</t>
  </si>
  <si>
    <t>764302-B21</t>
  </si>
  <si>
    <t>HPE FlexFabric 10Gb 4-port 536FLR-T Adapter</t>
  </si>
  <si>
    <t>794538-B21</t>
  </si>
  <si>
    <t>HPE Synergy 2820C 10Gb CNA</t>
  </si>
  <si>
    <t>777430-B21</t>
  </si>
  <si>
    <t>HPE Synergy 3820C 10/20Gb CNA</t>
  </si>
  <si>
    <t>867322-B21</t>
  </si>
  <si>
    <t>HPE Synergy 6810C 25/50Gb Ethernet Adapter</t>
  </si>
  <si>
    <t>This is not a valid P/N for HPE Ethernet adapter option</t>
  </si>
  <si>
    <t>HPE Ethernet 10Gb 2-port 562FLR-T Adapter</t>
  </si>
  <si>
    <t>817745-B21</t>
  </si>
  <si>
    <t>HPE Ethernet 10Gb 2-port 562T Adapter</t>
  </si>
  <si>
    <t>817738-B21</t>
  </si>
  <si>
    <t>RoCE and iWARP RDMA, NPAR</t>
  </si>
  <si>
    <t>622FLR-SFP28</t>
  </si>
  <si>
    <t>HPE ProLiant DL580 Gen10</t>
  </si>
  <si>
    <t>HPE ProLiant ML110 Gen10</t>
  </si>
  <si>
    <t>HPE ProLiant ML350 Gen10</t>
  </si>
  <si>
    <t>HPE ProLiant XL170r Gen10</t>
  </si>
  <si>
    <t>HPE ProLiant XL190r Gen10</t>
  </si>
  <si>
    <r>
      <t>$80/</t>
    </r>
    <r>
      <rPr>
        <b/>
        <sz val="11"/>
        <color rgb="FFFF0000"/>
        <rFont val="Calibri"/>
        <family val="2"/>
        <scheme val="minor"/>
      </rPr>
      <t>($170)</t>
    </r>
  </si>
  <si>
    <t>NPAR, iSCSI/FCoE Storage offload, 536FLR-T has 4 ports</t>
  </si>
  <si>
    <t>$80/($170)</t>
  </si>
  <si>
    <t>NPAR, Storage Offload</t>
  </si>
  <si>
    <t>NPAR, VXLAN/NVGRE, iSCSI/FCoE Offloads</t>
  </si>
  <si>
    <t>NPAR, VXLAN/NVGRE</t>
  </si>
  <si>
    <t>Gen8/Gen9/Gen10 Support, NPAR, iSCSI/FCoE Storage offload, 536FLR-T has 4 ports</t>
  </si>
  <si>
    <t>535 Series supports RoCE RDMA only</t>
  </si>
  <si>
    <t>535 Series supports RoCE RDMA only, No Gen8/Gen9 support.</t>
  </si>
  <si>
    <t>794525-B21</t>
  </si>
  <si>
    <t>Gen8/Gen9/Gen10 support, NPAR,DPDK</t>
  </si>
  <si>
    <t>NPAR, iSCSI/FCoE Offloads</t>
  </si>
  <si>
    <t>Could consider 530T as lower cost alternative as well</t>
  </si>
  <si>
    <t>560FLB has no FLEX-10 or Virtual Connect support</t>
  </si>
  <si>
    <t>631 Series supports RoCE RDMA only</t>
  </si>
  <si>
    <t>HPE ProLiant DL385 Gen10</t>
  </si>
  <si>
    <t>Apollo 4500/4510 Gen10 (XL450)</t>
  </si>
  <si>
    <r>
      <rPr>
        <b/>
        <sz val="11"/>
        <rFont val="Calibri"/>
        <family val="2"/>
        <scheme val="minor"/>
      </rPr>
      <t>$150/</t>
    </r>
    <r>
      <rPr>
        <b/>
        <sz val="11"/>
        <color rgb="FFFF0000"/>
        <rFont val="Calibri"/>
        <family val="2"/>
        <scheme val="minor"/>
      </rPr>
      <t>($100)</t>
    </r>
  </si>
  <si>
    <t>556FLR-SFP+ Gen9 Only</t>
  </si>
  <si>
    <t>556FLR-T Gen9 only</t>
  </si>
  <si>
    <t>556FLR-SFP+ Gen9 only</t>
  </si>
  <si>
    <t xml:space="preserve"> </t>
  </si>
  <si>
    <t>10/20/25GbE</t>
  </si>
  <si>
    <t>Jan 2018, ver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</si>
</sst>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9" tint="-0.249977111117893"/>
      <name val="Wingdings"/>
      <charset val="2"/>
    </font>
    <font>
      <sz val="11"/>
      <color theme="1"/>
      <name val="Calibri"/>
      <family val="2"/>
      <charset val="2"/>
      <scheme val="minor"/>
    </font>
    <font>
      <b/>
      <sz val="8"/>
      <color theme="1"/>
      <name val="Calibri"/>
      <family val="2"/>
      <scheme val="minor"/>
    </font>
    <font>
      <sz val="11"/>
      <color theme="6" tint="-0.249977111117893"/>
      <name val="Wingdings"/>
      <charset val="2"/>
    </font>
    <font>
      <sz val="11"/>
      <color theme="6" tint="-0.249977111117893"/>
      <name val="Calibri"/>
      <family val="2"/>
      <scheme val="minor"/>
    </font>
    <font>
      <sz val="11"/>
      <color theme="1"/>
      <name val="Wingdings"/>
      <charset val="2"/>
    </font>
    <font>
      <sz val="11"/>
      <color theme="4"/>
      <name val="Wingdings"/>
      <charset val="2"/>
    </font>
    <font>
      <sz val="11"/>
      <color theme="6"/>
      <name val="Wingdings"/>
      <charset val="2"/>
    </font>
    <font>
      <sz val="11"/>
      <color theme="6" tint="-0.499984740745262"/>
      <name val="Wingdings"/>
      <charset val="2"/>
    </font>
    <font>
      <sz val="11"/>
      <color theme="5"/>
      <name val="Wingdings"/>
      <charset val="2"/>
    </font>
    <font>
      <sz val="11"/>
      <color theme="3"/>
      <name val="Wingdings"/>
      <charset val="2"/>
    </font>
    <font>
      <b/>
      <sz val="11"/>
      <color theme="6"/>
      <name val="Wingdings"/>
      <charset val="2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2">
    <xf numFmtId="0" fontId="0" fillId="0" borderId="0" xfId="0"/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64" fontId="5" fillId="2" borderId="0" xfId="1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/>
    <xf numFmtId="6" fontId="7" fillId="0" borderId="0" xfId="1" applyNumberFormat="1" applyFont="1" applyFill="1"/>
    <xf numFmtId="0" fontId="0" fillId="0" borderId="0" xfId="0" applyFont="1" applyFill="1"/>
    <xf numFmtId="0" fontId="3" fillId="0" borderId="0" xfId="0" applyFont="1" applyFill="1"/>
    <xf numFmtId="165" fontId="7" fillId="0" borderId="0" xfId="0" quotePrefix="1" applyNumberFormat="1" applyFont="1" applyFill="1"/>
    <xf numFmtId="0" fontId="8" fillId="0" borderId="0" xfId="0" applyFont="1" applyFill="1"/>
    <xf numFmtId="6" fontId="8" fillId="0" borderId="0" xfId="1" applyNumberFormat="1" applyFont="1" applyFill="1"/>
    <xf numFmtId="6" fontId="8" fillId="0" borderId="0" xfId="1" applyNumberFormat="1" applyFont="1" applyFill="1" applyAlignment="1">
      <alignment horizontal="right"/>
    </xf>
    <xf numFmtId="6" fontId="7" fillId="0" borderId="0" xfId="1" applyNumberFormat="1" applyFont="1" applyFill="1" applyAlignment="1">
      <alignment horizontal="right"/>
    </xf>
    <xf numFmtId="13" fontId="8" fillId="0" borderId="0" xfId="1" quotePrefix="1" applyNumberFormat="1" applyFont="1" applyFill="1" applyAlignment="1">
      <alignment horizontal="right"/>
    </xf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10" fillId="0" borderId="0" xfId="0" applyFont="1" applyAlignment="1">
      <alignment horizontal="right"/>
    </xf>
    <xf numFmtId="166" fontId="0" fillId="0" borderId="1" xfId="1" applyNumberFormat="1" applyFont="1" applyBorder="1"/>
    <xf numFmtId="166" fontId="10" fillId="0" borderId="1" xfId="0" applyNumberFormat="1" applyFont="1" applyBorder="1"/>
    <xf numFmtId="0" fontId="0" fillId="3" borderId="1" xfId="0" applyFill="1" applyBorder="1" applyProtection="1">
      <protection locked="0"/>
    </xf>
    <xf numFmtId="166" fontId="13" fillId="4" borderId="1" xfId="1" applyNumberFormat="1" applyFont="1" applyFill="1" applyBorder="1"/>
    <xf numFmtId="0" fontId="13" fillId="4" borderId="1" xfId="0" applyFont="1" applyFill="1" applyBorder="1"/>
    <xf numFmtId="0" fontId="13" fillId="4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1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12" fillId="0" borderId="0" xfId="0" applyFont="1" applyBorder="1" applyAlignment="1">
      <alignment horizontal="right"/>
    </xf>
    <xf numFmtId="6" fontId="3" fillId="0" borderId="0" xfId="1" applyNumberFormat="1" applyFont="1" applyFill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7" borderId="0" xfId="0" applyFont="1" applyFill="1" applyAlignment="1">
      <alignment horizontal="right"/>
    </xf>
    <xf numFmtId="0" fontId="17" fillId="7" borderId="0" xfId="0" applyFont="1" applyFill="1"/>
    <xf numFmtId="0" fontId="18" fillId="0" borderId="0" xfId="0" applyFont="1"/>
    <xf numFmtId="0" fontId="19" fillId="5" borderId="0" xfId="0" applyFont="1" applyFill="1" applyAlignment="1">
      <alignment horizontal="right"/>
    </xf>
    <xf numFmtId="0" fontId="21" fillId="0" borderId="2" xfId="0" applyFont="1" applyBorder="1"/>
    <xf numFmtId="0" fontId="21" fillId="0" borderId="3" xfId="0" applyFont="1" applyBorder="1"/>
    <xf numFmtId="0" fontId="22" fillId="0" borderId="3" xfId="0" applyFont="1" applyBorder="1"/>
    <xf numFmtId="0" fontId="22" fillId="0" borderId="4" xfId="0" applyFont="1" applyBorder="1"/>
    <xf numFmtId="0" fontId="22" fillId="0" borderId="10" xfId="0" applyFont="1" applyBorder="1"/>
    <xf numFmtId="0" fontId="22" fillId="0" borderId="11" xfId="0" applyFont="1" applyBorder="1"/>
    <xf numFmtId="0" fontId="22" fillId="0" borderId="12" xfId="0" applyFont="1" applyBorder="1"/>
    <xf numFmtId="0" fontId="22" fillId="0" borderId="5" xfId="0" applyFont="1" applyBorder="1"/>
    <xf numFmtId="0" fontId="22" fillId="0" borderId="0" xfId="0" applyFont="1" applyBorder="1"/>
    <xf numFmtId="0" fontId="22" fillId="0" borderId="6" xfId="0" applyFont="1" applyBorder="1"/>
    <xf numFmtId="0" fontId="22" fillId="0" borderId="7" xfId="0" applyFont="1" applyBorder="1"/>
    <xf numFmtId="0" fontId="22" fillId="0" borderId="8" xfId="0" applyFont="1" applyBorder="1"/>
    <xf numFmtId="0" fontId="22" fillId="0" borderId="9" xfId="0" applyFont="1" applyBorder="1"/>
    <xf numFmtId="0" fontId="20" fillId="0" borderId="0" xfId="0" applyFont="1"/>
    <xf numFmtId="0" fontId="17" fillId="0" borderId="11" xfId="0" applyFont="1" applyBorder="1"/>
    <xf numFmtId="0" fontId="15" fillId="0" borderId="12" xfId="0" applyFont="1" applyBorder="1"/>
    <xf numFmtId="0" fontId="20" fillId="5" borderId="10" xfId="0" applyFont="1" applyFill="1" applyBorder="1"/>
    <xf numFmtId="0" fontId="20" fillId="5" borderId="11" xfId="0" applyFont="1" applyFill="1" applyBorder="1"/>
    <xf numFmtId="0" fontId="20" fillId="5" borderId="12" xfId="0" applyFont="1" applyFill="1" applyBorder="1"/>
    <xf numFmtId="0" fontId="7" fillId="6" borderId="1" xfId="0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4" fillId="11" borderId="22" xfId="0" applyFont="1" applyFill="1" applyBorder="1"/>
    <xf numFmtId="0" fontId="2" fillId="13" borderId="22" xfId="0" applyFont="1" applyFill="1" applyBorder="1"/>
    <xf numFmtId="0" fontId="4" fillId="14" borderId="23" xfId="0" applyFont="1" applyFill="1" applyBorder="1" applyAlignment="1">
      <alignment horizontal="center" vertical="center"/>
    </xf>
    <xf numFmtId="0" fontId="4" fillId="14" borderId="24" xfId="0" applyFont="1" applyFill="1" applyBorder="1" applyAlignment="1">
      <alignment horizontal="center" vertical="center"/>
    </xf>
    <xf numFmtId="0" fontId="4" fillId="14" borderId="35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5" fillId="0" borderId="0" xfId="0" applyFont="1"/>
    <xf numFmtId="0" fontId="26" fillId="0" borderId="2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0" xfId="0" applyFont="1"/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textRotation="90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2" fillId="15" borderId="22" xfId="0" applyFont="1" applyFill="1" applyBorder="1"/>
    <xf numFmtId="0" fontId="33" fillId="0" borderId="23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20" fillId="5" borderId="10" xfId="0" applyFont="1" applyFill="1" applyBorder="1" applyProtection="1">
      <protection locked="0"/>
    </xf>
    <xf numFmtId="0" fontId="7" fillId="0" borderId="0" xfId="0" applyFont="1"/>
    <xf numFmtId="0" fontId="4" fillId="14" borderId="44" xfId="0" applyFont="1" applyFill="1" applyBorder="1" applyAlignment="1">
      <alignment horizontal="center" vertical="center"/>
    </xf>
    <xf numFmtId="0" fontId="4" fillId="14" borderId="45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/>
    </xf>
    <xf numFmtId="0" fontId="9" fillId="0" borderId="0" xfId="0" applyFont="1" applyFill="1"/>
    <xf numFmtId="6" fontId="9" fillId="0" borderId="0" xfId="1" applyNumberFormat="1" applyFont="1" applyFill="1"/>
    <xf numFmtId="0" fontId="4" fillId="14" borderId="56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4" fillId="14" borderId="30" xfId="0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/>
    </xf>
    <xf numFmtId="13" fontId="9" fillId="0" borderId="0" xfId="1" quotePrefix="1" applyNumberFormat="1" applyFont="1" applyFill="1" applyAlignment="1">
      <alignment horizontal="right"/>
    </xf>
    <xf numFmtId="165" fontId="0" fillId="0" borderId="0" xfId="0" quotePrefix="1" applyNumberFormat="1" applyFont="1" applyFill="1"/>
    <xf numFmtId="0" fontId="4" fillId="0" borderId="0" xfId="0" applyFont="1" applyFill="1"/>
    <xf numFmtId="6" fontId="4" fillId="0" borderId="0" xfId="1" applyNumberFormat="1" applyFont="1" applyFill="1" applyAlignment="1">
      <alignment horizontal="right"/>
    </xf>
    <xf numFmtId="6" fontId="4" fillId="0" borderId="0" xfId="1" applyNumberFormat="1" applyFont="1" applyFill="1"/>
    <xf numFmtId="0" fontId="30" fillId="0" borderId="3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4" fillId="8" borderId="47" xfId="0" applyFont="1" applyFill="1" applyBorder="1" applyAlignment="1">
      <alignment horizontal="center"/>
    </xf>
    <xf numFmtId="0" fontId="3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1" sqref="A31:XFD31"/>
    </sheetView>
  </sheetViews>
  <sheetFormatPr defaultRowHeight="15" outlineLevelRow="1"/>
  <cols>
    <col min="1" max="1" width="42.140625" customWidth="1"/>
    <col min="2" max="2" width="16" customWidth="1"/>
    <col min="5" max="5" width="69" customWidth="1"/>
    <col min="6" max="6" width="17.85546875" customWidth="1"/>
    <col min="7" max="8" width="15.85546875" customWidth="1"/>
    <col min="9" max="9" width="50.140625" customWidth="1"/>
    <col min="10" max="10" width="36.7109375" customWidth="1"/>
    <col min="11" max="11" width="45.5703125" customWidth="1"/>
  </cols>
  <sheetData>
    <row r="1" spans="1:11" s="4" customFormat="1" ht="60" customHeight="1">
      <c r="A1" s="1" t="s">
        <v>0</v>
      </c>
      <c r="B1" s="2" t="s">
        <v>1</v>
      </c>
      <c r="C1" s="3" t="s">
        <v>2</v>
      </c>
      <c r="D1" s="2" t="s">
        <v>3</v>
      </c>
      <c r="E1" s="4" t="s">
        <v>204</v>
      </c>
      <c r="F1" s="4" t="s">
        <v>47</v>
      </c>
      <c r="G1" s="4" t="s">
        <v>2</v>
      </c>
      <c r="H1" s="4" t="s">
        <v>54</v>
      </c>
      <c r="I1" s="4" t="s">
        <v>205</v>
      </c>
      <c r="J1" s="4" t="s">
        <v>48</v>
      </c>
      <c r="K1" s="4" t="s">
        <v>89</v>
      </c>
    </row>
    <row r="2" spans="1:11" s="150" customFormat="1">
      <c r="A2" s="5" t="s">
        <v>106</v>
      </c>
      <c r="B2" s="5" t="s">
        <v>110</v>
      </c>
      <c r="C2" s="6">
        <v>789</v>
      </c>
      <c r="D2" s="5" t="s">
        <v>112</v>
      </c>
      <c r="E2" s="10" t="s">
        <v>216</v>
      </c>
      <c r="F2" s="10" t="s">
        <v>215</v>
      </c>
      <c r="G2" s="11">
        <v>749</v>
      </c>
      <c r="H2" s="11">
        <f t="shared" ref="H2:H6" si="0">C2-G2</f>
        <v>40</v>
      </c>
      <c r="I2" s="5" t="s">
        <v>235</v>
      </c>
      <c r="J2" s="5" t="s">
        <v>249</v>
      </c>
    </row>
    <row r="3" spans="1:11" s="150" customFormat="1">
      <c r="A3" s="5" t="s">
        <v>107</v>
      </c>
      <c r="B3" s="5" t="s">
        <v>111</v>
      </c>
      <c r="C3" s="6">
        <v>729</v>
      </c>
      <c r="D3" s="5" t="s">
        <v>112</v>
      </c>
      <c r="E3" s="162" t="s">
        <v>69</v>
      </c>
      <c r="F3" s="162" t="s">
        <v>51</v>
      </c>
      <c r="G3" s="183" t="s">
        <v>50</v>
      </c>
      <c r="H3" s="163" t="s">
        <v>244</v>
      </c>
      <c r="I3" s="8" t="s">
        <v>248</v>
      </c>
      <c r="J3" s="5" t="s">
        <v>250</v>
      </c>
    </row>
    <row r="4" spans="1:11" s="5" customFormat="1" outlineLevel="1">
      <c r="A4" s="5" t="s">
        <v>81</v>
      </c>
      <c r="B4" s="5" t="s">
        <v>6</v>
      </c>
      <c r="C4" s="6">
        <v>699</v>
      </c>
      <c r="D4" s="5" t="s">
        <v>5</v>
      </c>
      <c r="E4" s="10" t="s">
        <v>61</v>
      </c>
      <c r="F4" s="10" t="s">
        <v>42</v>
      </c>
      <c r="G4" s="12">
        <v>599</v>
      </c>
      <c r="H4" s="11">
        <f t="shared" si="0"/>
        <v>100</v>
      </c>
      <c r="I4" s="5" t="s">
        <v>115</v>
      </c>
      <c r="J4" s="5" t="s">
        <v>120</v>
      </c>
    </row>
    <row r="5" spans="1:11" s="5" customFormat="1" outlineLevel="1">
      <c r="A5" s="5" t="s">
        <v>82</v>
      </c>
      <c r="B5" s="5" t="s">
        <v>7</v>
      </c>
      <c r="C5" s="6">
        <v>699</v>
      </c>
      <c r="D5" s="5" t="s">
        <v>5</v>
      </c>
      <c r="E5" s="10" t="s">
        <v>59</v>
      </c>
      <c r="F5" s="10" t="s">
        <v>31</v>
      </c>
      <c r="G5" s="11">
        <v>699</v>
      </c>
      <c r="H5" s="11">
        <f t="shared" si="0"/>
        <v>0</v>
      </c>
      <c r="I5" s="5" t="s">
        <v>114</v>
      </c>
      <c r="J5" s="5" t="s">
        <v>121</v>
      </c>
    </row>
    <row r="6" spans="1:11" s="5" customFormat="1" outlineLevel="1">
      <c r="A6" s="5" t="s">
        <v>70</v>
      </c>
      <c r="B6" s="5" t="s">
        <v>35</v>
      </c>
      <c r="C6" s="6">
        <v>629</v>
      </c>
      <c r="D6" s="5" t="s">
        <v>119</v>
      </c>
      <c r="E6" s="10" t="s">
        <v>61</v>
      </c>
      <c r="F6" s="10" t="s">
        <v>42</v>
      </c>
      <c r="G6" s="12">
        <v>599</v>
      </c>
      <c r="H6" s="11">
        <f t="shared" si="0"/>
        <v>30</v>
      </c>
      <c r="I6" s="8" t="s">
        <v>252</v>
      </c>
      <c r="J6" s="5" t="s">
        <v>260</v>
      </c>
    </row>
    <row r="7" spans="1:11" s="5" customFormat="1" outlineLevel="1">
      <c r="A7" s="5" t="s">
        <v>71</v>
      </c>
      <c r="B7" s="5" t="s">
        <v>251</v>
      </c>
      <c r="C7" s="13">
        <v>675</v>
      </c>
      <c r="D7" s="5" t="s">
        <v>119</v>
      </c>
      <c r="E7" s="10" t="s">
        <v>69</v>
      </c>
      <c r="F7" s="10" t="s">
        <v>51</v>
      </c>
      <c r="G7" s="14" t="s">
        <v>50</v>
      </c>
      <c r="H7" s="11" t="s">
        <v>113</v>
      </c>
      <c r="I7" s="8" t="s">
        <v>252</v>
      </c>
      <c r="J7" s="5" t="s">
        <v>261</v>
      </c>
    </row>
    <row r="8" spans="1:11" s="5" customFormat="1" outlineLevel="1">
      <c r="A8" s="5" t="s">
        <v>72</v>
      </c>
      <c r="B8" s="5" t="s">
        <v>12</v>
      </c>
      <c r="C8" s="6">
        <v>739</v>
      </c>
      <c r="D8" s="5" t="s">
        <v>119</v>
      </c>
      <c r="E8" s="10" t="s">
        <v>59</v>
      </c>
      <c r="F8" s="10" t="s">
        <v>31</v>
      </c>
      <c r="G8" s="11">
        <v>699</v>
      </c>
      <c r="H8" s="11">
        <f>C8-G8</f>
        <v>40</v>
      </c>
      <c r="I8" s="8" t="s">
        <v>252</v>
      </c>
      <c r="J8" s="5" t="s">
        <v>122</v>
      </c>
    </row>
    <row r="9" spans="1:11" s="5" customFormat="1" outlineLevel="1">
      <c r="A9" s="5" t="s">
        <v>58</v>
      </c>
      <c r="B9" s="5" t="s">
        <v>17</v>
      </c>
      <c r="C9" s="6">
        <v>699</v>
      </c>
      <c r="D9" s="5" t="s">
        <v>14</v>
      </c>
      <c r="E9" s="10" t="s">
        <v>59</v>
      </c>
      <c r="F9" s="10" t="s">
        <v>31</v>
      </c>
      <c r="G9" s="11">
        <v>699</v>
      </c>
      <c r="H9" s="11">
        <f>C9-G9</f>
        <v>0</v>
      </c>
      <c r="I9" s="5" t="s">
        <v>114</v>
      </c>
      <c r="J9" s="5" t="s">
        <v>206</v>
      </c>
    </row>
    <row r="10" spans="1:11" s="5" customFormat="1" outlineLevel="1">
      <c r="A10" s="5" t="s">
        <v>60</v>
      </c>
      <c r="B10" s="5" t="s">
        <v>15</v>
      </c>
      <c r="C10" s="6">
        <v>679</v>
      </c>
      <c r="D10" s="5" t="s">
        <v>14</v>
      </c>
      <c r="E10" s="10" t="s">
        <v>61</v>
      </c>
      <c r="F10" s="10" t="s">
        <v>42</v>
      </c>
      <c r="G10" s="12">
        <v>599</v>
      </c>
      <c r="H10" s="11">
        <f t="shared" ref="H10:H32" si="1">C10-G10</f>
        <v>80</v>
      </c>
      <c r="I10" s="5" t="s">
        <v>115</v>
      </c>
      <c r="J10" s="5" t="s">
        <v>207</v>
      </c>
    </row>
    <row r="11" spans="1:11" s="5" customFormat="1" outlineLevel="1">
      <c r="A11" s="5" t="s">
        <v>62</v>
      </c>
      <c r="B11" s="5" t="s">
        <v>13</v>
      </c>
      <c r="C11" s="6">
        <v>649</v>
      </c>
      <c r="D11" s="5" t="s">
        <v>14</v>
      </c>
      <c r="E11" s="10" t="s">
        <v>63</v>
      </c>
      <c r="F11" s="10" t="s">
        <v>44</v>
      </c>
      <c r="G11" s="12">
        <v>599</v>
      </c>
      <c r="H11" s="11">
        <f t="shared" si="1"/>
        <v>50</v>
      </c>
      <c r="I11" s="8" t="s">
        <v>246</v>
      </c>
      <c r="J11" s="8" t="s">
        <v>255</v>
      </c>
    </row>
    <row r="12" spans="1:11" s="5" customFormat="1" outlineLevel="1">
      <c r="A12" s="5" t="s">
        <v>64</v>
      </c>
      <c r="B12" s="5" t="s">
        <v>16</v>
      </c>
      <c r="C12" s="6">
        <v>699</v>
      </c>
      <c r="D12" s="5" t="s">
        <v>14</v>
      </c>
      <c r="E12" s="10" t="s">
        <v>65</v>
      </c>
      <c r="F12" s="10" t="s">
        <v>43</v>
      </c>
      <c r="G12" s="12">
        <v>699</v>
      </c>
      <c r="H12" s="11">
        <f t="shared" si="1"/>
        <v>0</v>
      </c>
      <c r="I12" s="8" t="s">
        <v>246</v>
      </c>
      <c r="J12" s="5" t="s">
        <v>52</v>
      </c>
    </row>
    <row r="13" spans="1:11" s="5" customFormat="1" outlineLevel="1">
      <c r="A13" s="5" t="s">
        <v>66</v>
      </c>
      <c r="B13" s="5" t="s">
        <v>19</v>
      </c>
      <c r="C13" s="9">
        <v>849</v>
      </c>
      <c r="D13" s="5" t="s">
        <v>14</v>
      </c>
      <c r="E13" s="10" t="s">
        <v>67</v>
      </c>
      <c r="F13" s="10" t="s">
        <v>32</v>
      </c>
      <c r="G13" s="11">
        <v>749</v>
      </c>
      <c r="H13" s="11">
        <f t="shared" si="1"/>
        <v>100</v>
      </c>
      <c r="I13" s="5" t="s">
        <v>114</v>
      </c>
      <c r="J13" s="5" t="s">
        <v>125</v>
      </c>
    </row>
    <row r="14" spans="1:11" s="5" customFormat="1" outlineLevel="1">
      <c r="A14" s="5" t="s">
        <v>68</v>
      </c>
      <c r="B14" s="5" t="s">
        <v>18</v>
      </c>
      <c r="C14" s="9">
        <v>799</v>
      </c>
      <c r="D14" s="5" t="s">
        <v>14</v>
      </c>
      <c r="E14" s="10" t="s">
        <v>69</v>
      </c>
      <c r="F14" s="10" t="s">
        <v>51</v>
      </c>
      <c r="G14" s="14" t="s">
        <v>50</v>
      </c>
      <c r="H14" s="163" t="s">
        <v>259</v>
      </c>
      <c r="I14" s="5" t="s">
        <v>115</v>
      </c>
      <c r="J14" s="5" t="s">
        <v>124</v>
      </c>
    </row>
    <row r="15" spans="1:11" s="5" customFormat="1" outlineLevel="1">
      <c r="A15" s="5" t="s">
        <v>22</v>
      </c>
      <c r="B15" s="5" t="s">
        <v>23</v>
      </c>
      <c r="C15" s="9">
        <v>699</v>
      </c>
      <c r="D15" s="5" t="s">
        <v>14</v>
      </c>
      <c r="E15" s="10" t="s">
        <v>59</v>
      </c>
      <c r="F15" s="10" t="s">
        <v>31</v>
      </c>
      <c r="G15" s="11">
        <v>699</v>
      </c>
      <c r="H15" s="11">
        <f t="shared" si="1"/>
        <v>0</v>
      </c>
      <c r="I15" s="8" t="s">
        <v>4</v>
      </c>
    </row>
    <row r="16" spans="1:11" s="5" customFormat="1" outlineLevel="1">
      <c r="A16" s="5" t="s">
        <v>20</v>
      </c>
      <c r="B16" s="5" t="s">
        <v>21</v>
      </c>
      <c r="C16" s="9">
        <v>679</v>
      </c>
      <c r="D16" s="5" t="s">
        <v>14</v>
      </c>
      <c r="E16" s="10" t="s">
        <v>61</v>
      </c>
      <c r="F16" s="10" t="s">
        <v>42</v>
      </c>
      <c r="G16" s="12">
        <v>599</v>
      </c>
      <c r="H16" s="11">
        <f t="shared" si="1"/>
        <v>80</v>
      </c>
      <c r="I16" s="8" t="s">
        <v>253</v>
      </c>
    </row>
    <row r="17" spans="1:11" s="5" customFormat="1" outlineLevel="1">
      <c r="A17" s="5" t="s">
        <v>231</v>
      </c>
      <c r="B17" s="5" t="s">
        <v>232</v>
      </c>
      <c r="C17" s="9">
        <v>799</v>
      </c>
      <c r="D17" s="5" t="s">
        <v>14</v>
      </c>
      <c r="E17" s="10" t="s">
        <v>69</v>
      </c>
      <c r="F17" s="10" t="s">
        <v>51</v>
      </c>
      <c r="G17" s="14" t="s">
        <v>50</v>
      </c>
      <c r="H17" s="11" t="s">
        <v>242</v>
      </c>
      <c r="I17" s="8" t="s">
        <v>243</v>
      </c>
      <c r="K17" s="5" t="s">
        <v>57</v>
      </c>
    </row>
    <row r="18" spans="1:11" s="5" customFormat="1" outlineLevel="1">
      <c r="A18" s="5" t="s">
        <v>233</v>
      </c>
      <c r="B18" s="5" t="s">
        <v>234</v>
      </c>
      <c r="C18" s="9">
        <v>849</v>
      </c>
      <c r="D18" s="5" t="s">
        <v>14</v>
      </c>
      <c r="E18" s="10" t="s">
        <v>216</v>
      </c>
      <c r="F18" s="10" t="s">
        <v>215</v>
      </c>
      <c r="G18" s="12">
        <v>749</v>
      </c>
      <c r="H18" s="11">
        <f t="shared" si="1"/>
        <v>100</v>
      </c>
      <c r="I18" s="5" t="s">
        <v>235</v>
      </c>
      <c r="J18" s="5" t="s">
        <v>254</v>
      </c>
      <c r="K18" s="5" t="s">
        <v>57</v>
      </c>
    </row>
    <row r="19" spans="1:11" s="5" customFormat="1" outlineLevel="1">
      <c r="A19" s="5" t="s">
        <v>83</v>
      </c>
      <c r="B19" s="5" t="s">
        <v>24</v>
      </c>
      <c r="C19" s="6">
        <v>1700</v>
      </c>
      <c r="D19" s="5" t="s">
        <v>25</v>
      </c>
      <c r="E19" s="10" t="s">
        <v>59</v>
      </c>
      <c r="F19" s="10" t="s">
        <v>31</v>
      </c>
      <c r="G19" s="11">
        <v>699</v>
      </c>
      <c r="H19" s="11">
        <f t="shared" ref="H19:H28" si="2">C19-G19</f>
        <v>1001</v>
      </c>
      <c r="I19" s="5" t="s">
        <v>118</v>
      </c>
      <c r="J19" s="5" t="s">
        <v>126</v>
      </c>
    </row>
    <row r="20" spans="1:11" s="5" customFormat="1" outlineLevel="1">
      <c r="A20" s="5" t="s">
        <v>84</v>
      </c>
      <c r="B20" s="5" t="s">
        <v>26</v>
      </c>
      <c r="C20" s="6">
        <v>1700</v>
      </c>
      <c r="D20" s="5" t="s">
        <v>25</v>
      </c>
      <c r="E20" s="10" t="s">
        <v>61</v>
      </c>
      <c r="F20" s="10" t="s">
        <v>42</v>
      </c>
      <c r="G20" s="12">
        <v>599</v>
      </c>
      <c r="H20" s="11">
        <f t="shared" si="2"/>
        <v>1101</v>
      </c>
      <c r="I20" s="5" t="s">
        <v>117</v>
      </c>
      <c r="J20" s="5" t="s">
        <v>126</v>
      </c>
    </row>
    <row r="21" spans="1:11" s="5" customFormat="1" outlineLevel="1">
      <c r="A21" s="5" t="s">
        <v>85</v>
      </c>
      <c r="B21" s="5" t="s">
        <v>27</v>
      </c>
      <c r="C21" s="6">
        <v>1699</v>
      </c>
      <c r="D21" s="5" t="s">
        <v>25</v>
      </c>
      <c r="E21" s="10" t="s">
        <v>65</v>
      </c>
      <c r="F21" s="10" t="s">
        <v>43</v>
      </c>
      <c r="G21" s="12">
        <v>699</v>
      </c>
      <c r="H21" s="11">
        <f t="shared" si="2"/>
        <v>1000</v>
      </c>
      <c r="I21" s="5" t="s">
        <v>117</v>
      </c>
      <c r="J21" s="5" t="s">
        <v>126</v>
      </c>
    </row>
    <row r="22" spans="1:11" s="5" customFormat="1" outlineLevel="1">
      <c r="A22" s="5" t="s">
        <v>86</v>
      </c>
      <c r="B22" s="5" t="s">
        <v>28</v>
      </c>
      <c r="C22" s="6">
        <v>1699</v>
      </c>
      <c r="D22" s="5" t="s">
        <v>25</v>
      </c>
      <c r="E22" s="10" t="s">
        <v>63</v>
      </c>
      <c r="F22" s="10" t="s">
        <v>44</v>
      </c>
      <c r="G22" s="12">
        <v>599</v>
      </c>
      <c r="H22" s="11">
        <f t="shared" si="2"/>
        <v>1100</v>
      </c>
      <c r="I22" s="5" t="s">
        <v>117</v>
      </c>
      <c r="J22" s="5" t="s">
        <v>126</v>
      </c>
    </row>
    <row r="23" spans="1:11" s="5" customFormat="1" outlineLevel="1">
      <c r="A23" s="5" t="s">
        <v>87</v>
      </c>
      <c r="B23" s="5" t="s">
        <v>29</v>
      </c>
      <c r="C23" s="6">
        <v>799</v>
      </c>
      <c r="D23" s="5" t="s">
        <v>25</v>
      </c>
      <c r="E23" s="10" t="s">
        <v>59</v>
      </c>
      <c r="F23" s="10" t="s">
        <v>31</v>
      </c>
      <c r="G23" s="11">
        <v>699</v>
      </c>
      <c r="H23" s="11">
        <f t="shared" si="2"/>
        <v>100</v>
      </c>
      <c r="I23" s="5" t="s">
        <v>118</v>
      </c>
      <c r="J23" s="5" t="s">
        <v>126</v>
      </c>
    </row>
    <row r="24" spans="1:11" s="5" customFormat="1" outlineLevel="1">
      <c r="A24" s="5" t="s">
        <v>88</v>
      </c>
      <c r="B24" s="5" t="s">
        <v>30</v>
      </c>
      <c r="C24" s="6">
        <v>779</v>
      </c>
      <c r="D24" s="5" t="s">
        <v>25</v>
      </c>
      <c r="E24" s="10" t="s">
        <v>59</v>
      </c>
      <c r="F24" s="10" t="s">
        <v>31</v>
      </c>
      <c r="G24" s="11">
        <v>699</v>
      </c>
      <c r="H24" s="11">
        <f t="shared" si="2"/>
        <v>80</v>
      </c>
      <c r="I24" s="5" t="s">
        <v>118</v>
      </c>
      <c r="J24" s="5" t="s">
        <v>126</v>
      </c>
    </row>
    <row r="25" spans="1:11" s="150" customFormat="1">
      <c r="A25" s="5" t="s">
        <v>104</v>
      </c>
      <c r="B25" s="5" t="s">
        <v>108</v>
      </c>
      <c r="C25" s="6">
        <v>799</v>
      </c>
      <c r="D25" s="5" t="s">
        <v>112</v>
      </c>
      <c r="E25" s="10" t="s">
        <v>211</v>
      </c>
      <c r="F25" s="10" t="s">
        <v>212</v>
      </c>
      <c r="G25" s="11">
        <v>779</v>
      </c>
      <c r="H25" s="11">
        <f t="shared" si="2"/>
        <v>20</v>
      </c>
      <c r="I25" s="5" t="s">
        <v>235</v>
      </c>
      <c r="J25" s="5" t="s">
        <v>256</v>
      </c>
    </row>
    <row r="26" spans="1:11" s="150" customFormat="1">
      <c r="A26" s="5" t="s">
        <v>105</v>
      </c>
      <c r="B26" s="5" t="s">
        <v>109</v>
      </c>
      <c r="C26" s="6">
        <v>779</v>
      </c>
      <c r="D26" s="5" t="s">
        <v>112</v>
      </c>
      <c r="E26" s="10" t="s">
        <v>213</v>
      </c>
      <c r="F26" s="10" t="s">
        <v>214</v>
      </c>
      <c r="G26" s="11">
        <v>759</v>
      </c>
      <c r="H26" s="11">
        <f t="shared" si="2"/>
        <v>20</v>
      </c>
      <c r="I26" s="5" t="s">
        <v>217</v>
      </c>
      <c r="J26" s="5" t="s">
        <v>256</v>
      </c>
    </row>
    <row r="27" spans="1:11" s="5" customFormat="1" outlineLevel="1">
      <c r="A27" s="5" t="s">
        <v>8</v>
      </c>
      <c r="B27" s="5" t="s">
        <v>9</v>
      </c>
      <c r="C27" s="6">
        <v>759</v>
      </c>
      <c r="D27" s="5" t="s">
        <v>5</v>
      </c>
      <c r="E27" s="10" t="s">
        <v>33</v>
      </c>
      <c r="F27" s="10" t="s">
        <v>34</v>
      </c>
      <c r="G27" s="11">
        <v>1299</v>
      </c>
      <c r="H27" s="11">
        <f t="shared" si="2"/>
        <v>-540</v>
      </c>
      <c r="I27" s="5" t="s">
        <v>49</v>
      </c>
      <c r="J27" s="5" t="s">
        <v>57</v>
      </c>
    </row>
    <row r="28" spans="1:11" s="5" customFormat="1" outlineLevel="1">
      <c r="A28" s="5" t="s">
        <v>10</v>
      </c>
      <c r="B28" s="5" t="s">
        <v>11</v>
      </c>
      <c r="C28" s="6">
        <v>779</v>
      </c>
      <c r="D28" s="5" t="s">
        <v>5</v>
      </c>
      <c r="E28" s="10" t="s">
        <v>33</v>
      </c>
      <c r="F28" s="10" t="s">
        <v>34</v>
      </c>
      <c r="G28" s="11">
        <v>1299</v>
      </c>
      <c r="H28" s="11">
        <f t="shared" si="2"/>
        <v>-520</v>
      </c>
      <c r="I28" s="5" t="s">
        <v>49</v>
      </c>
      <c r="J28" s="5" t="s">
        <v>57</v>
      </c>
    </row>
    <row r="29" spans="1:11" s="5" customFormat="1" outlineLevel="1">
      <c r="A29" s="5" t="s">
        <v>73</v>
      </c>
      <c r="B29" s="5" t="s">
        <v>38</v>
      </c>
      <c r="C29" s="6">
        <v>749</v>
      </c>
      <c r="D29" s="5" t="s">
        <v>119</v>
      </c>
      <c r="E29" s="10" t="s">
        <v>74</v>
      </c>
      <c r="F29" s="10" t="s">
        <v>45</v>
      </c>
      <c r="G29" s="12">
        <v>719</v>
      </c>
      <c r="H29" s="11">
        <f t="shared" si="1"/>
        <v>30</v>
      </c>
      <c r="I29" s="5" t="s">
        <v>116</v>
      </c>
      <c r="J29" s="5" t="s">
        <v>57</v>
      </c>
    </row>
    <row r="30" spans="1:11" s="5" customFormat="1" outlineLevel="1">
      <c r="A30" s="5" t="s">
        <v>75</v>
      </c>
      <c r="B30" s="5" t="s">
        <v>39</v>
      </c>
      <c r="C30" s="6">
        <v>1099</v>
      </c>
      <c r="D30" s="5" t="s">
        <v>119</v>
      </c>
      <c r="E30" s="10" t="s">
        <v>76</v>
      </c>
      <c r="F30" s="10" t="s">
        <v>46</v>
      </c>
      <c r="G30" s="12">
        <v>949</v>
      </c>
      <c r="H30" s="11">
        <f t="shared" si="1"/>
        <v>150</v>
      </c>
      <c r="I30" s="5" t="s">
        <v>116</v>
      </c>
      <c r="J30" s="5" t="s">
        <v>57</v>
      </c>
    </row>
    <row r="31" spans="1:11" s="5" customFormat="1" outlineLevel="1">
      <c r="A31" s="5" t="s">
        <v>78</v>
      </c>
      <c r="B31" s="5" t="s">
        <v>36</v>
      </c>
      <c r="C31" s="6">
        <v>1429</v>
      </c>
      <c r="D31" s="5" t="s">
        <v>119</v>
      </c>
      <c r="E31" s="10" t="s">
        <v>77</v>
      </c>
      <c r="F31" s="10" t="s">
        <v>40</v>
      </c>
      <c r="G31" s="12">
        <v>1429</v>
      </c>
      <c r="H31" s="11">
        <f t="shared" si="1"/>
        <v>0</v>
      </c>
      <c r="I31" s="5" t="s">
        <v>4</v>
      </c>
      <c r="J31" s="5" t="s">
        <v>57</v>
      </c>
    </row>
    <row r="32" spans="1:11" s="8" customFormat="1" outlineLevel="1">
      <c r="A32" s="5" t="s">
        <v>79</v>
      </c>
      <c r="B32" s="5" t="s">
        <v>37</v>
      </c>
      <c r="C32" s="6">
        <v>1500</v>
      </c>
      <c r="D32" s="5" t="s">
        <v>119</v>
      </c>
      <c r="E32" s="10" t="s">
        <v>80</v>
      </c>
      <c r="F32" s="10" t="s">
        <v>41</v>
      </c>
      <c r="G32" s="12">
        <v>1500</v>
      </c>
      <c r="H32" s="11">
        <f t="shared" si="1"/>
        <v>0</v>
      </c>
      <c r="I32" s="5" t="s">
        <v>4</v>
      </c>
      <c r="J32" s="8" t="s">
        <v>57</v>
      </c>
    </row>
    <row r="33" spans="1:10">
      <c r="A33" s="8"/>
      <c r="B33" s="8"/>
      <c r="C33" s="33"/>
      <c r="D33" s="8"/>
      <c r="E33" s="10"/>
      <c r="F33" s="10"/>
      <c r="G33" s="14"/>
      <c r="H33" s="11"/>
      <c r="I33" s="5"/>
      <c r="J33" s="5"/>
    </row>
    <row r="34" spans="1:10">
      <c r="A34" s="8"/>
      <c r="C34" s="33"/>
      <c r="E34" s="10"/>
      <c r="F34" s="10"/>
      <c r="G34" s="14"/>
      <c r="H34" s="11"/>
      <c r="I34" s="5"/>
      <c r="J34" s="5"/>
    </row>
    <row r="35" spans="1:10">
      <c r="E35" s="10"/>
      <c r="F35" s="10"/>
    </row>
    <row r="36" spans="1:10">
      <c r="E36" s="10"/>
      <c r="F36" s="10"/>
    </row>
    <row r="37" spans="1:10">
      <c r="E37" s="10"/>
      <c r="F37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J16" sqref="J16"/>
    </sheetView>
  </sheetViews>
  <sheetFormatPr defaultRowHeight="15" outlineLevelRow="1"/>
  <cols>
    <col min="1" max="1" width="16" customWidth="1"/>
    <col min="2" max="2" width="42.140625" customWidth="1"/>
    <col min="5" max="5" width="69" customWidth="1"/>
    <col min="6" max="6" width="17.85546875" customWidth="1"/>
    <col min="7" max="8" width="15.85546875" customWidth="1"/>
    <col min="9" max="9" width="50.140625" customWidth="1"/>
    <col min="10" max="10" width="36.7109375" customWidth="1"/>
  </cols>
  <sheetData>
    <row r="1" spans="1:11" s="4" customFormat="1" ht="60" customHeight="1">
      <c r="A1" s="2" t="s">
        <v>1</v>
      </c>
      <c r="B1" s="1" t="s">
        <v>0</v>
      </c>
      <c r="C1" s="3" t="s">
        <v>2</v>
      </c>
      <c r="D1" s="2" t="s">
        <v>3</v>
      </c>
      <c r="E1" s="4" t="s">
        <v>204</v>
      </c>
      <c r="F1" s="4" t="s">
        <v>47</v>
      </c>
      <c r="G1" s="4" t="s">
        <v>2</v>
      </c>
      <c r="H1" s="4" t="s">
        <v>54</v>
      </c>
      <c r="I1" s="4" t="s">
        <v>205</v>
      </c>
      <c r="J1" s="4" t="s">
        <v>48</v>
      </c>
      <c r="K1" s="4" t="s">
        <v>89</v>
      </c>
    </row>
    <row r="2" spans="1:11" s="7" customFormat="1" outlineLevel="1">
      <c r="A2" s="5" t="s">
        <v>17</v>
      </c>
      <c r="B2" s="5" t="s">
        <v>58</v>
      </c>
      <c r="C2" s="6">
        <v>699</v>
      </c>
      <c r="D2" s="5" t="s">
        <v>14</v>
      </c>
      <c r="E2" s="10" t="s">
        <v>59</v>
      </c>
      <c r="F2" s="10" t="s">
        <v>31</v>
      </c>
      <c r="G2" s="11">
        <v>699</v>
      </c>
      <c r="H2" s="11">
        <f>C2-G2</f>
        <v>0</v>
      </c>
      <c r="I2" s="5" t="s">
        <v>247</v>
      </c>
      <c r="J2" s="5" t="s">
        <v>263</v>
      </c>
    </row>
    <row r="3" spans="1:11" s="7" customFormat="1" outlineLevel="1">
      <c r="A3" s="5" t="s">
        <v>15</v>
      </c>
      <c r="B3" s="5" t="s">
        <v>60</v>
      </c>
      <c r="C3" s="6">
        <v>679</v>
      </c>
      <c r="D3" s="5" t="s">
        <v>14</v>
      </c>
      <c r="E3" s="10" t="s">
        <v>61</v>
      </c>
      <c r="F3" s="10" t="s">
        <v>42</v>
      </c>
      <c r="G3" s="12">
        <v>599</v>
      </c>
      <c r="H3" s="11">
        <f t="shared" ref="H3:H31" si="0">C3-G3</f>
        <v>80</v>
      </c>
      <c r="I3" s="5" t="s">
        <v>246</v>
      </c>
      <c r="J3" s="5" t="s">
        <v>263</v>
      </c>
    </row>
    <row r="4" spans="1:11" s="7" customFormat="1" outlineLevel="1">
      <c r="A4" s="5" t="s">
        <v>13</v>
      </c>
      <c r="B4" s="5" t="s">
        <v>62</v>
      </c>
      <c r="C4" s="6">
        <v>649</v>
      </c>
      <c r="D4" s="5" t="s">
        <v>14</v>
      </c>
      <c r="E4" s="10" t="s">
        <v>63</v>
      </c>
      <c r="F4" s="10" t="s">
        <v>44</v>
      </c>
      <c r="G4" s="12">
        <v>599</v>
      </c>
      <c r="H4" s="11">
        <f t="shared" si="0"/>
        <v>50</v>
      </c>
      <c r="I4" s="8" t="s">
        <v>246</v>
      </c>
      <c r="J4" s="8" t="s">
        <v>255</v>
      </c>
    </row>
    <row r="5" spans="1:11" s="7" customFormat="1" outlineLevel="1">
      <c r="A5" s="5" t="s">
        <v>16</v>
      </c>
      <c r="B5" s="5" t="s">
        <v>64</v>
      </c>
      <c r="C5" s="6">
        <v>699</v>
      </c>
      <c r="D5" s="5" t="s">
        <v>14</v>
      </c>
      <c r="E5" s="10" t="s">
        <v>65</v>
      </c>
      <c r="F5" s="10" t="s">
        <v>43</v>
      </c>
      <c r="G5" s="12">
        <v>699</v>
      </c>
      <c r="H5" s="11">
        <f t="shared" si="0"/>
        <v>0</v>
      </c>
      <c r="I5" s="8" t="s">
        <v>246</v>
      </c>
      <c r="J5" s="5" t="s">
        <v>52</v>
      </c>
    </row>
    <row r="6" spans="1:11" s="5" customFormat="1" outlineLevel="1">
      <c r="A6" s="5" t="s">
        <v>19</v>
      </c>
      <c r="B6" s="5" t="s">
        <v>66</v>
      </c>
      <c r="C6" s="9">
        <v>849</v>
      </c>
      <c r="D6" s="5" t="s">
        <v>14</v>
      </c>
      <c r="E6" s="10" t="s">
        <v>67</v>
      </c>
      <c r="F6" s="10" t="s">
        <v>32</v>
      </c>
      <c r="G6" s="11">
        <v>749</v>
      </c>
      <c r="H6" s="11">
        <f t="shared" si="0"/>
        <v>100</v>
      </c>
      <c r="I6" s="5" t="s">
        <v>114</v>
      </c>
      <c r="J6" s="5" t="s">
        <v>125</v>
      </c>
    </row>
    <row r="7" spans="1:11" s="5" customFormat="1" outlineLevel="1">
      <c r="A7" s="5" t="s">
        <v>18</v>
      </c>
      <c r="B7" s="5" t="s">
        <v>68</v>
      </c>
      <c r="C7" s="9">
        <v>799</v>
      </c>
      <c r="D7" s="5" t="s">
        <v>14</v>
      </c>
      <c r="E7" s="10" t="s">
        <v>69</v>
      </c>
      <c r="F7" s="10" t="s">
        <v>51</v>
      </c>
      <c r="G7" s="14" t="s">
        <v>50</v>
      </c>
      <c r="H7" s="11">
        <f>799-649</f>
        <v>150</v>
      </c>
      <c r="I7" s="5" t="s">
        <v>115</v>
      </c>
      <c r="J7" s="5" t="s">
        <v>124</v>
      </c>
    </row>
    <row r="8" spans="1:11" s="8" customFormat="1" outlineLevel="1">
      <c r="A8" s="5" t="s">
        <v>23</v>
      </c>
      <c r="B8" s="5" t="s">
        <v>22</v>
      </c>
      <c r="C8" s="9">
        <v>699</v>
      </c>
      <c r="D8" s="5" t="s">
        <v>14</v>
      </c>
      <c r="E8" s="10" t="s">
        <v>59</v>
      </c>
      <c r="F8" s="10" t="s">
        <v>31</v>
      </c>
      <c r="G8" s="11">
        <v>699</v>
      </c>
      <c r="H8" s="11">
        <f t="shared" si="0"/>
        <v>0</v>
      </c>
      <c r="I8" s="5" t="s">
        <v>4</v>
      </c>
      <c r="J8" s="5" t="s">
        <v>263</v>
      </c>
    </row>
    <row r="9" spans="1:11" s="8" customFormat="1" outlineLevel="1">
      <c r="A9" s="5" t="s">
        <v>21</v>
      </c>
      <c r="B9" s="5" t="s">
        <v>20</v>
      </c>
      <c r="C9" s="9">
        <v>679</v>
      </c>
      <c r="D9" s="5" t="s">
        <v>14</v>
      </c>
      <c r="E9" s="10" t="s">
        <v>61</v>
      </c>
      <c r="F9" s="10" t="s">
        <v>42</v>
      </c>
      <c r="G9" s="12">
        <v>599</v>
      </c>
      <c r="H9" s="11">
        <f t="shared" si="0"/>
        <v>80</v>
      </c>
      <c r="I9" s="8" t="s">
        <v>253</v>
      </c>
      <c r="J9" s="5" t="s">
        <v>123</v>
      </c>
    </row>
    <row r="10" spans="1:11" s="8" customFormat="1" outlineLevel="1">
      <c r="A10" s="5" t="s">
        <v>232</v>
      </c>
      <c r="B10" s="5" t="s">
        <v>231</v>
      </c>
      <c r="C10" s="9">
        <v>799</v>
      </c>
      <c r="D10" s="5" t="s">
        <v>14</v>
      </c>
      <c r="E10" s="162" t="s">
        <v>69</v>
      </c>
      <c r="F10" s="162" t="s">
        <v>51</v>
      </c>
      <c r="G10" s="183" t="s">
        <v>50</v>
      </c>
      <c r="H10" s="163" t="s">
        <v>259</v>
      </c>
      <c r="I10" s="8" t="s">
        <v>245</v>
      </c>
      <c r="J10" s="8" t="s">
        <v>263</v>
      </c>
    </row>
    <row r="11" spans="1:11" s="7" customFormat="1" outlineLevel="1">
      <c r="A11" s="7" t="s">
        <v>234</v>
      </c>
      <c r="B11" s="7" t="s">
        <v>233</v>
      </c>
      <c r="C11" s="184">
        <v>849</v>
      </c>
      <c r="D11" s="7" t="s">
        <v>14</v>
      </c>
      <c r="E11" s="185" t="s">
        <v>216</v>
      </c>
      <c r="F11" s="185" t="s">
        <v>215</v>
      </c>
      <c r="G11" s="186">
        <v>749</v>
      </c>
      <c r="H11" s="187">
        <f t="shared" si="0"/>
        <v>100</v>
      </c>
      <c r="I11" s="7" t="s">
        <v>235</v>
      </c>
      <c r="J11" s="7" t="s">
        <v>254</v>
      </c>
    </row>
    <row r="12" spans="1:11" s="5" customFormat="1" outlineLevel="1">
      <c r="A12" s="5" t="s">
        <v>35</v>
      </c>
      <c r="B12" s="5" t="s">
        <v>70</v>
      </c>
      <c r="C12" s="6">
        <v>629</v>
      </c>
      <c r="D12" s="5" t="s">
        <v>119</v>
      </c>
      <c r="E12" s="10" t="s">
        <v>61</v>
      </c>
      <c r="F12" s="10" t="s">
        <v>42</v>
      </c>
      <c r="G12" s="12">
        <v>599</v>
      </c>
      <c r="H12" s="11">
        <f t="shared" si="0"/>
        <v>30</v>
      </c>
      <c r="I12" s="8" t="s">
        <v>252</v>
      </c>
      <c r="J12" s="5" t="s">
        <v>262</v>
      </c>
    </row>
    <row r="13" spans="1:11" s="8" customFormat="1" outlineLevel="1">
      <c r="A13" s="5" t="s">
        <v>251</v>
      </c>
      <c r="B13" s="5" t="s">
        <v>71</v>
      </c>
      <c r="C13" s="13">
        <v>675</v>
      </c>
      <c r="D13" s="5" t="s">
        <v>119</v>
      </c>
      <c r="E13" s="10" t="s">
        <v>69</v>
      </c>
      <c r="F13" s="10" t="s">
        <v>51</v>
      </c>
      <c r="G13" s="14" t="s">
        <v>50</v>
      </c>
      <c r="H13" s="11" t="s">
        <v>113</v>
      </c>
      <c r="I13" s="8" t="s">
        <v>252</v>
      </c>
      <c r="J13" s="5" t="s">
        <v>261</v>
      </c>
    </row>
    <row r="14" spans="1:11" s="8" customFormat="1" outlineLevel="1">
      <c r="A14" s="5" t="s">
        <v>12</v>
      </c>
      <c r="B14" s="5" t="s">
        <v>72</v>
      </c>
      <c r="C14" s="6">
        <v>739</v>
      </c>
      <c r="D14" s="5" t="s">
        <v>119</v>
      </c>
      <c r="E14" s="10" t="s">
        <v>59</v>
      </c>
      <c r="F14" s="10" t="s">
        <v>31</v>
      </c>
      <c r="G14" s="11">
        <v>699</v>
      </c>
      <c r="H14" s="11">
        <f t="shared" si="0"/>
        <v>40</v>
      </c>
      <c r="I14" s="8" t="s">
        <v>252</v>
      </c>
      <c r="J14" s="7" t="s">
        <v>122</v>
      </c>
    </row>
    <row r="15" spans="1:11" s="5" customFormat="1" outlineLevel="1">
      <c r="A15" s="5" t="s">
        <v>38</v>
      </c>
      <c r="B15" s="5" t="s">
        <v>73</v>
      </c>
      <c r="C15" s="6">
        <v>749</v>
      </c>
      <c r="D15" s="5" t="s">
        <v>119</v>
      </c>
      <c r="E15" s="10" t="s">
        <v>74</v>
      </c>
      <c r="F15" s="10" t="s">
        <v>45</v>
      </c>
      <c r="G15" s="12">
        <v>719</v>
      </c>
      <c r="H15" s="11">
        <f t="shared" si="0"/>
        <v>30</v>
      </c>
      <c r="I15" s="5" t="s">
        <v>116</v>
      </c>
      <c r="J15" s="5" t="s">
        <v>263</v>
      </c>
    </row>
    <row r="16" spans="1:11" s="5" customFormat="1" outlineLevel="1">
      <c r="A16" s="5" t="s">
        <v>39</v>
      </c>
      <c r="B16" s="5" t="s">
        <v>75</v>
      </c>
      <c r="C16" s="6">
        <v>1099</v>
      </c>
      <c r="D16" s="5" t="s">
        <v>119</v>
      </c>
      <c r="E16" s="10" t="s">
        <v>76</v>
      </c>
      <c r="F16" s="10" t="s">
        <v>46</v>
      </c>
      <c r="G16" s="12">
        <v>949</v>
      </c>
      <c r="H16" s="11">
        <f t="shared" si="0"/>
        <v>150</v>
      </c>
      <c r="I16" s="5" t="s">
        <v>116</v>
      </c>
      <c r="J16" s="5" t="s">
        <v>263</v>
      </c>
    </row>
    <row r="17" spans="1:10" s="5" customFormat="1" outlineLevel="1">
      <c r="A17" s="5" t="s">
        <v>36</v>
      </c>
      <c r="B17" s="5" t="s">
        <v>78</v>
      </c>
      <c r="C17" s="6">
        <v>1429</v>
      </c>
      <c r="D17" s="5" t="s">
        <v>119</v>
      </c>
      <c r="E17" s="10" t="s">
        <v>77</v>
      </c>
      <c r="F17" s="10" t="s">
        <v>40</v>
      </c>
      <c r="G17" s="12">
        <v>1429</v>
      </c>
      <c r="H17" s="11">
        <f t="shared" si="0"/>
        <v>0</v>
      </c>
      <c r="I17" s="5" t="s">
        <v>4</v>
      </c>
      <c r="J17" s="5" t="s">
        <v>263</v>
      </c>
    </row>
    <row r="18" spans="1:10" s="8" customFormat="1" outlineLevel="1">
      <c r="A18" s="5" t="s">
        <v>37</v>
      </c>
      <c r="B18" s="5" t="s">
        <v>79</v>
      </c>
      <c r="C18" s="6">
        <v>1500</v>
      </c>
      <c r="D18" s="5" t="s">
        <v>119</v>
      </c>
      <c r="E18" s="10" t="s">
        <v>80</v>
      </c>
      <c r="F18" s="10" t="s">
        <v>41</v>
      </c>
      <c r="G18" s="12">
        <v>1500</v>
      </c>
      <c r="H18" s="11">
        <f t="shared" si="0"/>
        <v>0</v>
      </c>
      <c r="I18" s="5" t="s">
        <v>4</v>
      </c>
      <c r="J18" s="8" t="s">
        <v>263</v>
      </c>
    </row>
    <row r="19" spans="1:10" s="5" customFormat="1" outlineLevel="1">
      <c r="A19" s="5" t="s">
        <v>6</v>
      </c>
      <c r="B19" s="5" t="s">
        <v>81</v>
      </c>
      <c r="C19" s="6">
        <v>699</v>
      </c>
      <c r="D19" s="5" t="s">
        <v>5</v>
      </c>
      <c r="E19" s="10" t="s">
        <v>61</v>
      </c>
      <c r="F19" s="10" t="s">
        <v>42</v>
      </c>
      <c r="G19" s="12">
        <v>599</v>
      </c>
      <c r="H19" s="11">
        <f t="shared" si="0"/>
        <v>100</v>
      </c>
      <c r="I19" s="5" t="s">
        <v>115</v>
      </c>
      <c r="J19" s="5" t="s">
        <v>120</v>
      </c>
    </row>
    <row r="20" spans="1:10" s="5" customFormat="1" outlineLevel="1">
      <c r="A20" s="5" t="s">
        <v>7</v>
      </c>
      <c r="B20" s="5" t="s">
        <v>82</v>
      </c>
      <c r="C20" s="6">
        <v>699</v>
      </c>
      <c r="D20" s="5" t="s">
        <v>5</v>
      </c>
      <c r="E20" s="10" t="s">
        <v>59</v>
      </c>
      <c r="F20" s="10" t="s">
        <v>31</v>
      </c>
      <c r="G20" s="11">
        <v>699</v>
      </c>
      <c r="H20" s="11">
        <f t="shared" si="0"/>
        <v>0</v>
      </c>
      <c r="I20" s="5" t="s">
        <v>114</v>
      </c>
      <c r="J20" s="5" t="s">
        <v>121</v>
      </c>
    </row>
    <row r="21" spans="1:10" s="5" customFormat="1" outlineLevel="1">
      <c r="A21" s="5" t="s">
        <v>9</v>
      </c>
      <c r="B21" s="5" t="s">
        <v>8</v>
      </c>
      <c r="C21" s="6">
        <v>759</v>
      </c>
      <c r="D21" s="5" t="s">
        <v>5</v>
      </c>
      <c r="E21" s="10" t="s">
        <v>33</v>
      </c>
      <c r="F21" s="10" t="s">
        <v>34</v>
      </c>
      <c r="G21" s="11">
        <v>1299</v>
      </c>
      <c r="H21" s="11">
        <f t="shared" si="0"/>
        <v>-540</v>
      </c>
      <c r="I21" s="5" t="s">
        <v>49</v>
      </c>
      <c r="J21" s="5" t="s">
        <v>263</v>
      </c>
    </row>
    <row r="22" spans="1:10" s="5" customFormat="1" outlineLevel="1">
      <c r="A22" s="5" t="s">
        <v>11</v>
      </c>
      <c r="B22" s="5" t="s">
        <v>10</v>
      </c>
      <c r="C22" s="6">
        <v>779</v>
      </c>
      <c r="D22" s="5" t="s">
        <v>5</v>
      </c>
      <c r="E22" s="10" t="s">
        <v>33</v>
      </c>
      <c r="F22" s="10" t="s">
        <v>34</v>
      </c>
      <c r="G22" s="11">
        <v>1299</v>
      </c>
      <c r="H22" s="11">
        <f t="shared" si="0"/>
        <v>-520</v>
      </c>
      <c r="I22" s="5" t="s">
        <v>49</v>
      </c>
      <c r="J22" s="5" t="s">
        <v>263</v>
      </c>
    </row>
    <row r="23" spans="1:10" s="5" customFormat="1" outlineLevel="1">
      <c r="A23" s="5" t="s">
        <v>24</v>
      </c>
      <c r="B23" s="5" t="s">
        <v>83</v>
      </c>
      <c r="C23" s="6">
        <v>1700</v>
      </c>
      <c r="D23" s="5" t="s">
        <v>25</v>
      </c>
      <c r="E23" s="10" t="s">
        <v>59</v>
      </c>
      <c r="F23" s="10" t="s">
        <v>31</v>
      </c>
      <c r="G23" s="11">
        <v>699</v>
      </c>
      <c r="H23" s="11">
        <f t="shared" si="0"/>
        <v>1001</v>
      </c>
      <c r="I23" s="5" t="s">
        <v>118</v>
      </c>
      <c r="J23" s="5" t="s">
        <v>126</v>
      </c>
    </row>
    <row r="24" spans="1:10" s="5" customFormat="1" outlineLevel="1">
      <c r="A24" s="5" t="s">
        <v>26</v>
      </c>
      <c r="B24" s="5" t="s">
        <v>84</v>
      </c>
      <c r="C24" s="6">
        <v>1700</v>
      </c>
      <c r="D24" s="5" t="s">
        <v>25</v>
      </c>
      <c r="E24" s="10" t="s">
        <v>61</v>
      </c>
      <c r="F24" s="10" t="s">
        <v>42</v>
      </c>
      <c r="G24" s="12">
        <v>599</v>
      </c>
      <c r="H24" s="11">
        <f t="shared" si="0"/>
        <v>1101</v>
      </c>
      <c r="I24" s="5" t="s">
        <v>117</v>
      </c>
      <c r="J24" s="5" t="s">
        <v>126</v>
      </c>
    </row>
    <row r="25" spans="1:10" s="5" customFormat="1" outlineLevel="1">
      <c r="A25" s="5" t="s">
        <v>27</v>
      </c>
      <c r="B25" s="5" t="s">
        <v>85</v>
      </c>
      <c r="C25" s="6">
        <v>1699</v>
      </c>
      <c r="D25" s="5" t="s">
        <v>25</v>
      </c>
      <c r="E25" s="10" t="s">
        <v>65</v>
      </c>
      <c r="F25" s="10" t="s">
        <v>43</v>
      </c>
      <c r="G25" s="12">
        <v>699</v>
      </c>
      <c r="H25" s="11">
        <f t="shared" si="0"/>
        <v>1000</v>
      </c>
      <c r="I25" s="5" t="s">
        <v>117</v>
      </c>
      <c r="J25" s="5" t="s">
        <v>126</v>
      </c>
    </row>
    <row r="26" spans="1:10" s="5" customFormat="1" outlineLevel="1">
      <c r="A26" s="5" t="s">
        <v>28</v>
      </c>
      <c r="B26" s="5" t="s">
        <v>86</v>
      </c>
      <c r="C26" s="6">
        <v>1699</v>
      </c>
      <c r="D26" s="5" t="s">
        <v>25</v>
      </c>
      <c r="E26" s="10" t="s">
        <v>63</v>
      </c>
      <c r="F26" s="10" t="s">
        <v>44</v>
      </c>
      <c r="G26" s="12">
        <v>599</v>
      </c>
      <c r="H26" s="11">
        <f t="shared" si="0"/>
        <v>1100</v>
      </c>
      <c r="I26" s="5" t="s">
        <v>117</v>
      </c>
      <c r="J26" s="5" t="s">
        <v>126</v>
      </c>
    </row>
    <row r="27" spans="1:10" s="7" customFormat="1" outlineLevel="1">
      <c r="A27" s="5" t="s">
        <v>29</v>
      </c>
      <c r="B27" s="5" t="s">
        <v>87</v>
      </c>
      <c r="C27" s="6">
        <v>799</v>
      </c>
      <c r="D27" s="5" t="s">
        <v>25</v>
      </c>
      <c r="E27" s="10" t="s">
        <v>59</v>
      </c>
      <c r="F27" s="10" t="s">
        <v>31</v>
      </c>
      <c r="G27" s="11">
        <v>699</v>
      </c>
      <c r="H27" s="11">
        <f t="shared" si="0"/>
        <v>100</v>
      </c>
      <c r="I27" s="5" t="s">
        <v>118</v>
      </c>
      <c r="J27" s="5" t="s">
        <v>126</v>
      </c>
    </row>
    <row r="28" spans="1:10" s="7" customFormat="1" outlineLevel="1">
      <c r="A28" s="5" t="s">
        <v>30</v>
      </c>
      <c r="B28" s="5" t="s">
        <v>88</v>
      </c>
      <c r="C28" s="6">
        <v>779</v>
      </c>
      <c r="D28" s="5" t="s">
        <v>25</v>
      </c>
      <c r="E28" s="10" t="s">
        <v>59</v>
      </c>
      <c r="F28" s="10" t="s">
        <v>31</v>
      </c>
      <c r="G28" s="11">
        <v>699</v>
      </c>
      <c r="H28" s="11">
        <f t="shared" si="0"/>
        <v>80</v>
      </c>
      <c r="I28" s="5" t="s">
        <v>118</v>
      </c>
      <c r="J28" s="5" t="s">
        <v>126</v>
      </c>
    </row>
    <row r="29" spans="1:10" s="150" customFormat="1">
      <c r="A29" s="5" t="s">
        <v>108</v>
      </c>
      <c r="B29" s="5" t="s">
        <v>104</v>
      </c>
      <c r="C29" s="6">
        <v>799</v>
      </c>
      <c r="D29" s="5" t="s">
        <v>112</v>
      </c>
      <c r="E29" s="10" t="s">
        <v>211</v>
      </c>
      <c r="F29" s="10" t="s">
        <v>212</v>
      </c>
      <c r="G29" s="11">
        <v>799</v>
      </c>
      <c r="H29" s="11">
        <f t="shared" si="0"/>
        <v>0</v>
      </c>
      <c r="I29" s="5" t="s">
        <v>235</v>
      </c>
      <c r="J29" s="5" t="s">
        <v>256</v>
      </c>
    </row>
    <row r="30" spans="1:10" s="150" customFormat="1">
      <c r="A30" s="5" t="s">
        <v>109</v>
      </c>
      <c r="B30" s="5" t="s">
        <v>105</v>
      </c>
      <c r="C30" s="6">
        <v>779</v>
      </c>
      <c r="D30" s="5" t="s">
        <v>112</v>
      </c>
      <c r="E30" s="10" t="s">
        <v>213</v>
      </c>
      <c r="F30" s="10" t="s">
        <v>214</v>
      </c>
      <c r="G30" s="11">
        <v>779</v>
      </c>
      <c r="H30" s="11">
        <f t="shared" si="0"/>
        <v>0</v>
      </c>
      <c r="I30" s="5" t="s">
        <v>217</v>
      </c>
      <c r="J30" s="5" t="s">
        <v>256</v>
      </c>
    </row>
    <row r="31" spans="1:10" s="150" customFormat="1">
      <c r="A31" s="5" t="s">
        <v>110</v>
      </c>
      <c r="B31" s="5" t="s">
        <v>106</v>
      </c>
      <c r="C31" s="6">
        <v>789</v>
      </c>
      <c r="D31" s="5" t="s">
        <v>112</v>
      </c>
      <c r="E31" s="10" t="s">
        <v>216</v>
      </c>
      <c r="F31" s="10" t="s">
        <v>215</v>
      </c>
      <c r="G31" s="11">
        <v>749</v>
      </c>
      <c r="H31" s="11">
        <f t="shared" si="0"/>
        <v>40</v>
      </c>
      <c r="I31" s="5" t="s">
        <v>235</v>
      </c>
      <c r="J31" s="5" t="s">
        <v>249</v>
      </c>
    </row>
    <row r="32" spans="1:10" s="150" customFormat="1">
      <c r="A32" s="5" t="s">
        <v>111</v>
      </c>
      <c r="B32" s="5" t="s">
        <v>107</v>
      </c>
      <c r="C32" s="6">
        <v>729</v>
      </c>
      <c r="D32" s="5" t="s">
        <v>112</v>
      </c>
      <c r="E32" s="162" t="s">
        <v>69</v>
      </c>
      <c r="F32" s="162" t="s">
        <v>51</v>
      </c>
      <c r="G32" s="183" t="s">
        <v>50</v>
      </c>
      <c r="H32" s="163" t="s">
        <v>244</v>
      </c>
      <c r="I32" s="8" t="s">
        <v>245</v>
      </c>
      <c r="J32" s="5" t="s">
        <v>249</v>
      </c>
    </row>
    <row r="33" spans="1:11" s="150" customFormat="1">
      <c r="B33" s="5" t="s">
        <v>132</v>
      </c>
      <c r="C33"/>
      <c r="D33"/>
      <c r="E33" s="10" t="s">
        <v>230</v>
      </c>
      <c r="F33" s="10" t="s">
        <v>57</v>
      </c>
      <c r="G33" s="10" t="s">
        <v>57</v>
      </c>
      <c r="H33" s="10" t="s">
        <v>57</v>
      </c>
      <c r="I33" s="10" t="s">
        <v>57</v>
      </c>
      <c r="J33" s="10" t="s">
        <v>57</v>
      </c>
      <c r="K33"/>
    </row>
    <row r="34" spans="1:11">
      <c r="A34" s="10" t="s">
        <v>220</v>
      </c>
      <c r="B34" s="10" t="s">
        <v>221</v>
      </c>
      <c r="E34" s="10" t="s">
        <v>133</v>
      </c>
      <c r="F34" s="10" t="s">
        <v>57</v>
      </c>
      <c r="G34" s="10" t="s">
        <v>57</v>
      </c>
      <c r="H34" s="10" t="s">
        <v>57</v>
      </c>
      <c r="I34" s="10" t="s">
        <v>57</v>
      </c>
      <c r="J34" s="10" t="s">
        <v>57</v>
      </c>
    </row>
    <row r="35" spans="1:11">
      <c r="A35" s="10" t="s">
        <v>31</v>
      </c>
      <c r="B35" s="10" t="s">
        <v>59</v>
      </c>
      <c r="E35" s="10" t="s">
        <v>133</v>
      </c>
      <c r="F35" s="10" t="s">
        <v>57</v>
      </c>
      <c r="G35" s="10" t="s">
        <v>57</v>
      </c>
      <c r="H35" s="10" t="s">
        <v>57</v>
      </c>
      <c r="I35" s="10" t="s">
        <v>57</v>
      </c>
      <c r="J35" s="10" t="s">
        <v>57</v>
      </c>
    </row>
    <row r="36" spans="1:11">
      <c r="A36" s="10" t="s">
        <v>42</v>
      </c>
      <c r="B36" s="10" t="s">
        <v>61</v>
      </c>
      <c r="E36" s="10" t="s">
        <v>133</v>
      </c>
      <c r="F36" s="10" t="s">
        <v>57</v>
      </c>
      <c r="G36" s="10" t="s">
        <v>57</v>
      </c>
      <c r="H36" s="10" t="s">
        <v>57</v>
      </c>
      <c r="I36" s="10" t="s">
        <v>57</v>
      </c>
      <c r="J36" s="10" t="s">
        <v>57</v>
      </c>
    </row>
    <row r="37" spans="1:11">
      <c r="A37" s="10" t="s">
        <v>44</v>
      </c>
      <c r="B37" s="10" t="s">
        <v>63</v>
      </c>
      <c r="E37" s="10" t="s">
        <v>133</v>
      </c>
      <c r="F37" s="10" t="s">
        <v>57</v>
      </c>
      <c r="G37" s="10" t="s">
        <v>57</v>
      </c>
      <c r="H37" s="10" t="s">
        <v>57</v>
      </c>
      <c r="I37" s="10" t="s">
        <v>57</v>
      </c>
      <c r="J37" s="10" t="s">
        <v>57</v>
      </c>
    </row>
    <row r="38" spans="1:11">
      <c r="A38" s="10" t="s">
        <v>42</v>
      </c>
      <c r="B38" s="10" t="s">
        <v>61</v>
      </c>
      <c r="E38" s="10" t="s">
        <v>133</v>
      </c>
      <c r="F38" s="10" t="s">
        <v>57</v>
      </c>
      <c r="G38" s="10" t="s">
        <v>57</v>
      </c>
      <c r="H38" s="10" t="s">
        <v>57</v>
      </c>
      <c r="I38" s="10" t="s">
        <v>57</v>
      </c>
      <c r="J38" s="10" t="s">
        <v>57</v>
      </c>
    </row>
    <row r="39" spans="1:11">
      <c r="A39" s="10" t="s">
        <v>222</v>
      </c>
      <c r="B39" s="10" t="s">
        <v>223</v>
      </c>
      <c r="E39" s="10" t="s">
        <v>133</v>
      </c>
      <c r="F39" s="10" t="s">
        <v>57</v>
      </c>
      <c r="G39" s="10" t="s">
        <v>57</v>
      </c>
      <c r="H39" s="10" t="s">
        <v>57</v>
      </c>
      <c r="I39" s="10" t="s">
        <v>57</v>
      </c>
      <c r="J39" s="10" t="s">
        <v>57</v>
      </c>
    </row>
    <row r="40" spans="1:11">
      <c r="A40" s="10" t="s">
        <v>45</v>
      </c>
      <c r="B40" s="10" t="s">
        <v>74</v>
      </c>
      <c r="E40" s="10" t="s">
        <v>133</v>
      </c>
      <c r="F40" s="10" t="s">
        <v>57</v>
      </c>
      <c r="G40" s="10" t="s">
        <v>57</v>
      </c>
      <c r="H40" s="10" t="s">
        <v>57</v>
      </c>
      <c r="I40" s="10" t="s">
        <v>57</v>
      </c>
      <c r="J40" s="10" t="s">
        <v>57</v>
      </c>
    </row>
    <row r="41" spans="1:11">
      <c r="A41" s="10" t="s">
        <v>46</v>
      </c>
      <c r="B41" s="10" t="s">
        <v>76</v>
      </c>
      <c r="E41" s="10" t="s">
        <v>133</v>
      </c>
      <c r="F41" s="10" t="s">
        <v>57</v>
      </c>
      <c r="G41" s="10" t="s">
        <v>57</v>
      </c>
      <c r="H41" s="10" t="s">
        <v>57</v>
      </c>
      <c r="I41" s="10" t="s">
        <v>57</v>
      </c>
      <c r="J41" s="10" t="s">
        <v>57</v>
      </c>
    </row>
    <row r="42" spans="1:11">
      <c r="A42" s="10" t="s">
        <v>40</v>
      </c>
      <c r="B42" s="10" t="s">
        <v>77</v>
      </c>
      <c r="E42" s="10" t="s">
        <v>133</v>
      </c>
      <c r="F42" s="10" t="s">
        <v>57</v>
      </c>
      <c r="G42" s="10" t="s">
        <v>57</v>
      </c>
      <c r="H42" s="10" t="s">
        <v>57</v>
      </c>
      <c r="I42" s="10" t="s">
        <v>57</v>
      </c>
      <c r="J42" s="10" t="s">
        <v>57</v>
      </c>
    </row>
    <row r="43" spans="1:11">
      <c r="A43" s="10" t="s">
        <v>40</v>
      </c>
      <c r="B43" s="10" t="s">
        <v>77</v>
      </c>
      <c r="E43" s="10" t="s">
        <v>133</v>
      </c>
      <c r="F43" s="10" t="s">
        <v>57</v>
      </c>
      <c r="G43" s="10" t="s">
        <v>57</v>
      </c>
      <c r="H43" s="10" t="s">
        <v>57</v>
      </c>
      <c r="I43" s="10" t="s">
        <v>57</v>
      </c>
      <c r="J43" s="10" t="s">
        <v>57</v>
      </c>
    </row>
    <row r="44" spans="1:11">
      <c r="A44" s="10" t="s">
        <v>41</v>
      </c>
      <c r="B44" s="10" t="s">
        <v>80</v>
      </c>
      <c r="E44" s="10" t="s">
        <v>133</v>
      </c>
      <c r="F44" s="10" t="s">
        <v>57</v>
      </c>
      <c r="G44" s="10" t="s">
        <v>57</v>
      </c>
      <c r="H44" s="10" t="s">
        <v>57</v>
      </c>
      <c r="I44" s="10" t="s">
        <v>57</v>
      </c>
      <c r="J44" s="10" t="s">
        <v>57</v>
      </c>
    </row>
    <row r="45" spans="1:11">
      <c r="A45" s="10" t="s">
        <v>34</v>
      </c>
      <c r="B45" s="10" t="s">
        <v>33</v>
      </c>
      <c r="E45" s="10" t="s">
        <v>133</v>
      </c>
      <c r="F45" s="10" t="s">
        <v>57</v>
      </c>
      <c r="G45" s="10" t="s">
        <v>57</v>
      </c>
      <c r="H45" s="10" t="s">
        <v>57</v>
      </c>
      <c r="I45" s="10" t="s">
        <v>57</v>
      </c>
      <c r="J45" s="10" t="s">
        <v>57</v>
      </c>
    </row>
    <row r="46" spans="1:11">
      <c r="A46" s="10" t="s">
        <v>31</v>
      </c>
      <c r="B46" s="10" t="s">
        <v>59</v>
      </c>
      <c r="E46" s="10" t="s">
        <v>133</v>
      </c>
      <c r="F46" s="10" t="s">
        <v>57</v>
      </c>
      <c r="G46" s="10" t="s">
        <v>57</v>
      </c>
      <c r="H46" s="10" t="s">
        <v>57</v>
      </c>
      <c r="I46" s="10" t="s">
        <v>57</v>
      </c>
      <c r="J46" s="10" t="s">
        <v>57</v>
      </c>
    </row>
    <row r="47" spans="1:11">
      <c r="A47" s="10" t="s">
        <v>43</v>
      </c>
      <c r="B47" s="10" t="s">
        <v>65</v>
      </c>
      <c r="E47" s="10" t="s">
        <v>133</v>
      </c>
      <c r="F47" s="10" t="s">
        <v>57</v>
      </c>
      <c r="G47" s="10" t="s">
        <v>57</v>
      </c>
      <c r="H47" s="10" t="s">
        <v>57</v>
      </c>
      <c r="I47" s="10" t="s">
        <v>57</v>
      </c>
      <c r="J47" s="10" t="s">
        <v>57</v>
      </c>
    </row>
    <row r="48" spans="1:11">
      <c r="A48" s="10" t="s">
        <v>212</v>
      </c>
      <c r="B48" s="10" t="s">
        <v>211</v>
      </c>
      <c r="E48" s="10" t="s">
        <v>133</v>
      </c>
      <c r="F48" s="10" t="s">
        <v>57</v>
      </c>
      <c r="G48" s="10" t="s">
        <v>57</v>
      </c>
      <c r="H48" s="10" t="s">
        <v>57</v>
      </c>
      <c r="I48" s="10" t="s">
        <v>57</v>
      </c>
      <c r="J48" s="10" t="s">
        <v>57</v>
      </c>
    </row>
    <row r="49" spans="1:10">
      <c r="A49" s="10" t="s">
        <v>214</v>
      </c>
      <c r="B49" s="10" t="s">
        <v>213</v>
      </c>
      <c r="E49" s="10" t="s">
        <v>133</v>
      </c>
      <c r="F49" s="10" t="s">
        <v>57</v>
      </c>
      <c r="G49" s="10" t="s">
        <v>57</v>
      </c>
      <c r="H49" s="10" t="s">
        <v>57</v>
      </c>
      <c r="I49" s="10" t="s">
        <v>57</v>
      </c>
      <c r="J49" s="10" t="s">
        <v>57</v>
      </c>
    </row>
    <row r="50" spans="1:10">
      <c r="A50" s="10" t="s">
        <v>215</v>
      </c>
      <c r="B50" s="10" t="s">
        <v>216</v>
      </c>
      <c r="E50" s="10" t="s">
        <v>133</v>
      </c>
      <c r="F50" s="10" t="s">
        <v>57</v>
      </c>
      <c r="G50" s="10" t="s">
        <v>57</v>
      </c>
      <c r="H50" s="10" t="s">
        <v>57</v>
      </c>
      <c r="I50" s="10" t="s">
        <v>57</v>
      </c>
      <c r="J50" s="10" t="s">
        <v>57</v>
      </c>
    </row>
    <row r="51" spans="1:10">
      <c r="A51" s="10" t="s">
        <v>224</v>
      </c>
      <c r="B51" s="10" t="s">
        <v>225</v>
      </c>
      <c r="E51" s="10" t="s">
        <v>133</v>
      </c>
      <c r="F51" s="10" t="s">
        <v>57</v>
      </c>
      <c r="G51" s="10" t="s">
        <v>57</v>
      </c>
      <c r="H51" s="10" t="s">
        <v>57</v>
      </c>
      <c r="I51" s="10" t="s">
        <v>57</v>
      </c>
      <c r="J51" s="10" t="s">
        <v>57</v>
      </c>
    </row>
    <row r="52" spans="1:10">
      <c r="A52" s="10" t="s">
        <v>226</v>
      </c>
      <c r="B52" s="10" t="s">
        <v>227</v>
      </c>
      <c r="E52" s="10" t="s">
        <v>133</v>
      </c>
      <c r="F52" s="10" t="s">
        <v>57</v>
      </c>
      <c r="G52" s="10" t="s">
        <v>57</v>
      </c>
      <c r="H52" s="10" t="s">
        <v>57</v>
      </c>
      <c r="I52" s="10" t="s">
        <v>57</v>
      </c>
      <c r="J52" s="10" t="s">
        <v>57</v>
      </c>
    </row>
    <row r="53" spans="1:10">
      <c r="A53" s="10" t="s">
        <v>228</v>
      </c>
      <c r="B53" s="10" t="s">
        <v>229</v>
      </c>
      <c r="E53" s="10" t="s">
        <v>133</v>
      </c>
      <c r="F53" s="10" t="s">
        <v>57</v>
      </c>
      <c r="G53" s="10" t="s">
        <v>57</v>
      </c>
      <c r="H53" s="10" t="s">
        <v>57</v>
      </c>
      <c r="I53" s="10" t="s">
        <v>57</v>
      </c>
      <c r="J53" s="10" t="s">
        <v>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showGridLines="0" showRowColHeaders="0" tabSelected="1" zoomScale="140" zoomScaleNormal="140" workbookViewId="0">
      <selection activeCell="D3" sqref="D3"/>
    </sheetView>
  </sheetViews>
  <sheetFormatPr defaultRowHeight="15"/>
  <cols>
    <col min="1" max="1" width="2.7109375" customWidth="1"/>
    <col min="2" max="2" width="42" customWidth="1"/>
    <col min="3" max="3" width="1.42578125" customWidth="1"/>
    <col min="4" max="4" width="62.85546875" customWidth="1"/>
    <col min="5" max="5" width="2.7109375" customWidth="1"/>
    <col min="6" max="6" width="24.7109375" customWidth="1"/>
    <col min="7" max="7" width="4" customWidth="1"/>
    <col min="8" max="8" width="12" customWidth="1"/>
  </cols>
  <sheetData>
    <row r="1" spans="2:8">
      <c r="B1" s="89" t="s">
        <v>265</v>
      </c>
    </row>
    <row r="2" spans="2:8" ht="15.75" thickBot="1">
      <c r="D2" s="15" t="s">
        <v>56</v>
      </c>
      <c r="F2" s="15" t="s">
        <v>47</v>
      </c>
      <c r="G2" s="15"/>
      <c r="H2" s="15" t="s">
        <v>2</v>
      </c>
    </row>
    <row r="3" spans="2:8" ht="16.5" customHeight="1" thickBot="1">
      <c r="B3" s="26" t="s">
        <v>55</v>
      </c>
      <c r="C3" s="16"/>
      <c r="D3" s="22" t="s">
        <v>60</v>
      </c>
      <c r="F3" s="148" t="str">
        <f>VLOOKUP(D3,'Selector Data'!A2:J32,2,FALSE)</f>
        <v>665243-B21</v>
      </c>
      <c r="H3" s="20">
        <f>VLOOKUP(D3,'Selector Data'!A2:J32,3,FALSE)</f>
        <v>679</v>
      </c>
    </row>
    <row r="4" spans="2:8" ht="15.75" thickBot="1">
      <c r="B4" s="16"/>
      <c r="C4" s="16"/>
    </row>
    <row r="5" spans="2:8" ht="15.75" thickBot="1">
      <c r="B5" s="25" t="s">
        <v>202</v>
      </c>
      <c r="C5" s="17"/>
      <c r="D5" s="24" t="str">
        <f>VLOOKUP(D3,'Selector Data'!A2:J32,5,FALSE)</f>
        <v>HPE FlexFabric 10Gb 2-port 534FLR-SFP+ Adapter</v>
      </c>
      <c r="E5" s="18"/>
      <c r="F5" s="24" t="str">
        <f>VLOOKUP(D3,'Selector Data'!A2:J32,6,FALSE)</f>
        <v>700751-B21</v>
      </c>
      <c r="G5" s="18"/>
      <c r="H5" s="23">
        <f>VLOOKUP(D3,'Selector Data'!A2:J32,7,FALSE)</f>
        <v>599</v>
      </c>
    </row>
    <row r="6" spans="2:8" ht="15.75" thickBot="1">
      <c r="B6" s="16"/>
      <c r="C6" s="16"/>
    </row>
    <row r="7" spans="2:8" ht="15.75" thickBot="1">
      <c r="B7" s="27" t="s">
        <v>203</v>
      </c>
      <c r="C7" s="28"/>
      <c r="D7" s="29" t="str">
        <f>VLOOKUP(D3,'Selector Data'!A2:J32,9,FALSE)</f>
        <v>Gen8/Gen9/Gen10 support, NPAR, VXLAN/NVGRE, iSCSI/FCoE Offloads</v>
      </c>
      <c r="G7" s="19" t="s">
        <v>54</v>
      </c>
      <c r="H7" s="21">
        <f>VLOOKUP(D3,'Selector Data'!A2:J32,8,FALSE)</f>
        <v>80</v>
      </c>
    </row>
    <row r="8" spans="2:8">
      <c r="B8" s="30"/>
      <c r="C8" s="30"/>
      <c r="D8" s="31"/>
    </row>
    <row r="9" spans="2:8">
      <c r="B9" s="32" t="s">
        <v>53</v>
      </c>
      <c r="C9" s="30"/>
      <c r="D9" s="29" t="str">
        <f>VLOOKUP(D3,'Selector Data'!A2:J32,10,FALSE)</f>
        <v>560FLR only supported on Gen8/Gen9</v>
      </c>
    </row>
    <row r="11" spans="2:8" ht="15.75" thickBot="1"/>
    <row r="12" spans="2:8" ht="16.5" thickBot="1">
      <c r="B12" s="41" t="s">
        <v>90</v>
      </c>
      <c r="C12" s="41"/>
      <c r="D12" s="42" t="s">
        <v>92</v>
      </c>
      <c r="E12" s="43"/>
      <c r="F12" s="44"/>
    </row>
    <row r="13" spans="2:8" ht="15.75" thickBot="1">
      <c r="B13" s="45" t="s">
        <v>91</v>
      </c>
      <c r="C13" s="45" t="s">
        <v>103</v>
      </c>
      <c r="D13" s="46" t="s">
        <v>93</v>
      </c>
      <c r="E13" s="46"/>
      <c r="F13" s="47"/>
    </row>
    <row r="14" spans="2:8" ht="15.75" thickBot="1">
      <c r="B14" s="48" t="s">
        <v>4</v>
      </c>
      <c r="C14" s="48" t="s">
        <v>103</v>
      </c>
      <c r="D14" s="49" t="s">
        <v>94</v>
      </c>
      <c r="E14" s="49"/>
      <c r="F14" s="50"/>
    </row>
    <row r="15" spans="2:8" ht="15.75" thickBot="1">
      <c r="B15" s="45" t="s">
        <v>95</v>
      </c>
      <c r="C15" s="45" t="s">
        <v>103</v>
      </c>
      <c r="D15" s="46" t="s">
        <v>96</v>
      </c>
      <c r="E15" s="46"/>
      <c r="F15" s="47"/>
    </row>
    <row r="16" spans="2:8" ht="15.75" thickBot="1">
      <c r="B16" s="51" t="s">
        <v>97</v>
      </c>
      <c r="C16" s="51" t="s">
        <v>103</v>
      </c>
      <c r="D16" s="52" t="s">
        <v>98</v>
      </c>
      <c r="E16" s="52"/>
      <c r="F16" s="53"/>
    </row>
    <row r="17" spans="2:6" ht="15.75" thickBot="1">
      <c r="B17" s="45" t="s">
        <v>99</v>
      </c>
      <c r="C17" s="45" t="s">
        <v>103</v>
      </c>
      <c r="D17" s="46" t="s">
        <v>100</v>
      </c>
      <c r="E17" s="46"/>
      <c r="F17" s="47"/>
    </row>
    <row r="18" spans="2:6" ht="15.75" thickBot="1">
      <c r="B18" s="51" t="s">
        <v>101</v>
      </c>
      <c r="C18" s="51" t="s">
        <v>103</v>
      </c>
      <c r="D18" s="52" t="s">
        <v>102</v>
      </c>
      <c r="E18" s="52"/>
      <c r="F18" s="53"/>
    </row>
  </sheetData>
  <sheetProtection algorithmName="SHA-512" hashValue="oxIRw+g5TGKviCW+Iw44j6zJLFRGwq8INBjiJF1fNhKJQBpPXc2FQcVU0fsCv2FMgbJ2OzFmR/Lccqq0B6BkPg==" saltValue="cwoEFEV3VGSM3w/YYvp/Sg==" spinCount="100000" sheet="1" selectLockedCell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'Selector Data'!$A$2:$A$32</xm:f>
          </x14:formula1>
          <xm:sqref>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showRowColHeaders="0" topLeftCell="A3" zoomScale="140" zoomScaleNormal="140" workbookViewId="0">
      <selection activeCell="D6" sqref="D6"/>
    </sheetView>
  </sheetViews>
  <sheetFormatPr defaultRowHeight="15"/>
  <cols>
    <col min="1" max="1" width="3.7109375" customWidth="1"/>
    <col min="2" max="2" width="30.28515625" customWidth="1"/>
    <col min="3" max="3" width="2" customWidth="1"/>
    <col min="4" max="4" width="32.85546875" customWidth="1"/>
    <col min="5" max="5" width="4.7109375" customWidth="1"/>
    <col min="6" max="6" width="82.42578125" customWidth="1"/>
  </cols>
  <sheetData>
    <row r="1" spans="2:6">
      <c r="B1" s="15" t="str">
        <f>'Ethernet Selector Tool'!B1</f>
        <v>Jan 2018, ver 12</v>
      </c>
    </row>
    <row r="2" spans="2:6" ht="21">
      <c r="B2" s="39" t="s">
        <v>134</v>
      </c>
    </row>
    <row r="3" spans="2:6" ht="21.75" thickBot="1">
      <c r="B3" s="201" t="str">
        <f>'Ethernet Selector Tool'!B1</f>
        <v>Jan 2018, ver 12</v>
      </c>
      <c r="D3" s="54" t="s">
        <v>47</v>
      </c>
      <c r="E3" s="35"/>
      <c r="F3" s="54" t="s">
        <v>127</v>
      </c>
    </row>
    <row r="4" spans="2:6" ht="21.75" thickBot="1">
      <c r="B4" s="36" t="s">
        <v>129</v>
      </c>
      <c r="C4" s="34"/>
      <c r="D4" s="60" t="s">
        <v>23</v>
      </c>
      <c r="E4" s="55"/>
      <c r="F4" s="56" t="str">
        <f>IFERROR(VLOOKUP(D4,'Cross Ref Data'!A2:B53,2,FALSE),"Enter a valid HPE P/N in box to the left")</f>
        <v>HPE Ethernet 10Gb 2-port 562SFP+ Adapter</v>
      </c>
    </row>
    <row r="5" spans="2:6" ht="21.75" thickBot="1">
      <c r="D5" s="35"/>
      <c r="E5" s="35"/>
      <c r="F5" s="35"/>
    </row>
    <row r="6" spans="2:6" ht="21.75" thickBot="1">
      <c r="B6" s="40" t="s">
        <v>128</v>
      </c>
      <c r="C6" s="40"/>
      <c r="D6" s="149" t="str">
        <f>IFERROR(VLOOKUP(D4,'Cross Ref Data'!A2:J53,6,FALSE),"")</f>
        <v>652503-B21</v>
      </c>
      <c r="E6" s="58"/>
      <c r="F6" s="59" t="str">
        <f>IFERROR(VLOOKUP(D4,'Cross Ref Data'!A2:J53,5,FALSE), "SKU entered not a valid HPE Ethernet Adapter option")</f>
        <v>HPE Ethernet 10Gb 2-port 530SFP+ Adapter</v>
      </c>
    </row>
    <row r="7" spans="2:6" ht="7.5" customHeight="1" thickBot="1">
      <c r="D7" s="35"/>
      <c r="E7" s="35"/>
      <c r="F7" s="35"/>
    </row>
    <row r="8" spans="2:6" ht="21.75" thickBot="1">
      <c r="B8" s="40" t="s">
        <v>130</v>
      </c>
      <c r="C8" s="40"/>
      <c r="D8" s="57" t="str">
        <f>IFERROR(VLOOKUP(D4,'Cross Ref Data'!A2:J53,9,FALSE), "")</f>
        <v>NPAR</v>
      </c>
      <c r="E8" s="58"/>
      <c r="F8" s="59"/>
    </row>
    <row r="9" spans="2:6" ht="21">
      <c r="D9" s="35"/>
      <c r="E9" s="35"/>
      <c r="F9" s="35"/>
    </row>
    <row r="10" spans="2:6" ht="21">
      <c r="B10" s="37" t="s">
        <v>131</v>
      </c>
      <c r="C10" s="37"/>
      <c r="D10" s="38" t="str">
        <f>IFERROR(VLOOKUP(D4,'Cross Ref Data'!A2:J53,10,FALSE), "")</f>
        <v xml:space="preserve"> </v>
      </c>
      <c r="E10" s="38"/>
      <c r="F10" s="38"/>
    </row>
    <row r="11" spans="2:6" ht="21">
      <c r="D11" s="35"/>
      <c r="E11" s="35"/>
      <c r="F11" s="35"/>
    </row>
    <row r="13" spans="2:6" ht="15.75" thickBot="1"/>
    <row r="14" spans="2:6" ht="16.5" thickBot="1">
      <c r="B14" s="41" t="s">
        <v>90</v>
      </c>
      <c r="C14" s="41"/>
      <c r="D14" s="42" t="s">
        <v>92</v>
      </c>
      <c r="E14" s="43"/>
      <c r="F14" s="44"/>
    </row>
    <row r="15" spans="2:6" ht="15.75" thickBot="1">
      <c r="B15" s="45" t="s">
        <v>91</v>
      </c>
      <c r="C15" s="45" t="s">
        <v>103</v>
      </c>
      <c r="D15" s="46" t="s">
        <v>93</v>
      </c>
      <c r="E15" s="46"/>
      <c r="F15" s="47"/>
    </row>
    <row r="16" spans="2:6" ht="15.75" thickBot="1">
      <c r="B16" s="48" t="s">
        <v>4</v>
      </c>
      <c r="C16" s="48" t="s">
        <v>103</v>
      </c>
      <c r="D16" s="49" t="s">
        <v>94</v>
      </c>
      <c r="E16" s="49"/>
      <c r="F16" s="50"/>
    </row>
    <row r="17" spans="2:6" ht="15.75" thickBot="1">
      <c r="B17" s="45" t="s">
        <v>95</v>
      </c>
      <c r="C17" s="45" t="s">
        <v>103</v>
      </c>
      <c r="D17" s="46" t="s">
        <v>96</v>
      </c>
      <c r="E17" s="46"/>
      <c r="F17" s="47"/>
    </row>
    <row r="18" spans="2:6" ht="15.75" thickBot="1">
      <c r="B18" s="51" t="s">
        <v>97</v>
      </c>
      <c r="C18" s="51" t="s">
        <v>103</v>
      </c>
      <c r="D18" s="52" t="s">
        <v>98</v>
      </c>
      <c r="E18" s="52"/>
      <c r="F18" s="53"/>
    </row>
    <row r="19" spans="2:6" ht="15.75" thickBot="1">
      <c r="B19" s="45" t="s">
        <v>99</v>
      </c>
      <c r="C19" s="45" t="s">
        <v>103</v>
      </c>
      <c r="D19" s="46" t="s">
        <v>100</v>
      </c>
      <c r="E19" s="46"/>
      <c r="F19" s="47"/>
    </row>
    <row r="20" spans="2:6" ht="15.75" thickBot="1">
      <c r="B20" s="51" t="s">
        <v>101</v>
      </c>
      <c r="C20" s="51" t="s">
        <v>103</v>
      </c>
      <c r="D20" s="52" t="s">
        <v>102</v>
      </c>
      <c r="E20" s="52"/>
      <c r="F20" s="53"/>
    </row>
  </sheetData>
  <sheetProtection algorithmName="SHA-512" hashValue="YthtpjM9vEY11ZbByZVu9r1AXT+8HC45FRjbfNVHATxJanqnqHI/eCw33mBJ6H08zt2kHL+w8kV94fXu/lHCqQ==" saltValue="u/RCftt5ag6k0as67fKKoQ==" spinCount="100000" sheet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33.42578125" customWidth="1"/>
    <col min="2" max="28" width="8.28515625" customWidth="1"/>
    <col min="29" max="41" width="5.42578125" customWidth="1"/>
  </cols>
  <sheetData>
    <row r="1" spans="1:28" s="15" customFormat="1">
      <c r="A1" s="89" t="str">
        <f>'Ethernet Selector Tool'!B1</f>
        <v>Jan 2018, ver 12</v>
      </c>
      <c r="B1" s="199" t="s">
        <v>135</v>
      </c>
      <c r="C1" s="199"/>
      <c r="D1" s="199"/>
      <c r="E1" s="199"/>
      <c r="F1" s="199"/>
      <c r="G1" s="199"/>
      <c r="H1" s="199"/>
      <c r="I1" s="199"/>
      <c r="J1" s="199"/>
      <c r="K1" s="199"/>
      <c r="L1" s="200"/>
      <c r="M1" s="190" t="s">
        <v>264</v>
      </c>
      <c r="N1" s="191"/>
      <c r="O1" s="191"/>
      <c r="P1" s="191"/>
      <c r="Q1" s="192"/>
      <c r="R1" s="133" t="s">
        <v>167</v>
      </c>
      <c r="S1" s="62" t="s">
        <v>180</v>
      </c>
      <c r="T1" s="193" t="s">
        <v>169</v>
      </c>
      <c r="U1" s="194"/>
      <c r="V1" s="194"/>
      <c r="W1" s="195"/>
      <c r="X1" s="196" t="s">
        <v>170</v>
      </c>
      <c r="Y1" s="197"/>
      <c r="Z1" s="197"/>
      <c r="AA1" s="198"/>
      <c r="AB1" s="63" t="s">
        <v>171</v>
      </c>
    </row>
    <row r="2" spans="1:28" s="61" customFormat="1" ht="80.25" customHeight="1" thickBot="1">
      <c r="A2" s="116" t="s">
        <v>210</v>
      </c>
      <c r="B2" s="68" t="s">
        <v>218</v>
      </c>
      <c r="C2" s="68" t="s">
        <v>151</v>
      </c>
      <c r="D2" s="69" t="s">
        <v>152</v>
      </c>
      <c r="E2" s="69" t="s">
        <v>153</v>
      </c>
      <c r="F2" s="69" t="s">
        <v>160</v>
      </c>
      <c r="G2" s="69" t="s">
        <v>159</v>
      </c>
      <c r="H2" s="69" t="s">
        <v>161</v>
      </c>
      <c r="I2" s="69" t="s">
        <v>154</v>
      </c>
      <c r="J2" s="69" t="s">
        <v>155</v>
      </c>
      <c r="K2" s="69" t="s">
        <v>156</v>
      </c>
      <c r="L2" s="70" t="s">
        <v>164</v>
      </c>
      <c r="M2" s="68" t="s">
        <v>219</v>
      </c>
      <c r="N2" s="160" t="s">
        <v>236</v>
      </c>
      <c r="O2" s="160" t="s">
        <v>162</v>
      </c>
      <c r="P2" s="69" t="s">
        <v>163</v>
      </c>
      <c r="Q2" s="70" t="s">
        <v>168</v>
      </c>
      <c r="R2" s="71" t="s">
        <v>136</v>
      </c>
      <c r="S2" s="71" t="s">
        <v>165</v>
      </c>
      <c r="T2" s="68" t="s">
        <v>200</v>
      </c>
      <c r="U2" s="72" t="s">
        <v>199</v>
      </c>
      <c r="V2" s="70" t="s">
        <v>157</v>
      </c>
      <c r="W2" s="70" t="s">
        <v>208</v>
      </c>
      <c r="X2" s="68" t="s">
        <v>137</v>
      </c>
      <c r="Y2" s="69" t="s">
        <v>150</v>
      </c>
      <c r="Z2" s="97" t="s">
        <v>209</v>
      </c>
      <c r="AA2" s="70" t="s">
        <v>166</v>
      </c>
      <c r="AB2" s="71" t="s">
        <v>158</v>
      </c>
    </row>
    <row r="3" spans="1:28">
      <c r="A3" s="151" t="s">
        <v>181</v>
      </c>
      <c r="B3" s="98"/>
      <c r="C3" s="99" t="s">
        <v>201</v>
      </c>
      <c r="D3" s="99" t="s">
        <v>201</v>
      </c>
      <c r="E3" s="99" t="s">
        <v>201</v>
      </c>
      <c r="F3" s="99" t="s">
        <v>201</v>
      </c>
      <c r="G3" s="99"/>
      <c r="H3" s="99"/>
      <c r="I3" s="99" t="s">
        <v>201</v>
      </c>
      <c r="J3" s="99"/>
      <c r="K3" s="99"/>
      <c r="L3" s="100"/>
      <c r="M3" s="154"/>
      <c r="N3" s="154"/>
      <c r="O3" s="154"/>
      <c r="P3" s="122"/>
      <c r="Q3" s="123"/>
      <c r="R3" s="117" t="s">
        <v>201</v>
      </c>
      <c r="S3" s="75"/>
      <c r="T3" s="73"/>
      <c r="U3" s="76"/>
      <c r="V3" s="74"/>
      <c r="W3" s="74"/>
      <c r="X3" s="110"/>
      <c r="Y3" s="111"/>
      <c r="Z3" s="135"/>
      <c r="AA3" s="136"/>
      <c r="AB3" s="75"/>
    </row>
    <row r="4" spans="1:28">
      <c r="A4" s="151" t="s">
        <v>182</v>
      </c>
      <c r="B4" s="101"/>
      <c r="C4" s="102" t="s">
        <v>201</v>
      </c>
      <c r="D4" s="102" t="s">
        <v>201</v>
      </c>
      <c r="E4" s="102" t="s">
        <v>201</v>
      </c>
      <c r="F4" s="102" t="s">
        <v>201</v>
      </c>
      <c r="G4" s="102"/>
      <c r="H4" s="102"/>
      <c r="I4" s="102" t="s">
        <v>201</v>
      </c>
      <c r="J4" s="102" t="s">
        <v>201</v>
      </c>
      <c r="K4" s="102" t="s">
        <v>201</v>
      </c>
      <c r="L4" s="103"/>
      <c r="M4" s="155"/>
      <c r="N4" s="155"/>
      <c r="O4" s="155"/>
      <c r="P4" s="125"/>
      <c r="Q4" s="126"/>
      <c r="R4" s="118" t="s">
        <v>201</v>
      </c>
      <c r="S4" s="79"/>
      <c r="T4" s="77" t="s">
        <v>201</v>
      </c>
      <c r="U4" s="80" t="s">
        <v>201</v>
      </c>
      <c r="V4" s="78"/>
      <c r="W4" s="78"/>
      <c r="X4" s="112" t="s">
        <v>201</v>
      </c>
      <c r="Y4" s="113"/>
      <c r="Z4" s="137"/>
      <c r="AA4" s="138"/>
      <c r="AB4" s="79"/>
    </row>
    <row r="5" spans="1:28">
      <c r="A5" s="151" t="s">
        <v>183</v>
      </c>
      <c r="B5" s="101"/>
      <c r="C5" s="102" t="s">
        <v>201</v>
      </c>
      <c r="D5" s="102" t="s">
        <v>201</v>
      </c>
      <c r="E5" s="102" t="s">
        <v>201</v>
      </c>
      <c r="F5" s="102" t="s">
        <v>201</v>
      </c>
      <c r="G5" s="102"/>
      <c r="H5" s="102"/>
      <c r="I5" s="102" t="s">
        <v>201</v>
      </c>
      <c r="J5" s="102" t="s">
        <v>201</v>
      </c>
      <c r="K5" s="102" t="s">
        <v>201</v>
      </c>
      <c r="L5" s="103"/>
      <c r="M5" s="155"/>
      <c r="N5" s="155"/>
      <c r="O5" s="155"/>
      <c r="P5" s="125"/>
      <c r="Q5" s="126"/>
      <c r="R5" s="118" t="s">
        <v>201</v>
      </c>
      <c r="S5" s="79"/>
      <c r="T5" s="77" t="s">
        <v>201</v>
      </c>
      <c r="U5" s="80" t="s">
        <v>201</v>
      </c>
      <c r="V5" s="78"/>
      <c r="W5" s="78"/>
      <c r="X5" s="112" t="s">
        <v>201</v>
      </c>
      <c r="Y5" s="113"/>
      <c r="Z5" s="137"/>
      <c r="AA5" s="138"/>
      <c r="AB5" s="79"/>
    </row>
    <row r="6" spans="1:28">
      <c r="A6" s="151" t="s">
        <v>184</v>
      </c>
      <c r="B6" s="101"/>
      <c r="C6" s="102" t="s">
        <v>201</v>
      </c>
      <c r="D6" s="102" t="s">
        <v>201</v>
      </c>
      <c r="E6" s="102" t="s">
        <v>201</v>
      </c>
      <c r="F6" s="102" t="s">
        <v>201</v>
      </c>
      <c r="G6" s="102"/>
      <c r="H6" s="102"/>
      <c r="I6" s="102" t="s">
        <v>201</v>
      </c>
      <c r="J6" s="102" t="s">
        <v>201</v>
      </c>
      <c r="K6" s="102" t="s">
        <v>201</v>
      </c>
      <c r="L6" s="103"/>
      <c r="M6" s="155"/>
      <c r="N6" s="155"/>
      <c r="O6" s="155"/>
      <c r="P6" s="125"/>
      <c r="Q6" s="126"/>
      <c r="R6" s="118" t="s">
        <v>201</v>
      </c>
      <c r="S6" s="79"/>
      <c r="T6" s="77" t="s">
        <v>201</v>
      </c>
      <c r="U6" s="80" t="s">
        <v>201</v>
      </c>
      <c r="V6" s="78"/>
      <c r="W6" s="78"/>
      <c r="X6" s="112" t="s">
        <v>201</v>
      </c>
      <c r="Y6" s="113"/>
      <c r="Z6" s="137"/>
      <c r="AA6" s="138"/>
      <c r="AB6" s="79"/>
    </row>
    <row r="7" spans="1:28">
      <c r="A7" s="151" t="s">
        <v>185</v>
      </c>
      <c r="B7" s="101"/>
      <c r="C7" s="102" t="s">
        <v>201</v>
      </c>
      <c r="D7" s="102" t="s">
        <v>201</v>
      </c>
      <c r="E7" s="102" t="s">
        <v>201</v>
      </c>
      <c r="F7" s="102" t="s">
        <v>201</v>
      </c>
      <c r="G7" s="102"/>
      <c r="H7" s="102"/>
      <c r="I7" s="102" t="s">
        <v>201</v>
      </c>
      <c r="J7" s="102" t="s">
        <v>201</v>
      </c>
      <c r="K7" s="102" t="s">
        <v>201</v>
      </c>
      <c r="L7" s="103"/>
      <c r="M7" s="155"/>
      <c r="N7" s="155"/>
      <c r="O7" s="155"/>
      <c r="P7" s="125"/>
      <c r="Q7" s="126"/>
      <c r="R7" s="118" t="s">
        <v>201</v>
      </c>
      <c r="S7" s="79"/>
      <c r="T7" s="77" t="s">
        <v>201</v>
      </c>
      <c r="U7" s="80" t="s">
        <v>201</v>
      </c>
      <c r="V7" s="78"/>
      <c r="W7" s="78"/>
      <c r="X7" s="112" t="s">
        <v>201</v>
      </c>
      <c r="Y7" s="113" t="s">
        <v>201</v>
      </c>
      <c r="Z7" s="137"/>
      <c r="AA7" s="138"/>
      <c r="AB7" s="79"/>
    </row>
    <row r="8" spans="1:28">
      <c r="A8" s="151" t="s">
        <v>186</v>
      </c>
      <c r="B8" s="101"/>
      <c r="C8" s="102" t="s">
        <v>201</v>
      </c>
      <c r="D8" s="102" t="s">
        <v>201</v>
      </c>
      <c r="E8" s="102" t="s">
        <v>201</v>
      </c>
      <c r="F8" s="102" t="s">
        <v>201</v>
      </c>
      <c r="G8" s="102"/>
      <c r="H8" s="102"/>
      <c r="I8" s="102" t="s">
        <v>201</v>
      </c>
      <c r="J8" s="102" t="s">
        <v>201</v>
      </c>
      <c r="K8" s="102" t="s">
        <v>201</v>
      </c>
      <c r="L8" s="103"/>
      <c r="M8" s="155"/>
      <c r="N8" s="155"/>
      <c r="O8" s="155"/>
      <c r="P8" s="125"/>
      <c r="Q8" s="126"/>
      <c r="R8" s="118" t="s">
        <v>201</v>
      </c>
      <c r="S8" s="79"/>
      <c r="T8" s="77" t="s">
        <v>201</v>
      </c>
      <c r="U8" s="80" t="s">
        <v>201</v>
      </c>
      <c r="V8" s="78"/>
      <c r="W8" s="78"/>
      <c r="X8" s="112" t="s">
        <v>201</v>
      </c>
      <c r="Y8" s="113" t="s">
        <v>201</v>
      </c>
      <c r="Z8" s="137"/>
      <c r="AA8" s="138"/>
      <c r="AB8" s="79"/>
    </row>
    <row r="9" spans="1:28">
      <c r="A9" s="151" t="s">
        <v>187</v>
      </c>
      <c r="B9" s="101"/>
      <c r="C9" s="102" t="s">
        <v>201</v>
      </c>
      <c r="D9" s="102" t="s">
        <v>201</v>
      </c>
      <c r="E9" s="102" t="s">
        <v>201</v>
      </c>
      <c r="F9" s="102" t="s">
        <v>201</v>
      </c>
      <c r="G9" s="102"/>
      <c r="H9" s="102"/>
      <c r="I9" s="102" t="s">
        <v>201</v>
      </c>
      <c r="J9" s="102" t="s">
        <v>201</v>
      </c>
      <c r="K9" s="102" t="s">
        <v>201</v>
      </c>
      <c r="L9" s="103"/>
      <c r="M9" s="155"/>
      <c r="N9" s="155"/>
      <c r="O9" s="155"/>
      <c r="P9" s="125"/>
      <c r="Q9" s="126"/>
      <c r="R9" s="118" t="s">
        <v>201</v>
      </c>
      <c r="S9" s="79"/>
      <c r="T9" s="77" t="s">
        <v>201</v>
      </c>
      <c r="U9" s="80" t="s">
        <v>201</v>
      </c>
      <c r="V9" s="78" t="s">
        <v>201</v>
      </c>
      <c r="W9" s="78"/>
      <c r="X9" s="112" t="s">
        <v>201</v>
      </c>
      <c r="Y9" s="113" t="s">
        <v>201</v>
      </c>
      <c r="Z9" s="137"/>
      <c r="AA9" s="138"/>
      <c r="AB9" s="95" t="s">
        <v>201</v>
      </c>
    </row>
    <row r="10" spans="1:28">
      <c r="A10" s="151" t="s">
        <v>188</v>
      </c>
      <c r="B10" s="101" t="s">
        <v>201</v>
      </c>
      <c r="C10" s="102" t="s">
        <v>201</v>
      </c>
      <c r="D10" s="102" t="s">
        <v>201</v>
      </c>
      <c r="E10" s="102" t="s">
        <v>201</v>
      </c>
      <c r="F10" s="102" t="s">
        <v>201</v>
      </c>
      <c r="G10" s="102"/>
      <c r="H10" s="102"/>
      <c r="I10" s="102" t="s">
        <v>201</v>
      </c>
      <c r="J10" s="102" t="s">
        <v>201</v>
      </c>
      <c r="K10" s="102" t="s">
        <v>201</v>
      </c>
      <c r="L10" s="103"/>
      <c r="M10" s="155" t="s">
        <v>201</v>
      </c>
      <c r="N10" s="155" t="s">
        <v>201</v>
      </c>
      <c r="O10" s="155"/>
      <c r="P10" s="125"/>
      <c r="Q10" s="126"/>
      <c r="R10" s="118" t="s">
        <v>201</v>
      </c>
      <c r="S10" s="79"/>
      <c r="T10" s="77"/>
      <c r="U10" s="80"/>
      <c r="V10" s="78"/>
      <c r="W10" s="78"/>
      <c r="X10" s="112"/>
      <c r="Y10" s="113" t="s">
        <v>201</v>
      </c>
      <c r="Z10" s="137"/>
      <c r="AA10" s="138"/>
      <c r="AB10" s="95" t="s">
        <v>201</v>
      </c>
    </row>
    <row r="11" spans="1:28">
      <c r="A11" s="151" t="s">
        <v>189</v>
      </c>
      <c r="B11" s="101"/>
      <c r="C11" s="102" t="s">
        <v>201</v>
      </c>
      <c r="D11" s="102" t="s">
        <v>201</v>
      </c>
      <c r="E11" s="102" t="s">
        <v>201</v>
      </c>
      <c r="F11" s="102" t="s">
        <v>201</v>
      </c>
      <c r="G11" s="102"/>
      <c r="H11" s="102"/>
      <c r="I11" s="102" t="s">
        <v>201</v>
      </c>
      <c r="J11" s="102" t="s">
        <v>201</v>
      </c>
      <c r="K11" s="102" t="s">
        <v>201</v>
      </c>
      <c r="L11" s="103"/>
      <c r="M11" s="155"/>
      <c r="N11" s="155"/>
      <c r="O11" s="155"/>
      <c r="P11" s="125"/>
      <c r="Q11" s="126"/>
      <c r="R11" s="118" t="s">
        <v>201</v>
      </c>
      <c r="S11" s="79"/>
      <c r="T11" s="77" t="s">
        <v>201</v>
      </c>
      <c r="U11" s="80" t="s">
        <v>201</v>
      </c>
      <c r="V11" s="78" t="s">
        <v>201</v>
      </c>
      <c r="W11" s="78"/>
      <c r="X11" s="112" t="s">
        <v>201</v>
      </c>
      <c r="Y11" s="113" t="s">
        <v>201</v>
      </c>
      <c r="Z11" s="137"/>
      <c r="AA11" s="138"/>
      <c r="AB11" s="95" t="s">
        <v>201</v>
      </c>
    </row>
    <row r="12" spans="1:28">
      <c r="A12" s="151" t="s">
        <v>190</v>
      </c>
      <c r="B12" s="101" t="s">
        <v>201</v>
      </c>
      <c r="C12" s="102" t="s">
        <v>201</v>
      </c>
      <c r="D12" s="102" t="s">
        <v>201</v>
      </c>
      <c r="E12" s="102" t="s">
        <v>201</v>
      </c>
      <c r="F12" s="102" t="s">
        <v>201</v>
      </c>
      <c r="G12" s="102"/>
      <c r="H12" s="102"/>
      <c r="I12" s="102" t="s">
        <v>201</v>
      </c>
      <c r="J12" s="102" t="s">
        <v>201</v>
      </c>
      <c r="K12" s="102" t="s">
        <v>201</v>
      </c>
      <c r="L12" s="103"/>
      <c r="M12" s="155" t="s">
        <v>201</v>
      </c>
      <c r="N12" s="155" t="s">
        <v>201</v>
      </c>
      <c r="O12" s="155"/>
      <c r="P12" s="125"/>
      <c r="Q12" s="126"/>
      <c r="R12" s="118" t="s">
        <v>201</v>
      </c>
      <c r="S12" s="79"/>
      <c r="T12" s="77"/>
      <c r="U12" s="80"/>
      <c r="V12" s="78"/>
      <c r="W12" s="78"/>
      <c r="X12" s="112"/>
      <c r="Y12" s="113" t="s">
        <v>201</v>
      </c>
      <c r="Z12" s="137"/>
      <c r="AA12" s="138"/>
      <c r="AB12" s="95" t="s">
        <v>201</v>
      </c>
    </row>
    <row r="13" spans="1:28">
      <c r="A13" s="151" t="s">
        <v>257</v>
      </c>
      <c r="B13" s="101" t="s">
        <v>201</v>
      </c>
      <c r="C13" s="102"/>
      <c r="D13" s="102"/>
      <c r="E13" s="102"/>
      <c r="F13" s="102"/>
      <c r="G13" s="102"/>
      <c r="H13" s="102"/>
      <c r="I13" s="102" t="s">
        <v>201</v>
      </c>
      <c r="J13" s="102" t="s">
        <v>201</v>
      </c>
      <c r="K13" s="102" t="s">
        <v>201</v>
      </c>
      <c r="L13" s="103"/>
      <c r="M13" s="155" t="s">
        <v>201</v>
      </c>
      <c r="N13" s="155" t="s">
        <v>201</v>
      </c>
      <c r="O13" s="155"/>
      <c r="P13" s="125"/>
      <c r="Q13" s="126"/>
      <c r="R13" s="118"/>
      <c r="S13" s="79"/>
      <c r="T13" s="77"/>
      <c r="U13" s="80"/>
      <c r="V13" s="78"/>
      <c r="W13" s="78"/>
      <c r="X13" s="112"/>
      <c r="Y13" s="113" t="s">
        <v>201</v>
      </c>
      <c r="Z13" s="137"/>
      <c r="AA13" s="138"/>
      <c r="AB13" s="95" t="s">
        <v>201</v>
      </c>
    </row>
    <row r="14" spans="1:28">
      <c r="A14" s="151" t="s">
        <v>191</v>
      </c>
      <c r="B14" s="101"/>
      <c r="C14" s="102" t="s">
        <v>201</v>
      </c>
      <c r="D14" s="102" t="s">
        <v>201</v>
      </c>
      <c r="E14" s="102" t="s">
        <v>201</v>
      </c>
      <c r="F14" s="102" t="s">
        <v>201</v>
      </c>
      <c r="G14" s="102"/>
      <c r="H14" s="102"/>
      <c r="I14" s="102" t="s">
        <v>201</v>
      </c>
      <c r="J14" s="102" t="s">
        <v>201</v>
      </c>
      <c r="K14" s="102" t="s">
        <v>201</v>
      </c>
      <c r="L14" s="103"/>
      <c r="M14" s="155"/>
      <c r="N14" s="155"/>
      <c r="O14" s="155"/>
      <c r="P14" s="125"/>
      <c r="Q14" s="126"/>
      <c r="R14" s="118" t="s">
        <v>201</v>
      </c>
      <c r="S14" s="79"/>
      <c r="T14" s="77" t="s">
        <v>201</v>
      </c>
      <c r="U14" s="80" t="s">
        <v>201</v>
      </c>
      <c r="V14" s="78" t="s">
        <v>201</v>
      </c>
      <c r="W14" s="78"/>
      <c r="X14" s="112" t="s">
        <v>201</v>
      </c>
      <c r="Y14" s="113" t="s">
        <v>201</v>
      </c>
      <c r="Z14" s="137"/>
      <c r="AA14" s="138"/>
      <c r="AB14" s="95" t="s">
        <v>201</v>
      </c>
    </row>
    <row r="15" spans="1:28">
      <c r="A15" s="151" t="s">
        <v>192</v>
      </c>
      <c r="B15" s="101" t="s">
        <v>201</v>
      </c>
      <c r="C15" s="159" t="s">
        <v>201</v>
      </c>
      <c r="D15" s="102" t="s">
        <v>201</v>
      </c>
      <c r="E15" s="102" t="s">
        <v>201</v>
      </c>
      <c r="F15" s="102" t="s">
        <v>201</v>
      </c>
      <c r="G15" s="102"/>
      <c r="H15" s="102"/>
      <c r="I15" s="102" t="s">
        <v>201</v>
      </c>
      <c r="J15" s="102" t="s">
        <v>201</v>
      </c>
      <c r="K15" s="102" t="s">
        <v>201</v>
      </c>
      <c r="L15" s="103"/>
      <c r="M15" s="155" t="s">
        <v>201</v>
      </c>
      <c r="N15" s="155" t="s">
        <v>201</v>
      </c>
      <c r="O15" s="155"/>
      <c r="P15" s="125"/>
      <c r="Q15" s="126"/>
      <c r="R15" s="118" t="s">
        <v>201</v>
      </c>
      <c r="S15" s="79"/>
      <c r="T15" s="77"/>
      <c r="U15" s="80"/>
      <c r="V15" s="78"/>
      <c r="W15" s="78"/>
      <c r="X15" s="112"/>
      <c r="Y15" s="113" t="s">
        <v>201</v>
      </c>
      <c r="Z15" s="137"/>
      <c r="AA15" s="138"/>
      <c r="AB15" s="95" t="s">
        <v>201</v>
      </c>
    </row>
    <row r="16" spans="1:28">
      <c r="A16" s="164" t="s">
        <v>193</v>
      </c>
      <c r="B16" s="165"/>
      <c r="C16" s="166" t="s">
        <v>201</v>
      </c>
      <c r="D16" s="159" t="s">
        <v>201</v>
      </c>
      <c r="E16" s="159" t="s">
        <v>201</v>
      </c>
      <c r="F16" s="159" t="s">
        <v>201</v>
      </c>
      <c r="G16" s="159"/>
      <c r="H16" s="159"/>
      <c r="I16" s="159" t="s">
        <v>201</v>
      </c>
      <c r="J16" s="159" t="s">
        <v>201</v>
      </c>
      <c r="K16" s="159" t="s">
        <v>201</v>
      </c>
      <c r="L16" s="167"/>
      <c r="M16" s="168"/>
      <c r="N16" s="168"/>
      <c r="O16" s="168"/>
      <c r="P16" s="169"/>
      <c r="Q16" s="170"/>
      <c r="R16" s="171" t="s">
        <v>201</v>
      </c>
      <c r="S16" s="172"/>
      <c r="T16" s="173" t="s">
        <v>201</v>
      </c>
      <c r="U16" s="174" t="s">
        <v>201</v>
      </c>
      <c r="V16" s="175" t="s">
        <v>201</v>
      </c>
      <c r="W16" s="175"/>
      <c r="X16" s="176" t="s">
        <v>201</v>
      </c>
      <c r="Y16" s="177" t="s">
        <v>201</v>
      </c>
      <c r="Z16" s="178"/>
      <c r="AA16" s="179"/>
      <c r="AB16" s="180" t="s">
        <v>201</v>
      </c>
    </row>
    <row r="17" spans="1:28" ht="15.75" thickBot="1">
      <c r="A17" s="152" t="s">
        <v>237</v>
      </c>
      <c r="B17" s="105" t="s">
        <v>201</v>
      </c>
      <c r="C17" s="105" t="s">
        <v>201</v>
      </c>
      <c r="D17" s="105" t="s">
        <v>201</v>
      </c>
      <c r="E17" s="105" t="s">
        <v>201</v>
      </c>
      <c r="F17" s="105" t="s">
        <v>201</v>
      </c>
      <c r="G17" s="105"/>
      <c r="H17" s="105"/>
      <c r="I17" s="105" t="s">
        <v>201</v>
      </c>
      <c r="J17" s="105" t="s">
        <v>201</v>
      </c>
      <c r="K17" s="105" t="s">
        <v>201</v>
      </c>
      <c r="L17" s="106"/>
      <c r="M17" s="156" t="s">
        <v>201</v>
      </c>
      <c r="N17" s="156" t="s">
        <v>201</v>
      </c>
      <c r="O17" s="156"/>
      <c r="P17" s="128"/>
      <c r="Q17" s="129"/>
      <c r="R17" s="119" t="s">
        <v>201</v>
      </c>
      <c r="S17" s="83"/>
      <c r="T17" s="81"/>
      <c r="U17" s="84"/>
      <c r="V17" s="82"/>
      <c r="W17" s="82"/>
      <c r="X17" s="114"/>
      <c r="Y17" s="115" t="s">
        <v>201</v>
      </c>
      <c r="Z17" s="139"/>
      <c r="AA17" s="140"/>
      <c r="AB17" s="96" t="s">
        <v>201</v>
      </c>
    </row>
    <row r="18" spans="1:28">
      <c r="A18" s="66" t="s">
        <v>194</v>
      </c>
      <c r="B18" s="153"/>
      <c r="C18" s="153"/>
      <c r="D18" s="157"/>
      <c r="E18" s="157"/>
      <c r="F18" s="157"/>
      <c r="G18" s="157"/>
      <c r="H18" s="157"/>
      <c r="I18" s="157"/>
      <c r="J18" s="157"/>
      <c r="K18" s="157"/>
      <c r="L18" s="158"/>
      <c r="M18" s="121"/>
      <c r="N18" s="154"/>
      <c r="O18" s="154"/>
      <c r="P18" s="122"/>
      <c r="Q18" s="123"/>
      <c r="R18" s="117"/>
      <c r="S18" s="75"/>
      <c r="T18" s="73"/>
      <c r="U18" s="76"/>
      <c r="V18" s="74"/>
      <c r="W18" s="74"/>
      <c r="X18" s="110"/>
      <c r="Y18" s="111"/>
      <c r="Z18" s="135"/>
      <c r="AA18" s="141"/>
      <c r="AB18" s="75"/>
    </row>
    <row r="19" spans="1:28">
      <c r="A19" s="64" t="s">
        <v>195</v>
      </c>
      <c r="B19" s="101"/>
      <c r="C19" s="101" t="s">
        <v>201</v>
      </c>
      <c r="D19" s="102" t="s">
        <v>201</v>
      </c>
      <c r="E19" s="102"/>
      <c r="F19" s="102"/>
      <c r="G19" s="102"/>
      <c r="H19" s="102"/>
      <c r="I19" s="102"/>
      <c r="J19" s="102"/>
      <c r="K19" s="102"/>
      <c r="L19" s="103"/>
      <c r="M19" s="124"/>
      <c r="N19" s="155"/>
      <c r="O19" s="155"/>
      <c r="P19" s="125"/>
      <c r="Q19" s="126"/>
      <c r="R19" s="118"/>
      <c r="S19" s="79"/>
      <c r="T19" s="77"/>
      <c r="U19" s="80"/>
      <c r="V19" s="78"/>
      <c r="W19" s="78"/>
      <c r="X19" s="112"/>
      <c r="Y19" s="113"/>
      <c r="Z19" s="137"/>
      <c r="AA19" s="138"/>
      <c r="AB19" s="79"/>
    </row>
    <row r="20" spans="1:28">
      <c r="A20" s="64" t="s">
        <v>196</v>
      </c>
      <c r="B20" s="101"/>
      <c r="C20" s="101"/>
      <c r="D20" s="102"/>
      <c r="E20" s="102"/>
      <c r="F20" s="102"/>
      <c r="G20" s="102"/>
      <c r="H20" s="102"/>
      <c r="I20" s="102"/>
      <c r="J20" s="102"/>
      <c r="K20" s="102"/>
      <c r="L20" s="103"/>
      <c r="M20" s="124"/>
      <c r="N20" s="155"/>
      <c r="O20" s="155"/>
      <c r="P20" s="125"/>
      <c r="Q20" s="126"/>
      <c r="R20" s="118"/>
      <c r="S20" s="79"/>
      <c r="T20" s="77"/>
      <c r="U20" s="80"/>
      <c r="V20" s="78"/>
      <c r="W20" s="78"/>
      <c r="X20" s="112"/>
      <c r="Y20" s="113"/>
      <c r="Z20" s="137"/>
      <c r="AA20" s="138"/>
      <c r="AB20" s="79"/>
    </row>
    <row r="21" spans="1:28">
      <c r="A21" s="64" t="s">
        <v>238</v>
      </c>
      <c r="B21" s="101"/>
      <c r="C21" s="102" t="s">
        <v>201</v>
      </c>
      <c r="D21" s="102" t="s">
        <v>201</v>
      </c>
      <c r="E21" s="102"/>
      <c r="F21" s="102"/>
      <c r="G21" s="102"/>
      <c r="H21" s="102"/>
      <c r="I21" s="102"/>
      <c r="J21" s="102"/>
      <c r="K21" s="102"/>
      <c r="L21" s="103"/>
      <c r="M21" s="124"/>
      <c r="N21" s="155"/>
      <c r="O21" s="155"/>
      <c r="P21" s="125"/>
      <c r="Q21" s="126"/>
      <c r="R21" s="118"/>
      <c r="S21" s="79"/>
      <c r="T21" s="77"/>
      <c r="U21" s="80"/>
      <c r="V21" s="78"/>
      <c r="W21" s="78"/>
      <c r="X21" s="112"/>
      <c r="Y21" s="113"/>
      <c r="Z21" s="137"/>
      <c r="AA21" s="138"/>
      <c r="AB21" s="79"/>
    </row>
    <row r="22" spans="1:28">
      <c r="A22" s="64" t="s">
        <v>197</v>
      </c>
      <c r="B22" s="101"/>
      <c r="C22" s="101"/>
      <c r="D22" s="102"/>
      <c r="E22" s="102"/>
      <c r="F22" s="102"/>
      <c r="G22" s="102"/>
      <c r="H22" s="102"/>
      <c r="I22" s="102"/>
      <c r="J22" s="102"/>
      <c r="K22" s="102"/>
      <c r="L22" s="103"/>
      <c r="M22" s="124"/>
      <c r="N22" s="155"/>
      <c r="O22" s="155"/>
      <c r="P22" s="125"/>
      <c r="Q22" s="126"/>
      <c r="R22" s="118"/>
      <c r="S22" s="79"/>
      <c r="T22" s="77"/>
      <c r="U22" s="80"/>
      <c r="V22" s="78"/>
      <c r="W22" s="78"/>
      <c r="X22" s="112"/>
      <c r="Y22" s="113"/>
      <c r="Z22" s="137"/>
      <c r="AA22" s="138"/>
      <c r="AB22" s="79"/>
    </row>
    <row r="23" spans="1:28">
      <c r="A23" s="181" t="s">
        <v>198</v>
      </c>
      <c r="B23" s="165"/>
      <c r="C23" s="165" t="s">
        <v>201</v>
      </c>
      <c r="D23" s="159" t="s">
        <v>201</v>
      </c>
      <c r="E23" s="159"/>
      <c r="F23" s="159"/>
      <c r="G23" s="159"/>
      <c r="H23" s="159"/>
      <c r="I23" s="159"/>
      <c r="J23" s="159" t="s">
        <v>201</v>
      </c>
      <c r="K23" s="159" t="s">
        <v>201</v>
      </c>
      <c r="L23" s="167"/>
      <c r="M23" s="182"/>
      <c r="N23" s="168"/>
      <c r="O23" s="168"/>
      <c r="P23" s="169"/>
      <c r="Q23" s="170"/>
      <c r="R23" s="171" t="s">
        <v>201</v>
      </c>
      <c r="S23" s="172"/>
      <c r="T23" s="173" t="s">
        <v>201</v>
      </c>
      <c r="U23" s="174" t="s">
        <v>201</v>
      </c>
      <c r="V23" s="175" t="s">
        <v>201</v>
      </c>
      <c r="W23" s="175"/>
      <c r="X23" s="176" t="s">
        <v>201</v>
      </c>
      <c r="Y23" s="177" t="s">
        <v>201</v>
      </c>
      <c r="Z23" s="178"/>
      <c r="AA23" s="179"/>
      <c r="AB23" s="188" t="s">
        <v>201</v>
      </c>
    </row>
    <row r="24" spans="1:28" ht="15.75" thickBot="1">
      <c r="A24" s="65" t="s">
        <v>239</v>
      </c>
      <c r="B24" s="104" t="s">
        <v>201</v>
      </c>
      <c r="C24" s="104" t="s">
        <v>201</v>
      </c>
      <c r="D24" s="105" t="s">
        <v>201</v>
      </c>
      <c r="E24" s="105"/>
      <c r="F24" s="105"/>
      <c r="G24" s="105"/>
      <c r="H24" s="105"/>
      <c r="I24" s="105"/>
      <c r="J24" s="105" t="s">
        <v>201</v>
      </c>
      <c r="K24" s="105" t="s">
        <v>201</v>
      </c>
      <c r="L24" s="106"/>
      <c r="M24" s="128" t="s">
        <v>201</v>
      </c>
      <c r="N24" s="156"/>
      <c r="O24" s="156"/>
      <c r="P24" s="128"/>
      <c r="Q24" s="129"/>
      <c r="R24" s="119" t="s">
        <v>201</v>
      </c>
      <c r="S24" s="83"/>
      <c r="T24" s="81"/>
      <c r="U24" s="84"/>
      <c r="V24" s="82"/>
      <c r="W24" s="82"/>
      <c r="X24" s="114"/>
      <c r="Y24" s="115" t="s">
        <v>201</v>
      </c>
      <c r="Z24" s="139"/>
      <c r="AA24" s="140"/>
      <c r="AB24" s="189" t="s">
        <v>201</v>
      </c>
    </row>
    <row r="25" spans="1:28">
      <c r="A25" s="66" t="s">
        <v>144</v>
      </c>
      <c r="B25" s="98"/>
      <c r="C25" s="98"/>
      <c r="D25" s="99"/>
      <c r="E25" s="99"/>
      <c r="F25" s="99"/>
      <c r="G25" s="99"/>
      <c r="H25" s="99"/>
      <c r="I25" s="99"/>
      <c r="J25" s="99"/>
      <c r="K25" s="99"/>
      <c r="L25" s="100" t="s">
        <v>201</v>
      </c>
      <c r="M25" s="121"/>
      <c r="N25" s="154"/>
      <c r="O25" s="154"/>
      <c r="P25" s="122"/>
      <c r="Q25" s="123" t="s">
        <v>201</v>
      </c>
      <c r="R25" s="117"/>
      <c r="S25" s="75"/>
      <c r="T25" s="73"/>
      <c r="U25" s="76"/>
      <c r="V25" s="74"/>
      <c r="W25" s="78"/>
      <c r="X25" s="110"/>
      <c r="Y25" s="111"/>
      <c r="Z25" s="135"/>
      <c r="AA25" s="136" t="s">
        <v>201</v>
      </c>
      <c r="AB25" s="91"/>
    </row>
    <row r="26" spans="1:28">
      <c r="A26" s="64" t="s">
        <v>145</v>
      </c>
      <c r="B26" s="101"/>
      <c r="C26" s="101"/>
      <c r="D26" s="102"/>
      <c r="E26" s="102"/>
      <c r="F26" s="102"/>
      <c r="G26" s="102"/>
      <c r="H26" s="102"/>
      <c r="I26" s="102"/>
      <c r="J26" s="102"/>
      <c r="K26" s="102"/>
      <c r="L26" s="103" t="s">
        <v>201</v>
      </c>
      <c r="M26" s="124"/>
      <c r="N26" s="155"/>
      <c r="O26" s="155"/>
      <c r="P26" s="125"/>
      <c r="Q26" s="126" t="s">
        <v>201</v>
      </c>
      <c r="R26" s="118"/>
      <c r="S26" s="134" t="s">
        <v>201</v>
      </c>
      <c r="T26" s="77"/>
      <c r="U26" s="80"/>
      <c r="V26" s="78"/>
      <c r="W26" s="78"/>
      <c r="X26" s="112"/>
      <c r="Y26" s="113"/>
      <c r="Z26" s="137"/>
      <c r="AA26" s="142" t="s">
        <v>201</v>
      </c>
      <c r="AB26" s="92"/>
    </row>
    <row r="27" spans="1:28">
      <c r="A27" s="64" t="s">
        <v>146</v>
      </c>
      <c r="B27" s="101"/>
      <c r="C27" s="101"/>
      <c r="D27" s="102"/>
      <c r="E27" s="102"/>
      <c r="F27" s="102"/>
      <c r="G27" s="102"/>
      <c r="H27" s="102"/>
      <c r="I27" s="102"/>
      <c r="J27" s="102"/>
      <c r="K27" s="102"/>
      <c r="L27" s="103" t="s">
        <v>201</v>
      </c>
      <c r="M27" s="124"/>
      <c r="N27" s="155"/>
      <c r="O27" s="155"/>
      <c r="P27" s="125"/>
      <c r="Q27" s="126" t="s">
        <v>201</v>
      </c>
      <c r="R27" s="118"/>
      <c r="S27" s="134"/>
      <c r="T27" s="77"/>
      <c r="U27" s="80"/>
      <c r="V27" s="78"/>
      <c r="W27" s="78"/>
      <c r="X27" s="112"/>
      <c r="Y27" s="113"/>
      <c r="Z27" s="137"/>
      <c r="AA27" s="142" t="s">
        <v>201</v>
      </c>
      <c r="AB27" s="92"/>
    </row>
    <row r="28" spans="1:28">
      <c r="A28" s="64" t="s">
        <v>147</v>
      </c>
      <c r="B28" s="101"/>
      <c r="C28" s="101"/>
      <c r="D28" s="102"/>
      <c r="E28" s="102"/>
      <c r="F28" s="102"/>
      <c r="G28" s="102"/>
      <c r="H28" s="102"/>
      <c r="I28" s="102"/>
      <c r="J28" s="102"/>
      <c r="K28" s="102"/>
      <c r="L28" s="103" t="s">
        <v>201</v>
      </c>
      <c r="M28" s="124"/>
      <c r="N28" s="155"/>
      <c r="O28" s="155"/>
      <c r="P28" s="125"/>
      <c r="Q28" s="126" t="s">
        <v>201</v>
      </c>
      <c r="R28" s="118"/>
      <c r="S28" s="134" t="s">
        <v>201</v>
      </c>
      <c r="T28" s="77"/>
      <c r="U28" s="80"/>
      <c r="V28" s="78"/>
      <c r="W28" s="78"/>
      <c r="X28" s="112"/>
      <c r="Y28" s="113"/>
      <c r="Z28" s="137"/>
      <c r="AA28" s="142" t="s">
        <v>201</v>
      </c>
      <c r="AB28" s="92"/>
    </row>
    <row r="29" spans="1:28">
      <c r="A29" s="64" t="s">
        <v>148</v>
      </c>
      <c r="B29" s="101"/>
      <c r="C29" s="101"/>
      <c r="D29" s="102"/>
      <c r="E29" s="102"/>
      <c r="F29" s="102"/>
      <c r="G29" s="102"/>
      <c r="H29" s="102"/>
      <c r="I29" s="102"/>
      <c r="J29" s="102"/>
      <c r="K29" s="102"/>
      <c r="L29" s="103" t="s">
        <v>201</v>
      </c>
      <c r="M29" s="124"/>
      <c r="N29" s="155"/>
      <c r="O29" s="155"/>
      <c r="P29" s="125"/>
      <c r="Q29" s="126" t="s">
        <v>201</v>
      </c>
      <c r="R29" s="118"/>
      <c r="S29" s="79"/>
      <c r="T29" s="77"/>
      <c r="U29" s="80"/>
      <c r="V29" s="78"/>
      <c r="W29" s="78"/>
      <c r="X29" s="112"/>
      <c r="Y29" s="113"/>
      <c r="Z29" s="137"/>
      <c r="AA29" s="142" t="s">
        <v>201</v>
      </c>
      <c r="AB29" s="92"/>
    </row>
    <row r="30" spans="1:28" ht="15.75" thickBot="1">
      <c r="A30" s="65" t="s">
        <v>149</v>
      </c>
      <c r="B30" s="104"/>
      <c r="C30" s="104"/>
      <c r="D30" s="105"/>
      <c r="E30" s="105"/>
      <c r="F30" s="105"/>
      <c r="G30" s="105"/>
      <c r="H30" s="105"/>
      <c r="I30" s="105"/>
      <c r="J30" s="105"/>
      <c r="K30" s="105"/>
      <c r="L30" s="106" t="s">
        <v>201</v>
      </c>
      <c r="M30" s="127"/>
      <c r="N30" s="156"/>
      <c r="O30" s="156"/>
      <c r="P30" s="128"/>
      <c r="Q30" s="129" t="s">
        <v>201</v>
      </c>
      <c r="R30" s="119"/>
      <c r="S30" s="83"/>
      <c r="T30" s="81"/>
      <c r="U30" s="84"/>
      <c r="V30" s="82"/>
      <c r="W30" s="82"/>
      <c r="X30" s="114"/>
      <c r="Y30" s="115"/>
      <c r="Z30" s="139"/>
      <c r="AA30" s="143" t="s">
        <v>201</v>
      </c>
      <c r="AB30" s="90"/>
    </row>
    <row r="31" spans="1:28">
      <c r="A31" s="66" t="s">
        <v>140</v>
      </c>
      <c r="B31" s="98"/>
      <c r="C31" s="98"/>
      <c r="D31" s="99"/>
      <c r="E31" s="99"/>
      <c r="F31" s="99"/>
      <c r="G31" s="99" t="s">
        <v>201</v>
      </c>
      <c r="H31" s="99" t="s">
        <v>201</v>
      </c>
      <c r="I31" s="99"/>
      <c r="J31" s="99"/>
      <c r="K31" s="99"/>
      <c r="L31" s="100"/>
      <c r="M31" s="121"/>
      <c r="N31" s="154"/>
      <c r="O31" s="154"/>
      <c r="P31" s="122" t="s">
        <v>201</v>
      </c>
      <c r="Q31" s="123"/>
      <c r="R31" s="117"/>
      <c r="S31" s="75"/>
      <c r="T31" s="73"/>
      <c r="U31" s="76"/>
      <c r="V31" s="74"/>
      <c r="W31" s="74" t="s">
        <v>201</v>
      </c>
      <c r="X31" s="110"/>
      <c r="Y31" s="111"/>
      <c r="Z31" s="113" t="s">
        <v>201</v>
      </c>
      <c r="AA31" s="141"/>
      <c r="AB31" s="91"/>
    </row>
    <row r="32" spans="1:28">
      <c r="A32" s="64" t="s">
        <v>141</v>
      </c>
      <c r="B32" s="101"/>
      <c r="C32" s="101"/>
      <c r="D32" s="102"/>
      <c r="E32" s="102"/>
      <c r="F32" s="102"/>
      <c r="G32" s="102" t="s">
        <v>201</v>
      </c>
      <c r="H32" s="102" t="s">
        <v>201</v>
      </c>
      <c r="I32" s="102"/>
      <c r="J32" s="102"/>
      <c r="K32" s="102"/>
      <c r="L32" s="103"/>
      <c r="M32" s="124"/>
      <c r="N32" s="155"/>
      <c r="O32" s="155"/>
      <c r="P32" s="125" t="s">
        <v>201</v>
      </c>
      <c r="Q32" s="126"/>
      <c r="R32" s="118"/>
      <c r="S32" s="79"/>
      <c r="T32" s="77"/>
      <c r="U32" s="80"/>
      <c r="V32" s="78"/>
      <c r="W32" s="78"/>
      <c r="X32" s="112"/>
      <c r="Y32" s="113"/>
      <c r="Z32" s="113" t="s">
        <v>201</v>
      </c>
      <c r="AA32" s="142"/>
      <c r="AB32" s="92"/>
    </row>
    <row r="33" spans="1:28">
      <c r="A33" s="64" t="s">
        <v>142</v>
      </c>
      <c r="B33" s="101"/>
      <c r="C33" s="101"/>
      <c r="D33" s="102"/>
      <c r="E33" s="102"/>
      <c r="F33" s="102"/>
      <c r="G33" s="102" t="s">
        <v>201</v>
      </c>
      <c r="H33" s="102" t="s">
        <v>201</v>
      </c>
      <c r="I33" s="102"/>
      <c r="J33" s="102"/>
      <c r="K33" s="102"/>
      <c r="L33" s="103"/>
      <c r="M33" s="124"/>
      <c r="N33" s="155"/>
      <c r="O33" s="155"/>
      <c r="P33" s="125" t="s">
        <v>201</v>
      </c>
      <c r="Q33" s="126"/>
      <c r="R33" s="118"/>
      <c r="S33" s="79"/>
      <c r="T33" s="77"/>
      <c r="U33" s="80"/>
      <c r="V33" s="78"/>
      <c r="W33" s="78" t="s">
        <v>201</v>
      </c>
      <c r="X33" s="112"/>
      <c r="Y33" s="113"/>
      <c r="Z33" s="113" t="s">
        <v>201</v>
      </c>
      <c r="AA33" s="142"/>
      <c r="AB33" s="92"/>
    </row>
    <row r="34" spans="1:28" ht="15.75" thickBot="1">
      <c r="A34" s="65" t="s">
        <v>143</v>
      </c>
      <c r="B34" s="104"/>
      <c r="C34" s="104"/>
      <c r="D34" s="105"/>
      <c r="E34" s="105"/>
      <c r="F34" s="105"/>
      <c r="G34" s="105" t="s">
        <v>201</v>
      </c>
      <c r="H34" s="105" t="s">
        <v>201</v>
      </c>
      <c r="I34" s="105"/>
      <c r="J34" s="105"/>
      <c r="K34" s="105"/>
      <c r="L34" s="106"/>
      <c r="M34" s="127"/>
      <c r="N34" s="156"/>
      <c r="O34" s="156"/>
      <c r="P34" s="128" t="s">
        <v>201</v>
      </c>
      <c r="Q34" s="129"/>
      <c r="R34" s="119"/>
      <c r="S34" s="83"/>
      <c r="T34" s="81"/>
      <c r="U34" s="84"/>
      <c r="V34" s="82"/>
      <c r="W34" s="82" t="s">
        <v>201</v>
      </c>
      <c r="X34" s="114"/>
      <c r="Y34" s="115"/>
      <c r="Z34" s="113" t="s">
        <v>201</v>
      </c>
      <c r="AA34" s="143"/>
      <c r="AB34" s="90"/>
    </row>
    <row r="35" spans="1:28">
      <c r="A35" s="66" t="s">
        <v>138</v>
      </c>
      <c r="B35" s="98"/>
      <c r="C35" s="98" t="s">
        <v>201</v>
      </c>
      <c r="D35" s="99" t="s">
        <v>201</v>
      </c>
      <c r="E35" s="99" t="s">
        <v>201</v>
      </c>
      <c r="F35" s="99" t="s">
        <v>201</v>
      </c>
      <c r="G35" s="99"/>
      <c r="H35" s="99"/>
      <c r="I35" s="99" t="s">
        <v>201</v>
      </c>
      <c r="J35" s="99" t="s">
        <v>201</v>
      </c>
      <c r="K35" s="99" t="s">
        <v>201</v>
      </c>
      <c r="L35" s="100"/>
      <c r="M35" s="121"/>
      <c r="N35" s="154"/>
      <c r="O35" s="154"/>
      <c r="P35" s="122"/>
      <c r="Q35" s="123"/>
      <c r="R35" s="117" t="s">
        <v>201</v>
      </c>
      <c r="S35" s="75"/>
      <c r="T35" s="73" t="s">
        <v>201</v>
      </c>
      <c r="U35" s="76" t="s">
        <v>201</v>
      </c>
      <c r="V35" s="74"/>
      <c r="W35" s="74"/>
      <c r="X35" s="110" t="s">
        <v>201</v>
      </c>
      <c r="Y35" s="111"/>
      <c r="Z35" s="135"/>
      <c r="AA35" s="141"/>
      <c r="AB35" s="91"/>
    </row>
    <row r="36" spans="1:28">
      <c r="A36" s="64" t="s">
        <v>139</v>
      </c>
      <c r="B36" s="101"/>
      <c r="C36" s="101" t="s">
        <v>201</v>
      </c>
      <c r="D36" s="102" t="s">
        <v>201</v>
      </c>
      <c r="E36" s="102" t="s">
        <v>201</v>
      </c>
      <c r="F36" s="102" t="s">
        <v>201</v>
      </c>
      <c r="G36" s="102"/>
      <c r="H36" s="102"/>
      <c r="I36" s="102" t="s">
        <v>201</v>
      </c>
      <c r="J36" s="102"/>
      <c r="K36" s="102"/>
      <c r="L36" s="103"/>
      <c r="M36" s="124"/>
      <c r="N36" s="155"/>
      <c r="O36" s="155"/>
      <c r="P36" s="125"/>
      <c r="Q36" s="126"/>
      <c r="R36" s="118" t="s">
        <v>201</v>
      </c>
      <c r="S36" s="79"/>
      <c r="T36" s="77" t="s">
        <v>201</v>
      </c>
      <c r="U36" s="80" t="s">
        <v>201</v>
      </c>
      <c r="V36" s="78"/>
      <c r="W36" s="78"/>
      <c r="X36" s="112" t="s">
        <v>201</v>
      </c>
      <c r="Y36" s="113"/>
      <c r="Z36" s="137"/>
      <c r="AA36" s="138"/>
      <c r="AB36" s="92"/>
    </row>
    <row r="37" spans="1:28">
      <c r="A37" s="64" t="s">
        <v>258</v>
      </c>
      <c r="B37" s="101" t="s">
        <v>201</v>
      </c>
      <c r="C37" s="101" t="s">
        <v>201</v>
      </c>
      <c r="D37" s="102" t="s">
        <v>201</v>
      </c>
      <c r="E37" s="102" t="s">
        <v>201</v>
      </c>
      <c r="F37" s="102" t="s">
        <v>201</v>
      </c>
      <c r="G37" s="102"/>
      <c r="H37" s="102"/>
      <c r="I37" s="102" t="s">
        <v>201</v>
      </c>
      <c r="J37" s="102" t="s">
        <v>201</v>
      </c>
      <c r="K37" s="102" t="s">
        <v>201</v>
      </c>
      <c r="L37" s="103"/>
      <c r="M37" s="124" t="s">
        <v>201</v>
      </c>
      <c r="N37" s="155" t="s">
        <v>201</v>
      </c>
      <c r="O37" s="155"/>
      <c r="P37" s="125"/>
      <c r="Q37" s="126"/>
      <c r="R37" s="118" t="s">
        <v>201</v>
      </c>
      <c r="S37" s="79"/>
      <c r="T37" s="77"/>
      <c r="U37" s="80"/>
      <c r="V37" s="78"/>
      <c r="W37" s="78"/>
      <c r="X37" s="112"/>
      <c r="Y37" s="113" t="s">
        <v>201</v>
      </c>
      <c r="Z37" s="137"/>
      <c r="AA37" s="138"/>
      <c r="AB37" s="92" t="s">
        <v>201</v>
      </c>
    </row>
    <row r="38" spans="1:28">
      <c r="A38" s="64" t="s">
        <v>174</v>
      </c>
      <c r="B38" s="101"/>
      <c r="C38" s="101" t="s">
        <v>201</v>
      </c>
      <c r="D38" s="102" t="s">
        <v>201</v>
      </c>
      <c r="E38" s="102" t="s">
        <v>201</v>
      </c>
      <c r="F38" s="102" t="s">
        <v>201</v>
      </c>
      <c r="G38" s="102"/>
      <c r="H38" s="102"/>
      <c r="I38" s="102" t="s">
        <v>201</v>
      </c>
      <c r="J38" s="102" t="s">
        <v>201</v>
      </c>
      <c r="K38" s="102" t="s">
        <v>201</v>
      </c>
      <c r="L38" s="103"/>
      <c r="M38" s="124"/>
      <c r="N38" s="155"/>
      <c r="O38" s="155"/>
      <c r="P38" s="125"/>
      <c r="Q38" s="126"/>
      <c r="R38" s="118" t="s">
        <v>201</v>
      </c>
      <c r="S38" s="79"/>
      <c r="T38" s="77" t="s">
        <v>201</v>
      </c>
      <c r="U38" s="80" t="s">
        <v>201</v>
      </c>
      <c r="V38" s="78"/>
      <c r="W38" s="78"/>
      <c r="X38" s="112" t="s">
        <v>201</v>
      </c>
      <c r="Y38" s="113"/>
      <c r="Z38" s="137"/>
      <c r="AA38" s="138"/>
      <c r="AB38" s="92"/>
    </row>
    <row r="39" spans="1:28">
      <c r="A39" s="64" t="s">
        <v>240</v>
      </c>
      <c r="B39" s="101" t="s">
        <v>201</v>
      </c>
      <c r="C39" s="101" t="s">
        <v>201</v>
      </c>
      <c r="D39" s="102" t="s">
        <v>201</v>
      </c>
      <c r="E39" s="102" t="s">
        <v>201</v>
      </c>
      <c r="F39" s="102" t="s">
        <v>201</v>
      </c>
      <c r="G39" s="102"/>
      <c r="H39" s="102"/>
      <c r="I39" s="102" t="s">
        <v>201</v>
      </c>
      <c r="J39" s="102"/>
      <c r="K39" s="102" t="s">
        <v>201</v>
      </c>
      <c r="L39" s="103"/>
      <c r="M39" s="124" t="s">
        <v>201</v>
      </c>
      <c r="N39" s="155" t="s">
        <v>201</v>
      </c>
      <c r="O39" s="155"/>
      <c r="P39" s="125"/>
      <c r="Q39" s="126"/>
      <c r="R39" s="118" t="s">
        <v>201</v>
      </c>
      <c r="S39" s="79"/>
      <c r="T39" s="77"/>
      <c r="U39" s="80"/>
      <c r="V39" s="78"/>
      <c r="W39" s="78"/>
      <c r="X39" s="112"/>
      <c r="Y39" s="113" t="s">
        <v>201</v>
      </c>
      <c r="Z39" s="137"/>
      <c r="AA39" s="138"/>
      <c r="AB39" s="92" t="s">
        <v>201</v>
      </c>
    </row>
    <row r="40" spans="1:28">
      <c r="A40" s="64" t="s">
        <v>175</v>
      </c>
      <c r="B40" s="101"/>
      <c r="C40" s="101" t="s">
        <v>201</v>
      </c>
      <c r="D40" s="102" t="s">
        <v>201</v>
      </c>
      <c r="E40" s="102" t="s">
        <v>201</v>
      </c>
      <c r="F40" s="102" t="s">
        <v>201</v>
      </c>
      <c r="G40" s="102"/>
      <c r="H40" s="102"/>
      <c r="I40" s="102" t="s">
        <v>201</v>
      </c>
      <c r="J40" s="102" t="s">
        <v>201</v>
      </c>
      <c r="K40" s="102" t="s">
        <v>201</v>
      </c>
      <c r="L40" s="103"/>
      <c r="M40" s="124"/>
      <c r="N40" s="155"/>
      <c r="O40" s="155"/>
      <c r="P40" s="125"/>
      <c r="Q40" s="126"/>
      <c r="R40" s="118" t="s">
        <v>201</v>
      </c>
      <c r="S40" s="79"/>
      <c r="T40" s="77" t="s">
        <v>201</v>
      </c>
      <c r="U40" s="80" t="s">
        <v>201</v>
      </c>
      <c r="V40" s="78"/>
      <c r="W40" s="78"/>
      <c r="X40" s="112"/>
      <c r="Y40" s="113"/>
      <c r="Z40" s="137"/>
      <c r="AA40" s="138"/>
      <c r="AB40" s="92"/>
    </row>
    <row r="41" spans="1:28">
      <c r="A41" s="64" t="s">
        <v>241</v>
      </c>
      <c r="B41" s="101" t="s">
        <v>201</v>
      </c>
      <c r="C41" s="101" t="s">
        <v>201</v>
      </c>
      <c r="D41" s="102" t="s">
        <v>201</v>
      </c>
      <c r="E41" s="102" t="s">
        <v>201</v>
      </c>
      <c r="F41" s="102" t="s">
        <v>201</v>
      </c>
      <c r="G41" s="102"/>
      <c r="H41" s="102"/>
      <c r="I41" s="102" t="s">
        <v>201</v>
      </c>
      <c r="J41" s="102"/>
      <c r="K41" s="102" t="s">
        <v>201</v>
      </c>
      <c r="L41" s="103"/>
      <c r="M41" s="124" t="s">
        <v>201</v>
      </c>
      <c r="N41" s="155" t="s">
        <v>201</v>
      </c>
      <c r="O41" s="155"/>
      <c r="P41" s="125"/>
      <c r="Q41" s="126"/>
      <c r="R41" s="118" t="s">
        <v>201</v>
      </c>
      <c r="S41" s="79"/>
      <c r="T41" s="77"/>
      <c r="U41" s="80"/>
      <c r="V41" s="78"/>
      <c r="W41" s="78"/>
      <c r="X41" s="112"/>
      <c r="Y41" s="113" t="s">
        <v>201</v>
      </c>
      <c r="Z41" s="137"/>
      <c r="AA41" s="138"/>
      <c r="AB41" s="92" t="s">
        <v>201</v>
      </c>
    </row>
    <row r="42" spans="1:28">
      <c r="A42" s="64" t="s">
        <v>176</v>
      </c>
      <c r="B42" s="101"/>
      <c r="C42" s="101"/>
      <c r="D42" s="102"/>
      <c r="E42" s="102" t="s">
        <v>201</v>
      </c>
      <c r="F42" s="102" t="s">
        <v>201</v>
      </c>
      <c r="G42" s="102"/>
      <c r="H42" s="102"/>
      <c r="I42" s="102"/>
      <c r="J42" s="102"/>
      <c r="K42" s="102"/>
      <c r="L42" s="103"/>
      <c r="M42" s="124"/>
      <c r="N42" s="155"/>
      <c r="O42" s="155"/>
      <c r="P42" s="125"/>
      <c r="Q42" s="126"/>
      <c r="R42" s="118" t="s">
        <v>201</v>
      </c>
      <c r="S42" s="79"/>
      <c r="T42" s="77"/>
      <c r="U42" s="80"/>
      <c r="V42" s="78"/>
      <c r="W42" s="78"/>
      <c r="X42" s="112"/>
      <c r="Y42" s="113"/>
      <c r="Z42" s="137"/>
      <c r="AA42" s="138"/>
      <c r="AB42" s="92"/>
    </row>
    <row r="43" spans="1:28">
      <c r="A43" s="64" t="s">
        <v>179</v>
      </c>
      <c r="B43" s="101"/>
      <c r="C43" s="101"/>
      <c r="D43" s="102"/>
      <c r="E43" s="102"/>
      <c r="F43" s="102"/>
      <c r="G43" s="102"/>
      <c r="H43" s="102"/>
      <c r="I43" s="102"/>
      <c r="J43" s="102"/>
      <c r="K43" s="102"/>
      <c r="L43" s="103"/>
      <c r="M43" s="124" t="s">
        <v>201</v>
      </c>
      <c r="N43" s="155"/>
      <c r="O43" s="155"/>
      <c r="P43" s="125"/>
      <c r="Q43" s="126"/>
      <c r="R43" s="118" t="s">
        <v>201</v>
      </c>
      <c r="S43" s="79"/>
      <c r="T43" s="77"/>
      <c r="U43" s="80"/>
      <c r="V43" s="78"/>
      <c r="W43" s="78"/>
      <c r="X43" s="112"/>
      <c r="Y43" s="113"/>
      <c r="Z43" s="137"/>
      <c r="AA43" s="138"/>
      <c r="AB43" s="92"/>
    </row>
    <row r="44" spans="1:28">
      <c r="A44" s="64" t="s">
        <v>177</v>
      </c>
      <c r="B44" s="101"/>
      <c r="C44" s="101"/>
      <c r="D44" s="102"/>
      <c r="E44" s="102" t="s">
        <v>201</v>
      </c>
      <c r="F44" s="102" t="s">
        <v>201</v>
      </c>
      <c r="G44" s="102"/>
      <c r="H44" s="102"/>
      <c r="I44" s="102"/>
      <c r="J44" s="102"/>
      <c r="K44" s="102"/>
      <c r="L44" s="103"/>
      <c r="M44" s="124"/>
      <c r="N44" s="155"/>
      <c r="O44" s="155"/>
      <c r="P44" s="125"/>
      <c r="Q44" s="126"/>
      <c r="R44" s="118"/>
      <c r="S44" s="79"/>
      <c r="T44" s="77"/>
      <c r="U44" s="80"/>
      <c r="V44" s="78"/>
      <c r="W44" s="78"/>
      <c r="X44" s="112"/>
      <c r="Y44" s="113"/>
      <c r="Z44" s="137"/>
      <c r="AA44" s="138"/>
      <c r="AB44" s="92"/>
    </row>
    <row r="45" spans="1:28">
      <c r="A45" s="64" t="s">
        <v>178</v>
      </c>
      <c r="B45" s="101"/>
      <c r="C45" s="101"/>
      <c r="D45" s="102"/>
      <c r="E45" s="102"/>
      <c r="F45" s="102"/>
      <c r="G45" s="102"/>
      <c r="H45" s="102"/>
      <c r="I45" s="102"/>
      <c r="J45" s="102"/>
      <c r="K45" s="102"/>
      <c r="L45" s="103"/>
      <c r="M45" s="124"/>
      <c r="N45" s="155"/>
      <c r="O45" s="155"/>
      <c r="P45" s="125"/>
      <c r="Q45" s="126"/>
      <c r="R45" s="118"/>
      <c r="S45" s="79"/>
      <c r="T45" s="77"/>
      <c r="U45" s="80"/>
      <c r="V45" s="78"/>
      <c r="W45" s="78"/>
      <c r="X45" s="112"/>
      <c r="Y45" s="113"/>
      <c r="Z45" s="137"/>
      <c r="AA45" s="138"/>
      <c r="AB45" s="92"/>
    </row>
    <row r="46" spans="1:28" ht="15.75" thickBot="1">
      <c r="A46" s="65" t="s">
        <v>172</v>
      </c>
      <c r="B46" s="104"/>
      <c r="C46" s="104" t="s">
        <v>201</v>
      </c>
      <c r="D46" s="105" t="s">
        <v>201</v>
      </c>
      <c r="E46" s="105"/>
      <c r="F46" s="105"/>
      <c r="G46" s="105"/>
      <c r="H46" s="105"/>
      <c r="I46" s="105"/>
      <c r="J46" s="105"/>
      <c r="K46" s="105"/>
      <c r="L46" s="106"/>
      <c r="M46" s="127"/>
      <c r="N46" s="156"/>
      <c r="O46" s="156"/>
      <c r="P46" s="128"/>
      <c r="Q46" s="129"/>
      <c r="R46" s="119"/>
      <c r="S46" s="83"/>
      <c r="T46" s="81"/>
      <c r="U46" s="84"/>
      <c r="V46" s="82"/>
      <c r="W46" s="82"/>
      <c r="X46" s="114"/>
      <c r="Y46" s="115"/>
      <c r="Z46" s="139"/>
      <c r="AA46" s="140"/>
      <c r="AB46" s="90"/>
    </row>
    <row r="47" spans="1:28" ht="15.75" thickBot="1">
      <c r="A47" s="67" t="s">
        <v>173</v>
      </c>
      <c r="B47" s="107"/>
      <c r="C47" s="107"/>
      <c r="D47" s="108"/>
      <c r="E47" s="108"/>
      <c r="F47" s="108"/>
      <c r="G47" s="108" t="s">
        <v>201</v>
      </c>
      <c r="H47" s="108"/>
      <c r="I47" s="108"/>
      <c r="J47" s="108"/>
      <c r="K47" s="108"/>
      <c r="L47" s="109"/>
      <c r="M47" s="130"/>
      <c r="N47" s="161"/>
      <c r="O47" s="161"/>
      <c r="P47" s="131" t="s">
        <v>201</v>
      </c>
      <c r="Q47" s="132"/>
      <c r="R47" s="120"/>
      <c r="S47" s="87"/>
      <c r="T47" s="85"/>
      <c r="U47" s="88"/>
      <c r="V47" s="86"/>
      <c r="W47" s="86"/>
      <c r="X47" s="144"/>
      <c r="Y47" s="145"/>
      <c r="Z47" s="146"/>
      <c r="AA47" s="147"/>
      <c r="AB47" s="93"/>
    </row>
    <row r="48" spans="1:28">
      <c r="X48" s="94"/>
      <c r="Y48" s="94"/>
      <c r="Z48" s="94"/>
      <c r="AA48" s="94"/>
      <c r="AB48" s="94"/>
    </row>
    <row r="49" spans="24:28">
      <c r="X49" s="94"/>
      <c r="Y49" s="94"/>
      <c r="Z49" s="94"/>
      <c r="AA49" s="94"/>
      <c r="AB49" s="94"/>
    </row>
  </sheetData>
  <sheetProtection algorithmName="SHA-512" hashValue="HAogrrEh5i6ms9SH/5VPH0MtuJv/ETblr5vxAMQivT5XHJm+c6arrIC5e2hHPiTkJ4ATntoWCQ/Sxfq+H7eKKg==" saltValue="xWtnWiWMx1c5NM4Vr7aRmg==" spinCount="100000" sheet="1" selectLockedCells="1"/>
  <mergeCells count="4">
    <mergeCell ref="M1:Q1"/>
    <mergeCell ref="T1:W1"/>
    <mergeCell ref="X1:AA1"/>
    <mergeCell ref="B1:L1"/>
  </mergeCells>
  <pageMargins left="0.7" right="0.7" top="0.75" bottom="0.75" header="0.3" footer="0.3"/>
  <pageSetup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eadline xmlns="cc5f7f01-70d3-452f-b822-98bf551a2962" xsi:nil="true"/>
    <Article xmlns="cc5f7f01-70d3-452f-b822-98bf551a2962" xsi:nil="true"/>
    <ArticleDescription xmlns="cc5f7f01-70d3-452f-b822-98bf551a2962" xsi:nil="true"/>
    <HomeDescription xmlns="cc5f7f01-70d3-452f-b822-98bf551a2962" xsi:nil="true"/>
    <Collateral_x0020_Type xmlns="9306cc73-5397-4743-8a85-b0da0efede15">--</Collateral_x0020_Type>
    <Part_x0020_Number xmlns="9306cc73-5397-4743-8a85-b0da0efede15">N/A</Part_x0020_Number>
    <Image xmlns="cc5f7f01-70d3-452f-b822-98bf551a2962" xsi:nil="true"/>
    <ContactDetails xmlns="cc5f7f01-70d3-452f-b822-98bf551a2962" xsi:nil="true"/>
    <Published xmlns="9306cc73-5397-4743-8a85-b0da0efede15">2017-01-24T08:00:00+00:00</Published>
    <Rev xmlns="9306cc73-5397-4743-8a85-b0da0efede15">N/A</Rev>
    <PublishingExpirationDate xmlns="http://schemas.microsoft.com/sharepoint/v3" xsi:nil="true"/>
    <Date xmlns="cc5f7f01-70d3-452f-b822-98bf551a2962" xsi:nil="true"/>
    <EventType1 xmlns="cc5f7f01-70d3-452f-b822-98bf551a2962" xsi:nil="true"/>
    <PublishingStartDate xmlns="http://schemas.microsoft.com/sharepoint/v3" xsi:nil="true"/>
    <Release_x0020_Date xmlns="cc5f7f01-70d3-452f-b822-98bf551a2962" xsi:nil="true"/>
    <EventLocation xmlns="cc5f7f01-70d3-452f-b822-98bf551a2962" xsi:nil="true"/>
    <Event1 xmlns="cc5f7f01-70d3-452f-b822-98bf551a29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69B4F0FF504C48BAFB0D76280235DD" ma:contentTypeVersion="5" ma:contentTypeDescription="Create a new document." ma:contentTypeScope="" ma:versionID="027a04ee42ec69a3cb616b6c154c8469">
  <xsd:schema xmlns:xsd="http://www.w3.org/2001/XMLSchema" xmlns:xs="http://www.w3.org/2001/XMLSchema" xmlns:p="http://schemas.microsoft.com/office/2006/metadata/properties" xmlns:ns1="http://schemas.microsoft.com/sharepoint/v3" xmlns:ns2="cc5f7f01-70d3-452f-b822-98bf551a2962" xmlns:ns3="9306cc73-5397-4743-8a85-b0da0efede15" targetNamespace="http://schemas.microsoft.com/office/2006/metadata/properties" ma:root="true" ma:fieldsID="b4a614cfa6b21cf08fd5c2fcbe06d459" ns1:_="" ns2:_="" ns3:_="">
    <xsd:import namespace="http://schemas.microsoft.com/sharepoint/v3"/>
    <xsd:import namespace="cc5f7f01-70d3-452f-b822-98bf551a2962"/>
    <xsd:import namespace="9306cc73-5397-4743-8a85-b0da0efede15"/>
    <xsd:element name="properties">
      <xsd:complexType>
        <xsd:sequence>
          <xsd:element name="documentManagement">
            <xsd:complexType>
              <xsd:all>
                <xsd:element ref="ns2:Date" minOccurs="0"/>
                <xsd:element ref="ns2:Event1" minOccurs="0"/>
                <xsd:element ref="ns2:EventType1" minOccurs="0"/>
                <xsd:element ref="ns2:EventLocation" minOccurs="0"/>
                <xsd:element ref="ns2:Headline" minOccurs="0"/>
                <xsd:element ref="ns2:Release_x0020_Date" minOccurs="0"/>
                <xsd:element ref="ns2:Image" minOccurs="0"/>
                <xsd:element ref="ns2:Article" minOccurs="0"/>
                <xsd:element ref="ns2:ArticleDescription" minOccurs="0"/>
                <xsd:element ref="ns2:ContactDetails" minOccurs="0"/>
                <xsd:element ref="ns2:HomeDescription" minOccurs="0"/>
                <xsd:element ref="ns1:PublishingStartDate" minOccurs="0"/>
                <xsd:element ref="ns1:PublishingExpirationDate" minOccurs="0"/>
                <xsd:element ref="ns3:Collateral_x0020_Type" minOccurs="0"/>
                <xsd:element ref="ns3:Part_x0020_Number" minOccurs="0"/>
                <xsd:element ref="ns3:Rev" minOccurs="0"/>
                <xsd:element ref="ns3:Publish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0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f7f01-70d3-452f-b822-98bf551a2962" elementFormDefault="qualified">
    <xsd:import namespace="http://schemas.microsoft.com/office/2006/documentManagement/types"/>
    <xsd:import namespace="http://schemas.microsoft.com/office/infopath/2007/PartnerControls"/>
    <xsd:element name="Date" ma:index="8" nillable="true" ma:displayName="DescriptionHome" ma:internalName="Date">
      <xsd:simpleType>
        <xsd:restriction base="dms:Unknown"/>
      </xsd:simpleType>
    </xsd:element>
    <xsd:element name="Event1" ma:index="9" nillable="true" ma:displayName="For OEM / System Vendors" ma:internalName="Event1">
      <xsd:simpleType>
        <xsd:restriction base="dms:Unknown"/>
      </xsd:simpleType>
    </xsd:element>
    <xsd:element name="EventType1" ma:index="10" nillable="true" ma:displayName="EventType" ma:internalName="EventType1">
      <xsd:simpleType>
        <xsd:restriction base="dms:Unknown"/>
      </xsd:simpleType>
    </xsd:element>
    <xsd:element name="EventLocation" ma:index="11" nillable="true" ma:displayName="EventLocation" ma:internalName="EventLocation">
      <xsd:simpleType>
        <xsd:restriction base="dms:Unknown"/>
      </xsd:simpleType>
    </xsd:element>
    <xsd:element name="Headline" ma:index="12" nillable="true" ma:displayName="Headline" ma:internalName="Headline">
      <xsd:simpleType>
        <xsd:restriction base="dms:Unknown"/>
      </xsd:simpleType>
    </xsd:element>
    <xsd:element name="Release_x0020_Date" ma:index="13" nillable="true" ma:displayName="Release Date" ma:internalName="Release_x0020_Date">
      <xsd:simpleType>
        <xsd:restriction base="dms:Unknown"/>
      </xsd:simpleType>
    </xsd:element>
    <xsd:element name="Image" ma:index="14" nillable="true" ma:displayName="Image" ma:internalName="Image">
      <xsd:simpleType>
        <xsd:restriction base="dms:Unknown"/>
      </xsd:simpleType>
    </xsd:element>
    <xsd:element name="Article" ma:index="15" nillable="true" ma:displayName="Article" ma:internalName="Article">
      <xsd:simpleType>
        <xsd:restriction base="dms:Unknown"/>
      </xsd:simpleType>
    </xsd:element>
    <xsd:element name="ArticleDescription" ma:index="16" nillable="true" ma:displayName="ArticleDescription" ma:internalName="ArticleDescription">
      <xsd:simpleType>
        <xsd:restriction base="dms:Unknown"/>
      </xsd:simpleType>
    </xsd:element>
    <xsd:element name="ContactDetails" ma:index="17" nillable="true" ma:displayName="ContactDetails" ma:internalName="ContactDetails">
      <xsd:simpleType>
        <xsd:restriction base="dms:Unknown"/>
      </xsd:simpleType>
    </xsd:element>
    <xsd:element name="HomeDescription" ma:index="18" nillable="true" ma:displayName="HomeDescription" ma:internalName="HomeDescript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6cc73-5397-4743-8a85-b0da0efede15" elementFormDefault="qualified">
    <xsd:import namespace="http://schemas.microsoft.com/office/2006/documentManagement/types"/>
    <xsd:import namespace="http://schemas.microsoft.com/office/infopath/2007/PartnerControls"/>
    <xsd:element name="Collateral_x0020_Type" ma:index="21" nillable="true" ma:displayName="Collateral Type" ma:default="--" ma:format="Dropdown" ma:internalName="Collateral_x0020_Type">
      <xsd:simpleType>
        <xsd:restriction base="dms:Choice">
          <xsd:enumeration value="--"/>
          <xsd:enumeration value="Application Notes"/>
          <xsd:enumeration value="Battle Cards"/>
          <xsd:enumeration value="Brochures"/>
          <xsd:enumeration value="Case Studies"/>
          <xsd:enumeration value="Competitive Briefs"/>
          <xsd:enumeration value="Data Sheets"/>
          <xsd:enumeration value="FAQs"/>
          <xsd:enumeration value="Flyers"/>
          <xsd:enumeration value="Line Cards"/>
          <xsd:enumeration value="Solution Sheets"/>
          <xsd:enumeration value="Technology Briefs"/>
          <xsd:enumeration value="Third-party Papers"/>
          <xsd:enumeration value="User Guides"/>
          <xsd:enumeration value="White Papers"/>
          <xsd:enumeration value="Archived Newsletters"/>
        </xsd:restriction>
      </xsd:simpleType>
    </xsd:element>
    <xsd:element name="Part_x0020_Number" ma:index="22" nillable="true" ma:displayName="Part Number" ma:internalName="Part_x0020_Number">
      <xsd:simpleType>
        <xsd:restriction base="dms:Text">
          <xsd:maxLength value="20"/>
        </xsd:restriction>
      </xsd:simpleType>
    </xsd:element>
    <xsd:element name="Rev" ma:index="23" nillable="true" ma:displayName="Rev" ma:internalName="Rev">
      <xsd:simpleType>
        <xsd:restriction base="dms:Text">
          <xsd:maxLength value="3"/>
        </xsd:restriction>
      </xsd:simpleType>
    </xsd:element>
    <xsd:element name="Published" ma:index="24" nillable="true" ma:displayName="Published" ma:format="DateOnly" ma:internalName="Publish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E039F1-8160-45AB-949B-053870507486}">
  <ds:schemaRefs>
    <ds:schemaRef ds:uri="http://purl.org/dc/elements/1.1/"/>
    <ds:schemaRef ds:uri="http://schemas.microsoft.com/sharepoint/v3"/>
    <ds:schemaRef ds:uri="http://purl.org/dc/dcmitype/"/>
    <ds:schemaRef ds:uri="http://www.w3.org/XML/1998/namespace"/>
    <ds:schemaRef ds:uri="http://schemas.microsoft.com/office/2006/documentManagement/types"/>
    <ds:schemaRef ds:uri="cc5f7f01-70d3-452f-b822-98bf551a2962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306cc73-5397-4743-8a85-b0da0efede1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76CB062-77A7-45ED-ABF7-FFD5E804C6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1A1833-433A-47B6-A96E-92A4D57AB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5f7f01-70d3-452f-b822-98bf551a2962"/>
    <ds:schemaRef ds:uri="9306cc73-5397-4743-8a85-b0da0efed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Selector Data</vt:lpstr>
      <vt:lpstr>Cross Ref Data</vt:lpstr>
      <vt:lpstr>Ethernet Selector Tool</vt:lpstr>
      <vt:lpstr>Adapter PN Cross Reference</vt:lpstr>
      <vt:lpstr>Platform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HPE Ethernet Adapter Selector</dc:title>
  <dc:creator>Todd Owens</dc:creator>
  <cp:lastModifiedBy>Todd Owens</cp:lastModifiedBy>
  <cp:lastPrinted>2017-08-25T11:44:56Z</cp:lastPrinted>
  <dcterms:created xsi:type="dcterms:W3CDTF">2017-01-21T16:10:08Z</dcterms:created>
  <dcterms:modified xsi:type="dcterms:W3CDTF">2018-01-23T18:11:44Z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0x010100AE69B4F0FF504C48BAFB0D76280235DD</vt:lpwstr>
  </property>
</Properties>
</file>