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immerhe\AppData\Local\Microsoft\Windows\INetCache\Content.Outlook\3BSDWNG3\"/>
    </mc:Choice>
  </mc:AlternateContent>
  <xr:revisionPtr revIDLastSave="0" documentId="13_ncr:1_{42B3D192-548E-4B48-9DCE-C1347889B095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Navigation" sheetId="33" r:id="rId1"/>
    <sheet name="ThinkPad P" sheetId="3" r:id="rId2"/>
    <sheet name="ThinkStation" sheetId="16" r:id="rId3"/>
    <sheet name="Graphic &amp; Options" sheetId="23" r:id="rId4"/>
    <sheet name="Portfolio" sheetId="32" r:id="rId5"/>
    <sheet name="Ess" sheetId="34" state="hidden" r:id="rId6"/>
    <sheet name="Data" sheetId="25" state="hidden" r:id="rId7"/>
    <sheet name="DataVis" sheetId="28" state="hidden" r:id="rId8"/>
    <sheet name="Pic" sheetId="26" state="hidden" r:id="rId9"/>
  </sheets>
  <definedNames>
    <definedName name="_xlnm._FilterDatabase" localSheetId="4" hidden="1">Portfolio!$A$4:$Q$264</definedName>
    <definedName name="_xlnm._FilterDatabase" localSheetId="1" hidden="1">'ThinkPad P'!$A$8:$A$24</definedName>
    <definedName name="_xlnm._FilterDatabase" localSheetId="2" hidden="1">ThinkStation!$A$8:$A$25</definedName>
    <definedName name="_p14g3A">'ThinkPad P'!$B$1</definedName>
    <definedName name="_p14s_amd_g4">'ThinkPad P'!$E$1</definedName>
    <definedName name="_p14sag3">'ThinkPad P'!#REF!</definedName>
    <definedName name="_p14sg3">'ThinkPad P'!#REF!</definedName>
    <definedName name="_p14sg4">'ThinkPad P'!$K$1</definedName>
    <definedName name="_p15g2">'ThinkPad P'!$AU$1</definedName>
    <definedName name="_p15sg2">'ThinkPad P'!$K$1</definedName>
    <definedName name="_p15vag3">'ThinkPad P'!$S$1</definedName>
    <definedName name="_p15vg3">'ThinkPad P'!$AE$1</definedName>
    <definedName name="_p15vG3i">'ThinkPad P'!#REF!</definedName>
    <definedName name="_p16">'ThinkPad P'!#REF!</definedName>
    <definedName name="_p16g1">'ThinkPad P'!#REF!</definedName>
    <definedName name="_p16g2">'ThinkPad P'!$BB$1</definedName>
    <definedName name="_p16s_amd_g1">'ThinkPad P'!#REF!</definedName>
    <definedName name="_p16s_amd_g2">'ThinkPad P'!$S$1</definedName>
    <definedName name="_p16sag1">'ThinkPad P'!#REF!</definedName>
    <definedName name="_p16sg1">'ThinkPad P'!#REF!</definedName>
    <definedName name="_p16sg2">'ThinkPad P'!$S$1</definedName>
    <definedName name="_P16sG2i">'ThinkPad P'!$Y$1</definedName>
    <definedName name="_p16vg1">'ThinkPad P'!$AK$1</definedName>
    <definedName name="_p17g2">'ThinkPad P'!#REF!</definedName>
    <definedName name="_p1g4">'ThinkPad P'!#REF!</definedName>
    <definedName name="_p1g5">'ThinkPad P'!$AR$2</definedName>
    <definedName name="_p350sff">ThinkStation!#REF!</definedName>
    <definedName name="_P358">ThinkStation!#REF!</definedName>
    <definedName name="_p358t">ThinkStation!$Q$1</definedName>
    <definedName name="_p360t">ThinkStation!$U$1</definedName>
    <definedName name="_p360ultra">ThinkStation!#REF!</definedName>
    <definedName name="_p520c">ThinkStation!#REF!</definedName>
    <definedName name="_p520ct">ThinkStation!$AB$1</definedName>
    <definedName name="_p520t">ThinkStation!$AT$2</definedName>
    <definedName name="_t15p">'ThinkPad P'!#REF!</definedName>
    <definedName name="AK">'ThinkPad P'!#REF!</definedName>
    <definedName name="P1_G4">'ThinkPad P'!$AK$2</definedName>
    <definedName name="P1_G4_Ubuntu">'ThinkPad P'!#REF!</definedName>
    <definedName name="P1_G5">'ThinkPad P'!#REF!</definedName>
    <definedName name="p1_g6">'ThinkPad P'!$AU$2</definedName>
    <definedName name="P1_Gen4">'ThinkPad P'!#REF!</definedName>
    <definedName name="P14_AMD">'ThinkPad P'!#REF!</definedName>
    <definedName name="P14_AMD_G2">'ThinkPad P'!#REF!</definedName>
    <definedName name="P14_AMD_G2_Ubuntu">'ThinkPad P'!#REF!</definedName>
    <definedName name="P14_AMD_G3">'ThinkPad P'!#REF!</definedName>
    <definedName name="P14_AMD_G3_2">'ThinkPad P'!#REF!</definedName>
    <definedName name="P14_G2">'ThinkPad P'!#REF!</definedName>
    <definedName name="P14_Gen2_W2">'ThinkPad P'!#REF!</definedName>
    <definedName name="P14s">'ThinkPad P'!#REF!</definedName>
    <definedName name="P14s_AMD_G2">'ThinkPad P'!#REF!</definedName>
    <definedName name="p14s_amd_gen2">'ThinkPad P'!$B$2</definedName>
    <definedName name="P14s_G3">'ThinkPad P'!#REF!</definedName>
    <definedName name="P14s_Gen2">'ThinkPad P'!#REF!</definedName>
    <definedName name="P15_g2">'ThinkPad P'!#REF!</definedName>
    <definedName name="P15_g2_ubuntu">'ThinkPad P'!#REF!</definedName>
    <definedName name="P15s">'ThinkPad P'!#REF!</definedName>
    <definedName name="P15s_G2">'ThinkPad P'!#REF!</definedName>
    <definedName name="P15s_Gen2">'ThinkPad P'!#REF!</definedName>
    <definedName name="P15s_Gen2_W2">'ThinkPad P'!#REF!</definedName>
    <definedName name="p15v_amd">'ThinkPad P'!#REF!</definedName>
    <definedName name="P15v_G2">'ThinkPad P'!#REF!</definedName>
    <definedName name="p15vamdG1">'ThinkPad P'!#REF!</definedName>
    <definedName name="P15vG3">'ThinkPad P'!#REF!</definedName>
    <definedName name="P15vG3_2">'ThinkPad P'!#REF!</definedName>
    <definedName name="P16s">'ThinkPad P'!#REF!</definedName>
    <definedName name="P16s_AMD">'ThinkPad P'!#REF!</definedName>
    <definedName name="P16s_i_2">'ThinkPad P'!#REF!</definedName>
    <definedName name="P17_Gen2">'ThinkPad P'!#REF!</definedName>
    <definedName name="P3_Tiny">ThinkStation!$B$2</definedName>
    <definedName name="P3_Tower">ThinkStation!$AB$2</definedName>
    <definedName name="P3_Ultra">ThinkStation!$I$2</definedName>
    <definedName name="P348_T">ThinkStation!#REF!</definedName>
    <definedName name="P350_SFF">ThinkStation!$B$2</definedName>
    <definedName name="P350_T">ThinkStation!#REF!</definedName>
    <definedName name="P350_Tiny">ThinkStation!#REF!</definedName>
    <definedName name="P350_Tower">ThinkStation!#REF!</definedName>
    <definedName name="P350_ubuntu">ThinkStation!#REF!</definedName>
    <definedName name="P360_Tiny">ThinkStation!#REF!</definedName>
    <definedName name="P360_Ultra">ThinkStation!#REF!</definedName>
    <definedName name="P360t">ThinkStation!#REF!</definedName>
    <definedName name="P360tiny">ThinkStation!#REF!</definedName>
    <definedName name="P5_">ThinkStation!$AV$2</definedName>
    <definedName name="P520_T">ThinkStation!#REF!</definedName>
    <definedName name="P520_T_R">ThinkStation!#REF!</definedName>
    <definedName name="P520c">ThinkStation!#REF!</definedName>
    <definedName name="P6_">ThinkStation!$BF$2</definedName>
    <definedName name="P620_">ThinkStation!$AV$2</definedName>
    <definedName name="P620_T">ThinkStation!#REF!</definedName>
    <definedName name="P7_">ThinkStation!$BL$2</definedName>
    <definedName name="P720_T">ThinkStation!#REF!</definedName>
    <definedName name="P720T">ThinkStation!#REF!</definedName>
    <definedName name="P8_">ThinkStation!$BS$2</definedName>
    <definedName name="P920_T">ThinkStation!#REF!</definedName>
    <definedName name="P920T">ThinkStation!#REF!</definedName>
    <definedName name="Platz01" localSheetId="4">INDEX(Pic!$B:$B,MATCH(#REF!,Pic!$A:$A,0))</definedName>
    <definedName name="Platz01">INDEX(Pic!$B:$B,MATCH(#REF!,Pic!$A:$A,0))</definedName>
    <definedName name="Platz02" localSheetId="4">INDEX(Pic!$B:$B,MATCH(#REF!,Pic!$A:$A,0))</definedName>
    <definedName name="Platz02">INDEX(Pic!$B:$B,MATCH(#REF!,Pic!$A:$A,0))</definedName>
    <definedName name="Platz03" localSheetId="4">INDEX(Pic!$B:$B,MATCH(#REF!,Pic!$A:$A,0))</definedName>
    <definedName name="Platz03">INDEX(Pic!$B:$B,MATCH(#REF!,Pic!$A:$A,0))</definedName>
    <definedName name="Platz04" localSheetId="4">INDEX(Pic!$B:$B,MATCH(#REF!,Pic!$A:$A,0))</definedName>
    <definedName name="Platz04">INDEX(Pic!$B:$B,MATCH(#REF!,Pic!$A:$A,0))</definedName>
    <definedName name="Platz05" localSheetId="4">INDEX(Pic!$B:$B,MATCH(#REF!,Pic!$A:$A,0))</definedName>
    <definedName name="Platz05">INDEX(Pic!$B:$B,MATCH(#REF!,Pic!$A:$A,0))</definedName>
    <definedName name="Platz06" localSheetId="4">INDEX(Pic!$B:$B,MATCH(#REF!,Pic!$A:$A,0))</definedName>
    <definedName name="Platz06">INDEX(Pic!$B:$B,MATCH(#REF!,Pic!$A:$A,0))</definedName>
    <definedName name="QN">Data!#REF!</definedName>
    <definedName name="T15g_G2">'ThinkPad P'!#REF!</definedName>
    <definedName name="T15p_G2">'ThinkPad P'!#REF!</definedName>
    <definedName name="T15pG3">'ThinkPad P'!#REF!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9" i="32" l="1"/>
  <c r="A123" i="32"/>
  <c r="A113" i="32"/>
  <c r="A111" i="32"/>
  <c r="A98" i="32"/>
  <c r="A93" i="32"/>
  <c r="A86" i="32"/>
  <c r="A82" i="32"/>
  <c r="A74" i="32"/>
  <c r="A67" i="32"/>
  <c r="A57" i="32"/>
  <c r="A50" i="32"/>
  <c r="A47" i="32"/>
  <c r="A40" i="32"/>
  <c r="A34" i="32"/>
  <c r="A28" i="32"/>
  <c r="A22" i="32"/>
  <c r="A14" i="32"/>
  <c r="A8" i="32"/>
  <c r="BI18" i="16" l="1"/>
  <c r="BI17" i="16"/>
  <c r="BI11" i="16"/>
  <c r="W11" i="3"/>
  <c r="W18" i="3"/>
  <c r="W17" i="3"/>
  <c r="AT18" i="3" l="1"/>
  <c r="AT17" i="3"/>
  <c r="AT11" i="3"/>
  <c r="AQ18" i="3" l="1"/>
  <c r="AQ17" i="3"/>
  <c r="AQ11" i="3"/>
  <c r="O18" i="16" l="1"/>
  <c r="O17" i="16"/>
  <c r="Z18" i="3" l="1"/>
  <c r="Z17" i="3"/>
  <c r="Z11" i="3"/>
  <c r="L18" i="3"/>
  <c r="L17" i="3"/>
  <c r="L11" i="3"/>
  <c r="AA11" i="16" l="1"/>
  <c r="Z11" i="16"/>
  <c r="Y11" i="16"/>
  <c r="AA18" i="16"/>
  <c r="Z18" i="16"/>
  <c r="Y18" i="16"/>
  <c r="AA17" i="16"/>
  <c r="Z17" i="16"/>
  <c r="Y17" i="16"/>
  <c r="O11" i="16"/>
  <c r="AC11" i="16"/>
  <c r="AC18" i="16"/>
  <c r="AC17" i="16"/>
  <c r="AU18" i="16"/>
  <c r="AU17" i="16"/>
  <c r="AU11" i="16"/>
  <c r="BB18" i="16"/>
  <c r="BB17" i="16"/>
  <c r="BB11" i="16"/>
  <c r="BH18" i="3"/>
  <c r="BH17" i="3"/>
  <c r="BH11" i="3"/>
  <c r="BK17" i="3" l="1"/>
  <c r="BK11" i="3"/>
  <c r="AJ11" i="3" l="1"/>
  <c r="AI11" i="3"/>
  <c r="AH11" i="3"/>
  <c r="AG11" i="3"/>
  <c r="AF11" i="3"/>
  <c r="AJ18" i="3"/>
  <c r="AI18" i="3"/>
  <c r="AH18" i="3"/>
  <c r="AG18" i="3"/>
  <c r="AF18" i="3"/>
  <c r="AJ17" i="3"/>
  <c r="AI17" i="3"/>
  <c r="AH17" i="3"/>
  <c r="AG17" i="3"/>
  <c r="AF17" i="3"/>
  <c r="BJ18" i="3"/>
  <c r="BI18" i="3"/>
  <c r="BG18" i="3"/>
  <c r="BF18" i="3"/>
  <c r="BE18" i="3"/>
  <c r="BD18" i="3"/>
  <c r="BJ17" i="3"/>
  <c r="BI17" i="3"/>
  <c r="BG17" i="3"/>
  <c r="BF17" i="3"/>
  <c r="BE17" i="3"/>
  <c r="BD17" i="3"/>
  <c r="BC18" i="3"/>
  <c r="BC17" i="3"/>
  <c r="AP18" i="3"/>
  <c r="AO18" i="3"/>
  <c r="AN18" i="3"/>
  <c r="AM18" i="3"/>
  <c r="AL18" i="3"/>
  <c r="AP17" i="3"/>
  <c r="AO17" i="3"/>
  <c r="AN17" i="3"/>
  <c r="AM17" i="3"/>
  <c r="AL17" i="3"/>
  <c r="AD18" i="3"/>
  <c r="AC18" i="3"/>
  <c r="AB18" i="3"/>
  <c r="AA18" i="3"/>
  <c r="AD17" i="3"/>
  <c r="AC17" i="3"/>
  <c r="AB17" i="3"/>
  <c r="AA17" i="3"/>
  <c r="R18" i="3"/>
  <c r="Q18" i="3"/>
  <c r="P18" i="3"/>
  <c r="O18" i="3"/>
  <c r="N18" i="3"/>
  <c r="M18" i="3"/>
  <c r="R17" i="3"/>
  <c r="Q17" i="3"/>
  <c r="P17" i="3"/>
  <c r="O17" i="3"/>
  <c r="N17" i="3"/>
  <c r="M17" i="3"/>
  <c r="P18" i="16"/>
  <c r="N18" i="16"/>
  <c r="M18" i="16"/>
  <c r="L18" i="16"/>
  <c r="K18" i="16"/>
  <c r="J18" i="16"/>
  <c r="P17" i="16"/>
  <c r="N17" i="16"/>
  <c r="M17" i="16"/>
  <c r="L17" i="16"/>
  <c r="K17" i="16"/>
  <c r="J17" i="16"/>
  <c r="H18" i="16"/>
  <c r="G18" i="16"/>
  <c r="F18" i="16"/>
  <c r="E18" i="16"/>
  <c r="D18" i="16"/>
  <c r="C18" i="16"/>
  <c r="H17" i="16"/>
  <c r="G17" i="16"/>
  <c r="F17" i="16"/>
  <c r="E17" i="16"/>
  <c r="D17" i="16"/>
  <c r="C17" i="16"/>
  <c r="X11" i="3" l="1"/>
  <c r="V11" i="3"/>
  <c r="U11" i="3"/>
  <c r="T11" i="3"/>
  <c r="X18" i="3"/>
  <c r="V18" i="3"/>
  <c r="U18" i="3"/>
  <c r="T18" i="3"/>
  <c r="X17" i="3"/>
  <c r="V17" i="3"/>
  <c r="U17" i="3"/>
  <c r="T17" i="3"/>
  <c r="J11" i="3"/>
  <c r="I11" i="3"/>
  <c r="H11" i="3"/>
  <c r="G11" i="3"/>
  <c r="F11" i="3"/>
  <c r="J18" i="3"/>
  <c r="I18" i="3"/>
  <c r="H18" i="3"/>
  <c r="G18" i="3"/>
  <c r="F18" i="3"/>
  <c r="J17" i="3"/>
  <c r="I17" i="3"/>
  <c r="H17" i="3"/>
  <c r="G17" i="3"/>
  <c r="F17" i="3"/>
  <c r="D11" i="3"/>
  <c r="C11" i="3"/>
  <c r="D18" i="3"/>
  <c r="D17" i="3"/>
  <c r="C18" i="3"/>
  <c r="C17" i="3"/>
  <c r="AW17" i="3" l="1"/>
  <c r="AV17" i="3"/>
  <c r="BA18" i="3"/>
  <c r="AZ18" i="3"/>
  <c r="AY18" i="3"/>
  <c r="AX18" i="3"/>
  <c r="AW18" i="3"/>
  <c r="AV18" i="3"/>
  <c r="BA17" i="3"/>
  <c r="AZ17" i="3"/>
  <c r="AY17" i="3"/>
  <c r="AX17" i="3"/>
  <c r="BA11" i="3"/>
  <c r="AZ11" i="3"/>
  <c r="AY11" i="3"/>
  <c r="AX11" i="3"/>
  <c r="AW11" i="3"/>
  <c r="AV11" i="3"/>
  <c r="T11" i="16" l="1"/>
  <c r="S11" i="16"/>
  <c r="R11" i="16"/>
  <c r="T18" i="16"/>
  <c r="T17" i="16"/>
  <c r="S18" i="16"/>
  <c r="S17" i="16"/>
  <c r="R18" i="16"/>
  <c r="R17" i="16"/>
  <c r="X11" i="16"/>
  <c r="X18" i="16"/>
  <c r="X17" i="16"/>
  <c r="W11" i="16"/>
  <c r="W18" i="16"/>
  <c r="W17" i="16"/>
  <c r="V11" i="16"/>
  <c r="V18" i="16"/>
  <c r="V17" i="16"/>
  <c r="N11" i="3"/>
  <c r="O11" i="3"/>
  <c r="P11" i="3"/>
  <c r="Q11" i="3"/>
  <c r="R11" i="3"/>
  <c r="M11" i="3"/>
  <c r="AB11" i="3"/>
  <c r="AC11" i="3"/>
  <c r="AD11" i="3"/>
  <c r="AA11" i="3"/>
  <c r="AP11" i="3"/>
  <c r="AO11" i="3"/>
  <c r="AN11" i="3"/>
  <c r="AM11" i="3"/>
  <c r="AL11" i="3"/>
  <c r="BJ11" i="3"/>
  <c r="BI11" i="3"/>
  <c r="BG11" i="3"/>
  <c r="BF11" i="3"/>
  <c r="BE11" i="3"/>
  <c r="BD11" i="3"/>
  <c r="BC11" i="3"/>
  <c r="BR11" i="16" l="1"/>
  <c r="BQ11" i="16"/>
  <c r="BP11" i="16"/>
  <c r="BO11" i="16"/>
  <c r="BN11" i="16"/>
  <c r="H11" i="16" l="1"/>
  <c r="G11" i="16"/>
  <c r="F11" i="16"/>
  <c r="E11" i="16"/>
  <c r="D11" i="16"/>
  <c r="C11" i="16"/>
  <c r="P11" i="16"/>
  <c r="N11" i="16"/>
  <c r="M11" i="16"/>
  <c r="L11" i="16"/>
  <c r="K11" i="16"/>
  <c r="J11" i="16"/>
  <c r="BE11" i="16"/>
  <c r="BD11" i="16"/>
  <c r="BC11" i="16"/>
  <c r="BA11" i="16"/>
  <c r="AZ11" i="16"/>
  <c r="AY11" i="16"/>
  <c r="AX11" i="16"/>
  <c r="BR18" i="16"/>
  <c r="BQ18" i="16"/>
  <c r="BP18" i="16"/>
  <c r="BO18" i="16"/>
  <c r="BN18" i="16"/>
  <c r="BM18" i="16"/>
  <c r="BR17" i="16"/>
  <c r="BQ17" i="16"/>
  <c r="BP17" i="16"/>
  <c r="BO17" i="16"/>
  <c r="BN17" i="16"/>
  <c r="BM17" i="16"/>
  <c r="BM11" i="16"/>
  <c r="BE18" i="16"/>
  <c r="BD18" i="16"/>
  <c r="BC18" i="16"/>
  <c r="BA18" i="16"/>
  <c r="AZ18" i="16"/>
  <c r="AY18" i="16"/>
  <c r="AX18" i="16"/>
  <c r="AW18" i="16"/>
  <c r="BE17" i="16"/>
  <c r="BD17" i="16"/>
  <c r="BC17" i="16"/>
  <c r="BA17" i="16"/>
  <c r="AZ17" i="16"/>
  <c r="AY17" i="16"/>
  <c r="AX17" i="16"/>
  <c r="AW17" i="16"/>
  <c r="BH18" i="16"/>
  <c r="BG18" i="16"/>
  <c r="BH17" i="16"/>
  <c r="BG17" i="16"/>
  <c r="BK18" i="16"/>
  <c r="BK17" i="16"/>
  <c r="BK11" i="16"/>
  <c r="BH11" i="16"/>
  <c r="BG11" i="16"/>
  <c r="AW11" i="16"/>
  <c r="AS11" i="16"/>
  <c r="AR11" i="16"/>
  <c r="AQ11" i="16"/>
  <c r="AP11" i="16"/>
  <c r="AO11" i="16"/>
  <c r="AN11" i="16"/>
  <c r="AM11" i="16"/>
  <c r="AL11" i="16"/>
  <c r="AK11" i="16"/>
  <c r="AJ11" i="16"/>
  <c r="AI11" i="16"/>
  <c r="AH11" i="16"/>
  <c r="AF11" i="16"/>
  <c r="AE11" i="16"/>
  <c r="AD11" i="16"/>
  <c r="AS18" i="16"/>
  <c r="AR18" i="16"/>
  <c r="AQ18" i="16"/>
  <c r="AP18" i="16"/>
  <c r="AO18" i="16"/>
  <c r="AN18" i="16"/>
  <c r="AM18" i="16"/>
  <c r="AL18" i="16"/>
  <c r="AK18" i="16"/>
  <c r="AJ18" i="16"/>
  <c r="AI18" i="16"/>
  <c r="AH18" i="16"/>
  <c r="AF18" i="16"/>
  <c r="AE18" i="16"/>
  <c r="AD18" i="16"/>
  <c r="AS17" i="16"/>
  <c r="AR17" i="16"/>
  <c r="AQ17" i="16"/>
  <c r="AP17" i="16"/>
  <c r="AO17" i="16"/>
  <c r="AN17" i="16"/>
  <c r="AM17" i="16"/>
  <c r="AL17" i="16"/>
  <c r="AK17" i="16"/>
  <c r="AJ17" i="16"/>
  <c r="AI17" i="16"/>
  <c r="AH17" i="16"/>
  <c r="AF17" i="16"/>
  <c r="AE17" i="16"/>
  <c r="AD17" i="16"/>
  <c r="BJ18" i="16" l="1"/>
  <c r="BJ17" i="16"/>
  <c r="BJ11" i="16"/>
  <c r="D2" i="34" l="1"/>
  <c r="D16" i="34" s="1"/>
  <c r="AS11" i="3" l="1"/>
  <c r="AS18" i="3"/>
  <c r="AS17" i="3"/>
  <c r="A5" i="32" l="1"/>
  <c r="B36" i="25" l="1"/>
  <c r="B35" i="25"/>
  <c r="B34" i="25"/>
  <c r="B30" i="25"/>
  <c r="B29" i="25"/>
  <c r="B28" i="25"/>
  <c r="B70" i="25"/>
  <c r="B71" i="25"/>
  <c r="B72" i="25"/>
  <c r="B73" i="25"/>
  <c r="B74" i="25"/>
  <c r="B75" i="25"/>
  <c r="B76" i="25"/>
  <c r="B77" i="25"/>
  <c r="B78" i="25"/>
  <c r="B90" i="25"/>
  <c r="B89" i="25"/>
  <c r="B88" i="25"/>
  <c r="B84" i="25"/>
  <c r="B83" i="25"/>
  <c r="B82" i="25"/>
  <c r="B126" i="25"/>
  <c r="B125" i="25"/>
  <c r="B124" i="25"/>
  <c r="B117" i="25"/>
  <c r="B116" i="25"/>
  <c r="B115" i="25"/>
  <c r="B114" i="25"/>
  <c r="B113" i="25"/>
  <c r="B112" i="25"/>
  <c r="B108" i="25"/>
  <c r="B107" i="25"/>
  <c r="B106" i="25"/>
  <c r="B99" i="25"/>
  <c r="B98" i="25"/>
  <c r="B97" i="25"/>
  <c r="B93" i="25"/>
  <c r="B92" i="25"/>
  <c r="B91" i="25"/>
  <c r="B66" i="25"/>
  <c r="B65" i="25"/>
  <c r="B64" i="25"/>
  <c r="B60" i="25"/>
  <c r="B59" i="25"/>
  <c r="B58" i="25"/>
  <c r="B54" i="25"/>
  <c r="B53" i="25"/>
  <c r="B52" i="25"/>
  <c r="B48" i="25"/>
  <c r="B47" i="25"/>
  <c r="B46" i="25"/>
  <c r="B24" i="25"/>
  <c r="B23" i="25"/>
  <c r="B22" i="25"/>
  <c r="B18" i="25"/>
  <c r="B17" i="25"/>
  <c r="B16" i="25"/>
  <c r="B2" i="25" l="1"/>
  <c r="B3" i="25"/>
  <c r="B4" i="25"/>
  <c r="B5" i="25"/>
  <c r="B6" i="25"/>
  <c r="B7" i="25"/>
  <c r="B8" i="25"/>
  <c r="B9" i="25"/>
  <c r="B10" i="25"/>
  <c r="B11" i="25"/>
  <c r="B12" i="25"/>
  <c r="B13" i="25"/>
  <c r="B14" i="25"/>
  <c r="B15" i="25"/>
  <c r="B19" i="25"/>
  <c r="B20" i="25"/>
  <c r="B21" i="25"/>
  <c r="B25" i="25"/>
  <c r="B26" i="25"/>
  <c r="B27" i="25"/>
  <c r="B31" i="25"/>
  <c r="B32" i="25"/>
  <c r="B33" i="25"/>
  <c r="B37" i="25"/>
  <c r="B38" i="25"/>
  <c r="B39" i="25"/>
  <c r="B40" i="25"/>
  <c r="B41" i="25"/>
  <c r="B42" i="25"/>
  <c r="B43" i="25"/>
  <c r="B44" i="25"/>
  <c r="B45" i="25"/>
  <c r="B49" i="25"/>
  <c r="B50" i="25"/>
  <c r="B51" i="25"/>
  <c r="B55" i="25"/>
  <c r="B56" i="25"/>
  <c r="B57" i="25"/>
  <c r="B61" i="25"/>
  <c r="B62" i="25"/>
  <c r="B63" i="25"/>
  <c r="B67" i="25"/>
  <c r="B68" i="25"/>
  <c r="B69" i="25"/>
  <c r="B79" i="25"/>
  <c r="B80" i="25"/>
  <c r="B81" i="25"/>
  <c r="B85" i="25"/>
  <c r="B86" i="25"/>
  <c r="B87" i="25"/>
  <c r="B94" i="25"/>
  <c r="B95" i="25"/>
  <c r="B96" i="25"/>
  <c r="B100" i="25"/>
  <c r="B101" i="25"/>
  <c r="B102" i="25"/>
  <c r="B103" i="25"/>
  <c r="B104" i="25"/>
  <c r="B105" i="25"/>
  <c r="B109" i="25"/>
  <c r="B110" i="25"/>
  <c r="B111" i="25"/>
  <c r="B118" i="25"/>
  <c r="B119" i="25"/>
  <c r="B120" i="25"/>
  <c r="B121" i="25"/>
  <c r="B122" i="25"/>
  <c r="B123" i="25"/>
  <c r="B1" i="25"/>
  <c r="A16" i="16" l="1"/>
  <c r="A16" i="3"/>
</calcChain>
</file>

<file path=xl/sharedStrings.xml><?xml version="1.0" encoding="utf-8"?>
<sst xmlns="http://schemas.openxmlformats.org/spreadsheetml/2006/main" count="6638" uniqueCount="1220">
  <si>
    <t>Weight</t>
  </si>
  <si>
    <t>Processor</t>
  </si>
  <si>
    <t>Opticals</t>
  </si>
  <si>
    <t>Graphics</t>
  </si>
  <si>
    <t>Ethernet</t>
  </si>
  <si>
    <t>STATUS</t>
  </si>
  <si>
    <t>Size (WxDxH) mm</t>
  </si>
  <si>
    <t>Chipset</t>
  </si>
  <si>
    <t>EAN CODE for GE</t>
  </si>
  <si>
    <t>3/3 OnSite</t>
  </si>
  <si>
    <t>-</t>
  </si>
  <si>
    <t>Product Line</t>
  </si>
  <si>
    <t>Memory</t>
  </si>
  <si>
    <t>Power Supply</t>
  </si>
  <si>
    <t>Family</t>
  </si>
  <si>
    <t>Part Number</t>
  </si>
  <si>
    <t>Operating System</t>
  </si>
  <si>
    <t>Lenovo Bid Portal</t>
  </si>
  <si>
    <t>Ongoing</t>
  </si>
  <si>
    <t>Online Datasheet</t>
  </si>
  <si>
    <t>RAID Support</t>
  </si>
  <si>
    <t>Wi-Fi</t>
  </si>
  <si>
    <t>WWAN</t>
  </si>
  <si>
    <t>Bluetooth</t>
  </si>
  <si>
    <t>Camera</t>
  </si>
  <si>
    <t>Battery</t>
  </si>
  <si>
    <t>Memory Type &amp; max. Config.</t>
  </si>
  <si>
    <t>Connectivity</t>
  </si>
  <si>
    <t>Comment</t>
  </si>
  <si>
    <t>No</t>
  </si>
  <si>
    <t>RJ45 - Gigabit</t>
  </si>
  <si>
    <t>Media Card Reader</t>
  </si>
  <si>
    <t>USB (Front/Rear)</t>
  </si>
  <si>
    <t xml:space="preserve">Others </t>
  </si>
  <si>
    <t>9 in 1 SD Media Card Reader</t>
  </si>
  <si>
    <t>Integrated Intel Gigabit  Ethernet</t>
  </si>
  <si>
    <t>Performance Value Line
P-Series Workstation</t>
  </si>
  <si>
    <t>GFX less  (optional )</t>
  </si>
  <si>
    <t>RAID 0, 1, 5, 10
internal RAID not enabled</t>
  </si>
  <si>
    <t>1x 1Gb Ethernet Integrated</t>
  </si>
  <si>
    <t>Mainstream
P-Series Workstation</t>
  </si>
  <si>
    <t>M.2 512GB PCIe NVMe SSD - OPAL</t>
  </si>
  <si>
    <t>ca 24 kg</t>
  </si>
  <si>
    <t>P720</t>
  </si>
  <si>
    <t>P920</t>
  </si>
  <si>
    <t>P520c</t>
  </si>
  <si>
    <t>Intel C422</t>
  </si>
  <si>
    <t>Truck</t>
  </si>
  <si>
    <t>Air</t>
  </si>
  <si>
    <t>4x USB 3.1 Type A / 
4x USB 3.1 + 2x USB 2.0</t>
  </si>
  <si>
    <t>P520</t>
  </si>
  <si>
    <t>35 x 179 x 183 | ca 1 Liter</t>
  </si>
  <si>
    <t>Mindestbestellmenge (MOQ)</t>
  </si>
  <si>
    <t>Stück pro Layer</t>
  </si>
  <si>
    <t>Layer</t>
  </si>
  <si>
    <t>Stück pro Palette</t>
  </si>
  <si>
    <t>P330 Gen2</t>
  </si>
  <si>
    <t>30CY000RGE</t>
  </si>
  <si>
    <t>HEK</t>
  </si>
  <si>
    <r>
      <t>UVP</t>
    </r>
    <r>
      <rPr>
        <sz val="8"/>
        <color theme="1"/>
        <rFont val="Arial"/>
        <family val="2"/>
      </rPr>
      <t xml:space="preserve"> (exkl. MwSt.)</t>
    </r>
  </si>
  <si>
    <t>Positionierung</t>
  </si>
  <si>
    <t>Express Card/Card Reader</t>
  </si>
  <si>
    <t>Änderungen &amp; Irrtümer vorbehalten.</t>
  </si>
  <si>
    <t>Shipping/MOT</t>
  </si>
  <si>
    <t>Storage</t>
  </si>
  <si>
    <t>Keyboard &amp; Input Device</t>
  </si>
  <si>
    <t>Securty</t>
  </si>
  <si>
    <t>Other</t>
  </si>
  <si>
    <t>Predecessor</t>
  </si>
  <si>
    <t>Distribution Shop Listing</t>
  </si>
  <si>
    <t>Announced</t>
  </si>
  <si>
    <t>LAST CHANCE</t>
  </si>
  <si>
    <t>PN</t>
  </si>
  <si>
    <t>CPU</t>
  </si>
  <si>
    <t>RAM</t>
  </si>
  <si>
    <t>HDD</t>
  </si>
  <si>
    <t>OS</t>
  </si>
  <si>
    <t>P620</t>
  </si>
  <si>
    <t>P73</t>
  </si>
  <si>
    <t>61C1RAT2EU</t>
  </si>
  <si>
    <t>61D5RAT1EU</t>
  </si>
  <si>
    <t>61CBGAT1EU</t>
  </si>
  <si>
    <t>30CY0029GE</t>
  </si>
  <si>
    <t>30CY0023GE</t>
  </si>
  <si>
    <t>30CY0025GE</t>
  </si>
  <si>
    <t>30CY0022GE</t>
  </si>
  <si>
    <t>30CY0028GE</t>
  </si>
  <si>
    <t>20N6001JGE</t>
  </si>
  <si>
    <t>20QT000LGE</t>
  </si>
  <si>
    <t>20QT000RGE</t>
  </si>
  <si>
    <t>20QT000HGE</t>
  </si>
  <si>
    <t>20RH001AGE</t>
  </si>
  <si>
    <t>20QN000EGE</t>
  </si>
  <si>
    <t>20QN000DGE</t>
  </si>
  <si>
    <t>20QN000HGE</t>
  </si>
  <si>
    <t>20QN000KGE</t>
  </si>
  <si>
    <t>20QN0006GE</t>
  </si>
  <si>
    <t>20QN0007GE</t>
  </si>
  <si>
    <t>20QN000YGE</t>
  </si>
  <si>
    <t>30D10025GE</t>
  </si>
  <si>
    <t>30CY0026GE</t>
  </si>
  <si>
    <t>30CY002DGE</t>
  </si>
  <si>
    <t>30CY003PGE</t>
  </si>
  <si>
    <t>30CY003KGE</t>
  </si>
  <si>
    <t>AutoCAD</t>
  </si>
  <si>
    <t>high</t>
  </si>
  <si>
    <t>mobile</t>
  </si>
  <si>
    <t>low</t>
  </si>
  <si>
    <t>stationary</t>
  </si>
  <si>
    <t>CATIA</t>
  </si>
  <si>
    <t>Autodesk</t>
  </si>
  <si>
    <t>3ds Max</t>
  </si>
  <si>
    <t>ANSYS</t>
  </si>
  <si>
    <t>Dassault Systemes</t>
  </si>
  <si>
    <t>PTC</t>
  </si>
  <si>
    <t>Creo</t>
  </si>
  <si>
    <t>Inventor</t>
  </si>
  <si>
    <t>Siemens PLM</t>
  </si>
  <si>
    <t>NX</t>
  </si>
  <si>
    <t>SolidEdge</t>
  </si>
  <si>
    <t>Adobe</t>
  </si>
  <si>
    <t>Premiere</t>
  </si>
  <si>
    <t>Revit</t>
  </si>
  <si>
    <t>SOLIDWORKS</t>
  </si>
  <si>
    <t>Please Select..</t>
  </si>
  <si>
    <t>""</t>
  </si>
  <si>
    <t/>
  </si>
  <si>
    <t>Display</t>
  </si>
  <si>
    <t>P330 Gen2 SFF</t>
  </si>
  <si>
    <t>P330 Tiny</t>
  </si>
  <si>
    <t>P43s</t>
  </si>
  <si>
    <t>P53s</t>
  </si>
  <si>
    <t>P1 Gen2</t>
  </si>
  <si>
    <t>P53</t>
  </si>
  <si>
    <t>20QR002SGE</t>
  </si>
  <si>
    <t>20QR002TGE</t>
  </si>
  <si>
    <t>30CF0032GE</t>
  </si>
  <si>
    <t>30CF0034GE</t>
  </si>
  <si>
    <t>20QN000SGE</t>
  </si>
  <si>
    <t>30CY005HGE</t>
  </si>
  <si>
    <t>Form Factor / Workstation Type</t>
  </si>
  <si>
    <t>Tiny USFF / Single CPU Workstation</t>
  </si>
  <si>
    <t>Mini Tower / Single CPU Workstation</t>
  </si>
  <si>
    <t>Quick Spec</t>
  </si>
  <si>
    <t>Compatible Options</t>
  </si>
  <si>
    <t>Service Upgrades</t>
  </si>
  <si>
    <t>30CY0070GE</t>
  </si>
  <si>
    <t>N/A</t>
  </si>
  <si>
    <t>GFX less</t>
  </si>
  <si>
    <t>30BX006YGE</t>
  </si>
  <si>
    <t>Intel Xeon W 2225 4.1 GHz | Turbo  4.6 GHz
8.25 MB L3 | 4 Cores | 8 Threads
Intel Turbo Boost 2.0</t>
  </si>
  <si>
    <t>30BX0091GE</t>
  </si>
  <si>
    <t>30BE00AWGE</t>
  </si>
  <si>
    <t>30BE00ATGE</t>
  </si>
  <si>
    <t>32GB | 8 DIMMs
2x 16GB DDR4 ECC-RDIMM
(2933MHz)</t>
  </si>
  <si>
    <t>30BE00AYGE</t>
  </si>
  <si>
    <t>30D10024GE</t>
  </si>
  <si>
    <t>30BX0090GE</t>
  </si>
  <si>
    <t>32GB</t>
  </si>
  <si>
    <t>30BE00D4GE</t>
  </si>
  <si>
    <t>Warranty</t>
  </si>
  <si>
    <t>30D1003CGE</t>
  </si>
  <si>
    <t>24"</t>
  </si>
  <si>
    <t>27"</t>
  </si>
  <si>
    <t>32"</t>
  </si>
  <si>
    <t>P44</t>
  </si>
  <si>
    <t>Size</t>
  </si>
  <si>
    <t>P24q-20</t>
  </si>
  <si>
    <t>61F5GAT1EU</t>
  </si>
  <si>
    <t>61F4GAT1EU</t>
  </si>
  <si>
    <t>61AFGAT1EU</t>
  </si>
  <si>
    <t>61EAGAT6EU</t>
  </si>
  <si>
    <t>61E9GAT6EU</t>
  </si>
  <si>
    <t>62A2GAT2EU</t>
  </si>
  <si>
    <t>61D9RAT1EU</t>
  </si>
  <si>
    <t>Connector</t>
  </si>
  <si>
    <t>Speaker</t>
  </si>
  <si>
    <t xml:space="preserve">Yes (PN 0A36190) </t>
  </si>
  <si>
    <t>yes</t>
  </si>
  <si>
    <t>BT.709</t>
  </si>
  <si>
    <t>Adobe RGB</t>
  </si>
  <si>
    <t>Resulution</t>
  </si>
  <si>
    <t>CG</t>
  </si>
  <si>
    <t>Option</t>
  </si>
  <si>
    <t>Power Out</t>
  </si>
  <si>
    <t>DC</t>
  </si>
  <si>
    <t>P24h-10</t>
  </si>
  <si>
    <t xml:space="preserve">QHD 2560 x 1440  </t>
  </si>
  <si>
    <t>16:9</t>
  </si>
  <si>
    <t>sRGB</t>
  </si>
  <si>
    <t>99% sRGB</t>
  </si>
  <si>
    <t>3-Side NearEdgeless</t>
  </si>
  <si>
    <t>no</t>
  </si>
  <si>
    <t>HDMI, DP, USB-C</t>
  </si>
  <si>
    <t>2HDMI1.4+DP1.2+USB3.1 Type-C+DP out + Audio Out</t>
  </si>
  <si>
    <t>300cd/m²  (TBC)</t>
  </si>
  <si>
    <t>1000:1</t>
  </si>
  <si>
    <t>45W</t>
  </si>
  <si>
    <t>P24q-10</t>
  </si>
  <si>
    <t>HDMI, DP</t>
  </si>
  <si>
    <t>2HDMI1.4+DP1.2+mDP+DP out + Audio Out</t>
  </si>
  <si>
    <t>P24h-20</t>
  </si>
  <si>
    <t>sRGB, BT.709, DCI-P3</t>
  </si>
  <si>
    <r>
      <t xml:space="preserve">99% sRGB, </t>
    </r>
    <r>
      <rPr>
        <b/>
        <sz val="8"/>
        <color rgb="FF6ABF4A"/>
        <rFont val="Arial"/>
        <family val="2"/>
      </rPr>
      <t>99% BT.709, 84% DCI-P3</t>
    </r>
  </si>
  <si>
    <r>
      <t>HDMI1.4+DP1.2+USB 3.1 Type-C+</t>
    </r>
    <r>
      <rPr>
        <b/>
        <sz val="8"/>
        <color rgb="FF6ABF4A"/>
        <rFont val="Arial"/>
        <family val="2"/>
      </rPr>
      <t>Ethernet+DP Out</t>
    </r>
    <r>
      <rPr>
        <sz val="8"/>
        <color rgb="FF000000"/>
        <rFont val="Arial"/>
        <family val="2"/>
      </rPr>
      <t>+Audio out</t>
    </r>
  </si>
  <si>
    <t>75W</t>
  </si>
  <si>
    <r>
      <t>HDMI1.4+DP1.2+</t>
    </r>
    <r>
      <rPr>
        <b/>
        <sz val="8"/>
        <color rgb="FF6ABF4A"/>
        <rFont val="Arial"/>
        <family val="2"/>
      </rPr>
      <t>DP out</t>
    </r>
    <r>
      <rPr>
        <sz val="8"/>
        <color rgb="FF000000"/>
        <rFont val="Arial"/>
        <family val="2"/>
      </rPr>
      <t>+Audio out</t>
    </r>
  </si>
  <si>
    <t>P27h-10</t>
  </si>
  <si>
    <t xml:space="preserve">350cd/m² </t>
  </si>
  <si>
    <t>P27q-10</t>
  </si>
  <si>
    <t xml:space="preserve">2HDMI1.4+DP1.2+mDP+DP out + Audio Out </t>
  </si>
  <si>
    <t>P27h-20</t>
  </si>
  <si>
    <r>
      <t xml:space="preserve">99% sRGB, </t>
    </r>
    <r>
      <rPr>
        <b/>
        <sz val="8"/>
        <color rgb="FF6ABF4A"/>
        <rFont val="Arial"/>
        <family val="2"/>
      </rPr>
      <t>99% BT.709, 85% DCI-P3</t>
    </r>
  </si>
  <si>
    <t>4-Side NearEdgeless</t>
  </si>
  <si>
    <t>90W</t>
  </si>
  <si>
    <t>P27q-20</t>
  </si>
  <si>
    <t xml:space="preserve">Yes (PN 0A36190)  </t>
  </si>
  <si>
    <t>HDMI1.4+DP1.2+DP out+Audio out</t>
  </si>
  <si>
    <t>P27u-10</t>
  </si>
  <si>
    <t xml:space="preserve">4k 3840 x 2160  </t>
  </si>
  <si>
    <t>sRGB, BT.709, DCI-P3, Adobe</t>
  </si>
  <si>
    <t>99.5% Adobe RGB, 97.9% DCI-P3, 99.5% BT.709, 100% sRGB</t>
  </si>
  <si>
    <t>3-Sided NearEdgeless</t>
  </si>
  <si>
    <r>
      <t>(2)HDMI2.0</t>
    </r>
    <r>
      <rPr>
        <sz val="8"/>
        <color rgb="FF000000"/>
        <rFont val="Arial"/>
        <family val="2"/>
      </rPr>
      <t xml:space="preserve"> + DP1.2 +USB Type-C+Audio Out</t>
    </r>
  </si>
  <si>
    <t>P32u-10</t>
  </si>
  <si>
    <t>sRGB, BT.709, DCI-P3, Adobe, BT.2020</t>
  </si>
  <si>
    <t>99.5% Adobe RGB, 98.2% DCI-P3, 100% BT.709, 100% sRGB, 79.3% BT.2020</t>
  </si>
  <si>
    <t>HDMI, DP, USB-C (Tunderblt)</t>
  </si>
  <si>
    <r>
      <t>2HDMI2.0</t>
    </r>
    <r>
      <rPr>
        <sz val="8"/>
        <color rgb="FF000000"/>
        <rFont val="Arial"/>
        <family val="2"/>
      </rPr>
      <t xml:space="preserve"> + DP1.2 +</t>
    </r>
    <r>
      <rPr>
        <b/>
        <sz val="8"/>
        <color rgb="FF6ABF4A"/>
        <rFont val="Arial"/>
        <family val="2"/>
      </rPr>
      <t>Thunderbolt 3 In+Thunderbolt 3 Out</t>
    </r>
    <r>
      <rPr>
        <sz val="8"/>
        <color rgb="FF000000"/>
        <rFont val="Arial"/>
        <family val="2"/>
      </rPr>
      <t>+Audio Out</t>
    </r>
  </si>
  <si>
    <r>
      <t>Yes</t>
    </r>
    <r>
      <rPr>
        <sz val="8"/>
        <color rgb="FF6ABF4A"/>
        <rFont val="Arial"/>
        <family val="2"/>
      </rPr>
      <t xml:space="preserve"> </t>
    </r>
    <r>
      <rPr>
        <sz val="8"/>
        <color rgb="FF000000"/>
        <rFont val="Arial"/>
        <family val="2"/>
      </rPr>
      <t>(Dual 4K@60Hz w/ TB3)</t>
    </r>
  </si>
  <si>
    <t>P32p-20</t>
  </si>
  <si>
    <t>31,5"</t>
  </si>
  <si>
    <t>sRGB, DCI-P3</t>
  </si>
  <si>
    <r>
      <t>HDMI2.0+DP1.2+USB 3.1 Type-C+</t>
    </r>
    <r>
      <rPr>
        <b/>
        <sz val="8"/>
        <color rgb="FF6ABF4A"/>
        <rFont val="Arial"/>
        <family val="2"/>
      </rPr>
      <t>Ethernet</t>
    </r>
    <r>
      <rPr>
        <sz val="8"/>
        <color rgb="FF000000"/>
        <rFont val="Arial"/>
        <family val="2"/>
      </rPr>
      <t>+Audio out</t>
    </r>
  </si>
  <si>
    <t>43.4"</t>
  </si>
  <si>
    <t>32:10</t>
  </si>
  <si>
    <t>sRGB, DCI-P3, BT.709</t>
  </si>
  <si>
    <t>99.5% sRGB, 99.5% BT.709, 90% DCI-P3</t>
  </si>
  <si>
    <r>
      <t>(2)HDMI2.0</t>
    </r>
    <r>
      <rPr>
        <sz val="8"/>
        <color rgb="FF6ABF4A"/>
        <rFont val="Arial"/>
        <family val="2"/>
      </rPr>
      <t>+</t>
    </r>
    <r>
      <rPr>
        <b/>
        <sz val="8"/>
        <color rgb="FF6ABF4A"/>
        <rFont val="Arial"/>
        <family val="2"/>
      </rPr>
      <t>DP1.4</t>
    </r>
    <r>
      <rPr>
        <sz val="8"/>
        <color rgb="FF000000"/>
        <rFont val="Arial"/>
        <family val="2"/>
      </rPr>
      <t>+USB 3.1 Type-C Gen1 (DP1.2 Alt Mode)+</t>
    </r>
    <r>
      <rPr>
        <b/>
        <sz val="8"/>
        <color rgb="FF6ABF4A"/>
        <rFont val="Arial"/>
        <family val="2"/>
      </rPr>
      <t xml:space="preserve">USB Type-C Gen2 </t>
    </r>
    <r>
      <rPr>
        <sz val="8"/>
        <color rgb="FF000000"/>
        <rFont val="Arial"/>
        <family val="2"/>
      </rPr>
      <t>(DP1.4 Alt Mode)+Audio Out</t>
    </r>
  </si>
  <si>
    <t>380 nits (typ.), 450nits (peak)</t>
  </si>
  <si>
    <t>3000:1</t>
  </si>
  <si>
    <t>P44 /w speaker</t>
  </si>
  <si>
    <t xml:space="preserve">UWQHD 3840x1200  </t>
  </si>
  <si>
    <t>DCI-P3</t>
  </si>
  <si>
    <t>BT.2020</t>
  </si>
  <si>
    <r>
      <t xml:space="preserve">99% sRGB, </t>
    </r>
    <r>
      <rPr>
        <b/>
        <sz val="8"/>
        <color rgb="FF6ABF4A"/>
        <rFont val="Arial"/>
        <family val="2"/>
      </rPr>
      <t>sRGB, 70% DCI-P3</t>
    </r>
  </si>
  <si>
    <t>NVIDIA® CUDA® Processing Cores</t>
  </si>
  <si>
    <t>4x DP</t>
  </si>
  <si>
    <t>Video Out</t>
  </si>
  <si>
    <t>Power In</t>
  </si>
  <si>
    <t>PCIe Bus powered</t>
  </si>
  <si>
    <t>8bit (6bit+FRC)</t>
  </si>
  <si>
    <t>True 8bit</t>
    <phoneticPr fontId="30" type="noConversion"/>
  </si>
  <si>
    <t>True 8bit</t>
  </si>
  <si>
    <t>10bit (8bit+A-FRC)</t>
  </si>
  <si>
    <t>Depth</t>
  </si>
  <si>
    <t>DDR4-3200 SDRAM 3200MHz SODIMM, 2 DIMMs (48GB max)</t>
  </si>
  <si>
    <t>4x mDP</t>
  </si>
  <si>
    <t>Sound</t>
  </si>
  <si>
    <t>8GB GDDR6</t>
  </si>
  <si>
    <t>8pin Power Connector</t>
  </si>
  <si>
    <t>NVIDIA® RT Cores</t>
  </si>
  <si>
    <t>Tensor Cores</t>
  </si>
  <si>
    <t>Speaker: 2x Upfirering speakers - Dolby Audio Speaker System
Mic: 2 Near Field Microphones</t>
  </si>
  <si>
    <t>64GB</t>
  </si>
  <si>
    <t>1.4 kg</t>
  </si>
  <si>
    <t>3 in 1 SD Media Card Reader</t>
  </si>
  <si>
    <t>500W - 80 PLUS® Platinum</t>
  </si>
  <si>
    <t>H 376 x B 170 x T 315.35 | 17 l</t>
  </si>
  <si>
    <t>9.3kg netto</t>
  </si>
  <si>
    <t>Finger Print Reader | TPM 2.0 | ThinkShutter</t>
  </si>
  <si>
    <t>6 cell - 94Whr | 170W Power Adapter</t>
  </si>
  <si>
    <t>6 cell - 94Whr | 230W Power Adapter</t>
  </si>
  <si>
    <t>Speaker: Front Facing Speaker - Dolby Atmos Speaker System (+ Dolby Atmos via Headphones)
Mic: 2 Far Field Microphones</t>
  </si>
  <si>
    <t>RAID 0, 1 @onboad m.2</t>
  </si>
  <si>
    <t>1x 10Gb Ethernet Integrated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</si>
  <si>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USB 3.2 Gen 2 (Typ C) | 2x USB 3.2 Gen 2 (Typ A)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4x USB 3.2 Gen 2 (Typ A) | 2x USB 2.0 (Typ A) </t>
    </r>
  </si>
  <si>
    <t>4x PCIe Gen4 x16, 2x PCIe Gen4x8,
 2x PS/2, 3x Audio (Line-In, Line-Out, Mic)</t>
  </si>
  <si>
    <t>33 liter / 3.7U
440 x 165 x 460mm  (H x W x D)</t>
  </si>
  <si>
    <t>1000W - 80 PLUS® Platinum</t>
  </si>
  <si>
    <t>Series</t>
  </si>
  <si>
    <t>Status</t>
  </si>
  <si>
    <t>Touch</t>
  </si>
  <si>
    <t>14,0"</t>
  </si>
  <si>
    <t>512GB</t>
  </si>
  <si>
    <t>nit</t>
  </si>
  <si>
    <t>1024GB</t>
  </si>
  <si>
    <t>Screen / FormFactor</t>
  </si>
  <si>
    <t>Display / PSU</t>
  </si>
  <si>
    <t>1000W</t>
  </si>
  <si>
    <t>Mid Tower / Single CPU Workstation, Rack mountable with Rail Kit 4XF0K29048</t>
  </si>
  <si>
    <t>32GB | 8 DIMMs
2x 16GB DDR4 ECC-RDIMM
(3200MHz)</t>
  </si>
  <si>
    <t>M.2 1024GB PCIe Gen4 NVMe SSD - OPAL</t>
  </si>
  <si>
    <t>M.2 512GB PCIe Gen4 NVMe SSD - OPAL</t>
  </si>
  <si>
    <t>64GB | 8 DIMMs
4x 16GB DDR4 ECC-RDIMM
(3200MHz)</t>
  </si>
  <si>
    <t>Bluetooth 5.2</t>
  </si>
  <si>
    <t>16GB GDDR6</t>
  </si>
  <si>
    <t>EOL</t>
  </si>
  <si>
    <t>XEON 4C/8T 4.6GHz, none, 16 GB ECC, 512 GB PCIe SSD</t>
  </si>
  <si>
    <t>5x PCIe slots
2x - PCIe Gen3 x16
1x - PCIe Gen3 x8
2x - PCIe Gen3 x4 
1x PCI Slot</t>
  </si>
  <si>
    <t>512GB M.2 PCIe Gen4 SSD - Opal</t>
  </si>
  <si>
    <t>1TB M.2 PCIe Gen4 SSD - Opal</t>
  </si>
  <si>
    <t xml:space="preserve">ThinkPad Thunderbolt 4 Workstation  Dock </t>
  </si>
  <si>
    <t>RTX A5000</t>
  </si>
  <si>
    <t>Stock Level</t>
  </si>
  <si>
    <t>next planned arrival</t>
  </si>
  <si>
    <t>32GB 
2x 16GB DDR4 3200MHz
(+2 free Slots)</t>
  </si>
  <si>
    <t>750W - 80 PLUS® Platinum</t>
  </si>
  <si>
    <t>4X61E26089</t>
  </si>
  <si>
    <t>4X61E26088</t>
  </si>
  <si>
    <t>192 (3rd Gen)</t>
  </si>
  <si>
    <t>6pin Power Connector</t>
  </si>
  <si>
    <t>NVIDIA RTX A4000</t>
  </si>
  <si>
    <t>4GB GDDR6</t>
  </si>
  <si>
    <t>24GB GDDR6</t>
  </si>
  <si>
    <t xml:space="preserve"> 16" ultimative Ultrabook Workstation - 16:10</t>
  </si>
  <si>
    <t>20Y30018GE</t>
  </si>
  <si>
    <t>16" WQUXGA AntiGlare (3840 × 2400)  UHD+ IPS,  600nits, Factory Color Calibration, HDR 400, Dolby Vision, Woven Fibre A-Cover</t>
  </si>
  <si>
    <t>1080p Low Light Sensitive IR &amp; FHD Camera w/ ThinkShutter</t>
  </si>
  <si>
    <t>Backlit
6-row Keyb. with updated UC function row 
3+2 Button ThinkPad Pointing Device + TrackPoint, 1,5mm Keystroke</t>
  </si>
  <si>
    <t>4 cell - 90Whr | 170W Power Adapter</t>
  </si>
  <si>
    <t>4 cell - 90Whr | 230W Power Adapter</t>
  </si>
  <si>
    <t>2xThunderbolt™ 4 (DP 1.4, USB 3.2 Gen2), 2x USB 3.2 Gen1 Typ A, HDMI 2.1, combo audio/mic jack</t>
  </si>
  <si>
    <t>Speaker: 2x user-facing Speaker - Dolby Atmos Speaker System (+ Dolby Atmos via Headphones)
Mic: 2 Far Field Microphones</t>
  </si>
  <si>
    <t xml:space="preserve">359,5 x 253,8 x 17,7 </t>
  </si>
  <si>
    <t>1,81 kg</t>
  </si>
  <si>
    <t>64GB 
2x 32GB DDR4 3200MHz
(+2 free Slots)</t>
  </si>
  <si>
    <t>16GB</t>
  </si>
  <si>
    <t>optional</t>
  </si>
  <si>
    <t>1TB</t>
  </si>
  <si>
    <t>15,6"</t>
  </si>
  <si>
    <t>integreated</t>
  </si>
  <si>
    <t>RTX A2000</t>
  </si>
  <si>
    <t>T1000</t>
  </si>
  <si>
    <t>16,0"</t>
  </si>
  <si>
    <t>RTX A4000</t>
  </si>
  <si>
    <t xml:space="preserve">500W </t>
  </si>
  <si>
    <t xml:space="preserve">750W </t>
  </si>
  <si>
    <t>W2225</t>
  </si>
  <si>
    <t xml:space="preserve">NVIDIA RTX A4000 - 16GB </t>
  </si>
  <si>
    <t>170W - 89%- external</t>
  </si>
  <si>
    <t xml:space="preserve">170W </t>
  </si>
  <si>
    <t>XEON 4C/8T 3.9GHz, none, 16 GB ECC, 512 GB PCIe SSD</t>
  </si>
  <si>
    <t>XEON 8C/16T 4.7GHz, none, 16 GB ECC, 512 GB PCIe SSD</t>
  </si>
  <si>
    <t>30BE00N0GE</t>
  </si>
  <si>
    <t>30BE00N2GE</t>
  </si>
  <si>
    <t>30BE00N1GE</t>
  </si>
  <si>
    <t>104 (3rd Gen)</t>
  </si>
  <si>
    <t>26 (2nd Gen)</t>
  </si>
  <si>
    <t>48 (2nd Gen)</t>
  </si>
  <si>
    <t>14"</t>
  </si>
  <si>
    <t>16"</t>
  </si>
  <si>
    <t>Tiny</t>
  </si>
  <si>
    <t>Tower</t>
  </si>
  <si>
    <t>P5</t>
  </si>
  <si>
    <t>ThinkStation P520</t>
  </si>
  <si>
    <t>ThinkStation P620</t>
  </si>
  <si>
    <t>P6</t>
  </si>
  <si>
    <t>Value</t>
  </si>
  <si>
    <t xml:space="preserve"> High End Single Socket</t>
  </si>
  <si>
    <t>Windows 11 DG 
Windows 10 Pro 64, German</t>
  </si>
  <si>
    <t>High End</t>
  </si>
  <si>
    <t>Thin &amp; Light Entry</t>
  </si>
  <si>
    <t>Thin &amp; Light Performance</t>
  </si>
  <si>
    <t>T400</t>
  </si>
  <si>
    <t>Pro</t>
  </si>
  <si>
    <t>Intel Iris Xe Integrated Graphics</t>
  </si>
  <si>
    <r>
      <t>Intel AX211, WiFi 6</t>
    </r>
    <r>
      <rPr>
        <b/>
        <sz val="8"/>
        <color theme="4"/>
        <rFont val="Arial"/>
        <family val="2"/>
      </rPr>
      <t>E</t>
    </r>
    <r>
      <rPr>
        <sz val="8"/>
        <rFont val="Arial"/>
        <family val="2"/>
      </rPr>
      <t xml:space="preserve"> (802.11ax)</t>
    </r>
  </si>
  <si>
    <t>WWAN Ready - upgradeable</t>
  </si>
  <si>
    <t>Alder Lake H - SoC</t>
  </si>
  <si>
    <t>Threadripper 16C/32T 4.5GHz, none, 32 GB ECC, 1 TB PCIe SSD, Prem Support</t>
  </si>
  <si>
    <t>30E000RTGE</t>
  </si>
  <si>
    <t>30E000S0GE</t>
  </si>
  <si>
    <t>30E000RXGE</t>
  </si>
  <si>
    <t>AMD Threadripper PRO 5945WX 4.1 GHz | Turbo  4.5 GHz 
64 MB L3 | 12 Cores | 24 Threads</t>
  </si>
  <si>
    <t>AMD Threadripper PRO 5955WX 4.0 GHz | Turbo  4.5 GHz 
64 MB L3 | 16 Cores | 32 Threads</t>
  </si>
  <si>
    <t>AMD Threadripper PRO 5975WX 3.6 GHz | Turbo  4.5 GHz 
128 MB L3 | 32 Cores | 64 Threads</t>
  </si>
  <si>
    <t>NVIDIA RTX A2000 - 12GB DDR6</t>
  </si>
  <si>
    <t>Intel Q670</t>
  </si>
  <si>
    <t>Intel® UHD Graphics 770</t>
  </si>
  <si>
    <t>NVIDIA T1000 - 8GB DDR6
Intel® UHD Graphics 770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</si>
  <si>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USB 3.2 Gen 2 (Typ C) | 2x USB 3.2 Gen 2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2x USB 3.2 Gen 2 (Typ A) | 2x USB 3.2 Gen 1 (Typ A)</t>
    </r>
  </si>
  <si>
    <t>up to NVIDIA T1000 8GB</t>
  </si>
  <si>
    <t>230W - 90%- external</t>
  </si>
  <si>
    <t>Sea</t>
  </si>
  <si>
    <t>P360</t>
  </si>
  <si>
    <t>30FM008CGE</t>
  </si>
  <si>
    <t>30FM008DGE</t>
  </si>
  <si>
    <t>30FM004HGE</t>
  </si>
  <si>
    <t>30FM006LGE</t>
  </si>
  <si>
    <t>30FM006FGE</t>
  </si>
  <si>
    <t>30FM0089GE</t>
  </si>
  <si>
    <t>30FM004EGE</t>
  </si>
  <si>
    <t>30FM007XGE</t>
  </si>
  <si>
    <t>30FM0084GE</t>
  </si>
  <si>
    <t>30FM006PGE</t>
  </si>
  <si>
    <t>30FM0083GE</t>
  </si>
  <si>
    <t>30FM007YGE</t>
  </si>
  <si>
    <t>Intel W680</t>
  </si>
  <si>
    <t>16GB 
1x 16GB DDR5 4800MHz*
(+3 free Slots)
*runs at 4400MHz</t>
  </si>
  <si>
    <t>16GB 
2x 8GB DDR5 4800MHz*
(+2 free Slots)
*runs at 4400MHz</t>
  </si>
  <si>
    <t>32GB 
2x 16GB DDR5 4800MHz*
(+2 free Slots)
runs at 4400MHz</t>
  </si>
  <si>
    <t>64GB 
2x 32GB DDR5 4800MHz*
(+2 free Slots)
runs at 4400MHz</t>
  </si>
  <si>
    <t>64GB ECC
2x 32GB DDR5 ECC 4800MHz*
(+2 free Slots)
runs at 4400MHz</t>
  </si>
  <si>
    <t>512GB 
M.2 512GB M.2 PCIe Gen4 SSD - Opal
(+1 free onboard M.2 Slot Gen4, 
+ optional PCIe M.2 Adapter)</t>
  </si>
  <si>
    <t>1024GB 
M.2 1024GB M.2 PCIe Gen4 SSD - Opal
(+1 free onboard M.2 Slot Gen4, 
+ optional PCIe M.2 Adapter)</t>
  </si>
  <si>
    <t>NVIDIA T1000 - 8GB DDR6</t>
  </si>
  <si>
    <t xml:space="preserve">NVIDIA RTX A2000 - 12GB </t>
  </si>
  <si>
    <t xml:space="preserve">NVIDIA RTX A4500 - 20GB </t>
  </si>
  <si>
    <t>RAID 0,1,10,5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</si>
  <si>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3.2 Gen 2 (Typ C) |
4x USB 3.2 Gen 2 (Typ A) |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4x USB 3.2 Gen 1 (Typ A)</t>
    </r>
  </si>
  <si>
    <t xml:space="preserve">4x PCIe slots
1x- PCIe Gen4 x16
1x -PCIe Gen4 x4 (x16 mech)
2x -PCIe Gen4 x1 (open-ended)  </t>
  </si>
  <si>
    <t>NVIDIA T400 - 4GB DDR6
Intel® UHD Graphics 770</t>
  </si>
  <si>
    <t>P360 Tower</t>
  </si>
  <si>
    <t>i7-12800H</t>
  </si>
  <si>
    <t xml:space="preserve">230W </t>
  </si>
  <si>
    <t>i5-12600</t>
  </si>
  <si>
    <t>RTX A4500</t>
  </si>
  <si>
    <t>30G1003HGE</t>
  </si>
  <si>
    <t>30G10046GE</t>
  </si>
  <si>
    <t>30G10043GE</t>
  </si>
  <si>
    <t>30G1003TGE</t>
  </si>
  <si>
    <t>Ultra SFF / Single CPU Workstation</t>
  </si>
  <si>
    <t>Intel Core i7-12700K 
(8+4C, 20T, 3.6 GHz, Turbo 5.0 GHz
25 MB SmartCache, 125W)</t>
  </si>
  <si>
    <t>16GB 
2x 8GB DDR5 4000MHz
(+2 free Slots)</t>
  </si>
  <si>
    <t>32GB 
2x 16GB DDR5 4000MHz
(+2 free Slots)</t>
  </si>
  <si>
    <t>64GB 
2x 32GB DDR5 4000MHz
(+2 free Slots)</t>
  </si>
  <si>
    <t>RAID 0, 1</t>
  </si>
  <si>
    <t>Integrated 2x RJ45 Connector:
1x 2.5 Gb Ethernet
1x 1 Gb  Ethernet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</si>
  <si>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2x TB 4 (Typ C) | 1x USB 3.2 Gen 2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 xml:space="preserve"> 4x USB 3.2 Gen 2 (Typ A) </t>
    </r>
  </si>
  <si>
    <t>2x PCIe slots
1x- PCIe Gen4 x16
1x -PCIe Gen3 x4 (x8 mech - open)</t>
  </si>
  <si>
    <t>SFF / Ultra</t>
  </si>
  <si>
    <t xml:space="preserve"> 16.0" Ultrabook Mobile Workstation</t>
  </si>
  <si>
    <t>16.0" WUXGA (FHD+) IPS (1920 x 1200) 300nits</t>
  </si>
  <si>
    <r>
      <rPr>
        <sz val="8"/>
        <color theme="1"/>
        <rFont val="Arial"/>
        <family val="2"/>
      </rPr>
      <t xml:space="preserve">16.0" WUXGA (FHD+) IPS (1920 x 1200) 300nits - </t>
    </r>
    <r>
      <rPr>
        <b/>
        <sz val="8"/>
        <color rgb="FF0070C0"/>
        <rFont val="Arial"/>
        <family val="2"/>
      </rPr>
      <t>OnCell Touch</t>
    </r>
  </si>
  <si>
    <t>16GB 
2x 8GB LPDDR5 SDRAM @ 6400 MHz 
Memory runs @3200 MHz</t>
  </si>
  <si>
    <t>32GB 
2x 16GB LPDDR5 SDRAM @ 6400 MHz 
Memory runs @3200 MHz</t>
  </si>
  <si>
    <t>Qualcomm NFA725A WiFi 6E (802.11ax)</t>
  </si>
  <si>
    <t xml:space="preserve">1080p Low Light Sensitive IR &amp; FHD Camera w/ ThinkShutter
HPD - Human Presence Detection </t>
  </si>
  <si>
    <t xml:space="preserve">6-row Keyb. with Backlit
115mm x 61mm wide 2-Button TouchPad </t>
  </si>
  <si>
    <t>Finger Print Reader (integrated in Powerbutton) | TPM 2.0</t>
  </si>
  <si>
    <t>52.5 Whr - 4cell integrated,
65W USB C - 3 Pin AC Adapter (EU)</t>
  </si>
  <si>
    <t>52.5 Whr - 4cell integrated,
100W USB C - 3 Pin AC Adapter (EU)</t>
  </si>
  <si>
    <t>86 Whr - 4cell integrated,
135W USB C - 3 Pin AC Adapter (EU)</t>
  </si>
  <si>
    <t>Smart Card Reader</t>
  </si>
  <si>
    <t>AMD Rembrandt integrated</t>
  </si>
  <si>
    <t>LPDDR5-6400 SDRAM 6400MHz SODIMM, 2 DIMMs (48GB max)</t>
  </si>
  <si>
    <t>2x USB 4.0 Type C (USB4.0, 2xThunderbolt™ 4, DP 2.0), 
2x USB Typ A 3.1 Gen1, HDMI 2.0b, RJ45, combo audio/mic jack</t>
  </si>
  <si>
    <t>Speaker: 2x Upfirering speakers - Dolby Audio Speaker System
Mic: 2 Far Field Microphones</t>
  </si>
  <si>
    <t>361,9 x 255,5 x 21,1</t>
  </si>
  <si>
    <t>1,735 kg</t>
  </si>
  <si>
    <t>1,785 kg</t>
  </si>
  <si>
    <t>Ryzen 7 8C/16T 4.7GHz, integreated, 16GB, 512 GB PCIe SSD, FHD+ 400n, 52.5Wh</t>
  </si>
  <si>
    <t>Ryzen 7 8C/16T 4.7GHz, integreated, 32GB, 1 TB PCIe SSD, FHD+ 400n, 52.5Wh</t>
  </si>
  <si>
    <t>Integrated AMD RDNA 2 + AMD Pro APU Driver</t>
  </si>
  <si>
    <t xml:space="preserve"> 14.0" Ultrabook Mobile Workstation</t>
  </si>
  <si>
    <t>14.0" WUXGA (FHD+) IPS (1920 x 1200), 400nits
100% sRGB, Low Blue Light</t>
  </si>
  <si>
    <t>14.0" WUXGA (FHD+) IPS (1920 x 1200) 300nits -  OnCell Touch</t>
  </si>
  <si>
    <r>
      <t xml:space="preserve">Intel AX211 </t>
    </r>
    <r>
      <rPr>
        <b/>
        <sz val="8"/>
        <color theme="3" tint="0.39997558519241921"/>
        <rFont val="Arial"/>
        <family val="2"/>
      </rPr>
      <t>vPro</t>
    </r>
    <r>
      <rPr>
        <sz val="8"/>
        <rFont val="Arial"/>
        <family val="2"/>
      </rPr>
      <t>, WiFi 6</t>
    </r>
    <r>
      <rPr>
        <b/>
        <sz val="8"/>
        <color theme="4"/>
        <rFont val="Arial"/>
        <family val="2"/>
      </rPr>
      <t>E</t>
    </r>
    <r>
      <rPr>
        <sz val="8"/>
        <rFont val="Arial"/>
        <family val="2"/>
      </rPr>
      <t xml:space="preserve"> (802.11ax)</t>
    </r>
  </si>
  <si>
    <t>317,7 x 226,9 x 18,9
average high 17,9</t>
  </si>
  <si>
    <t>317,7 x 226,9 x 17,9</t>
  </si>
  <si>
    <t>1,48 kg</t>
  </si>
  <si>
    <t>2x USB Type C 3.2 Gen1, 
2x USB Typ A 3.1 Gen1, HDMI 2.0b, RJ45, combo audio/mic jack</t>
  </si>
  <si>
    <t>2x USB 4.0 Type C (USB4.0, 2xThunderbolt™ 4, DP 1.4), 
2x USB Typ A 3.1 Gen1, HDMI 2.0b, RJ45, combo audio/mic jack</t>
  </si>
  <si>
    <t xml:space="preserve"> ThinkPad P1 Gen5</t>
  </si>
  <si>
    <t>21DC000DGE</t>
  </si>
  <si>
    <t>21DC000EGE</t>
  </si>
  <si>
    <t>21DC000UGE</t>
  </si>
  <si>
    <t>21DC0058GE</t>
  </si>
  <si>
    <t xml:space="preserve">Intel Core i7-12800H vPro
(8+6C, 20T, 2.4GHz, Turbo 4.8GHz, 24MB Cache, 45W) </t>
  </si>
  <si>
    <t>16" WUXGA AntiGlare (1920 x 1200)  FHD+ IPS,  300nits, Black A-Cover
100% sRGB
Factory Color Calibration</t>
  </si>
  <si>
    <t>16" WQXGA AntiGlare (2560 × 1600)  QHD+ IPS,  500nits, Black A-Cover
165 Hz, 100% sRGB
Factory Color Calibration</t>
  </si>
  <si>
    <t xml:space="preserve">32GB 
1x32GB DDR5 @ 4800 MHz (+1 free slots) </t>
  </si>
  <si>
    <t>NVIDIA RTX A1000 - 4GB GDDR6</t>
  </si>
  <si>
    <r>
      <t>via Option not included
via USB C Interface (Convert RJ-45 by dongle) up to</t>
    </r>
    <r>
      <rPr>
        <b/>
        <sz val="8"/>
        <rFont val="Arial"/>
        <family val="2"/>
      </rPr>
      <t xml:space="preserve"> 2.5</t>
    </r>
    <r>
      <rPr>
        <sz val="8"/>
        <rFont val="Arial"/>
        <family val="2"/>
      </rPr>
      <t>Gbps USB-C to Ethernet Adapter</t>
    </r>
  </si>
  <si>
    <t>SD Express 7.0 Card Reader</t>
  </si>
  <si>
    <t>DDR5 4800 MHz | max. 64GB |  2 DIMMs</t>
  </si>
  <si>
    <t>ThinkPad P1 G5</t>
  </si>
  <si>
    <t>RTX A1000</t>
  </si>
  <si>
    <t>2TB</t>
  </si>
  <si>
    <t>i7-12700</t>
  </si>
  <si>
    <t>i7-12700K</t>
  </si>
  <si>
    <t>i9-12900</t>
  </si>
  <si>
    <t xml:space="preserve"> 16.0" Mobile Workstation</t>
  </si>
  <si>
    <t>21D60014GE</t>
  </si>
  <si>
    <t>21D6003PGE</t>
  </si>
  <si>
    <t>21D60015GE</t>
  </si>
  <si>
    <t>21D6003XGE</t>
  </si>
  <si>
    <t>21D6003NGE</t>
  </si>
  <si>
    <t>Intel AX211, WiFi 6E (802.11ax)</t>
  </si>
  <si>
    <t>1080p IR &amp; FHD Camera w/ ThinkShutter</t>
  </si>
  <si>
    <t>Backlit
6-row Keyb. with updated UC function row &amp; Numeric KeyPad
3+2 Button ThinkPad Pointing Device (wider 115mm x 67.6mm) + TrackPoint, 1,5mm Keystroke</t>
  </si>
  <si>
    <t>Finger Print Reader (integrated in Power Button) | TPM 2.0 | ThinkShutter</t>
  </si>
  <si>
    <t>SmartCard Reader
SD Express 7.0</t>
  </si>
  <si>
    <t>2xThunderbolt™ 4 (DP 1.4, USB 4), 1x USB-C  (DP 1.4, USB 4),  2x USB-A 3.2 Gen1 Typ A, HDMI 2.1, combo audio/mic jack</t>
  </si>
  <si>
    <t>364 x 266 x 30,23</t>
  </si>
  <si>
    <t>2,95 kg</t>
  </si>
  <si>
    <t>30BE00S6GE</t>
  </si>
  <si>
    <t>RTX A5500</t>
  </si>
  <si>
    <t>30BE00S4GE</t>
  </si>
  <si>
    <t>30FM008FGE</t>
  </si>
  <si>
    <t>P358</t>
  </si>
  <si>
    <t>30GL0040GE</t>
  </si>
  <si>
    <t>AM4 Pro 565</t>
  </si>
  <si>
    <t>1024GB 
M.2 1024GB M.2 PCIe Gen4 SSD - Opal
(+ optional PCIe M.2 Adapter)</t>
  </si>
  <si>
    <t>NVIDIA GeForce RTX3080 - 10GB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</si>
  <si>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3.2 Gen 2 (Typ C) |
2x USB 3.2 Gen 2 (Typ A) | 
2x USB 3.2 Gen 1 (Typ A) | 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4x USB 2.0 (Typ A)</t>
    </r>
  </si>
  <si>
    <t>2x PCIe slots
1x- PCIe Gen3 x16
1x -PCIe Gen3 x1</t>
  </si>
  <si>
    <t>Essentail Kit / Boxen enthalten:</t>
  </si>
  <si>
    <t>GPU</t>
  </si>
  <si>
    <t>PSU, CPU, immer 512 GB Storge</t>
  </si>
  <si>
    <t>W-2225</t>
  </si>
  <si>
    <t>A4000</t>
  </si>
  <si>
    <t>W-2245</t>
  </si>
  <si>
    <t>A2000</t>
  </si>
  <si>
    <t>PSU 360 = 750W</t>
  </si>
  <si>
    <t>PSU 520 = 1kW</t>
  </si>
  <si>
    <t>ToOrder</t>
  </si>
  <si>
    <t>P358 Tower</t>
  </si>
  <si>
    <t>30FA004VGE</t>
  </si>
  <si>
    <t>30FA004XGE</t>
  </si>
  <si>
    <t>30FA004YGE</t>
  </si>
  <si>
    <t>30FA0050GE</t>
  </si>
  <si>
    <t xml:space="preserve"> ThinkPad P14s AMD Gen3</t>
  </si>
  <si>
    <t>1,28 kg</t>
  </si>
  <si>
    <t>ThinkPad P14s AMD G3</t>
  </si>
  <si>
    <t>21J5002HGE</t>
  </si>
  <si>
    <t>21J5002FGE</t>
  </si>
  <si>
    <t>21J5002TGE</t>
  </si>
  <si>
    <t>21AK008SGE</t>
  </si>
  <si>
    <t>21AK008PGE</t>
  </si>
  <si>
    <t>21AK008UGE</t>
  </si>
  <si>
    <t>21AK008XGE</t>
  </si>
  <si>
    <t>21AK008TGE</t>
  </si>
  <si>
    <t>21BT006XGE</t>
  </si>
  <si>
    <t>21BT0073GE</t>
  </si>
  <si>
    <t>21BT0074GE</t>
  </si>
  <si>
    <t>21D8005EGE</t>
  </si>
  <si>
    <t>Qualcom NFA725A, WiFi 6E (802.11ax)</t>
  </si>
  <si>
    <t>21D600A9GE</t>
  </si>
  <si>
    <t>Intel Core i9-12900K 
(8+8C, 24T, 3.2 GHz, Turbo 5.2 GHz
30 MB SmartCache, 125W)</t>
  </si>
  <si>
    <t>30FM009FGE</t>
  </si>
  <si>
    <t xml:space="preserve"> High End Dual Socket</t>
  </si>
  <si>
    <r>
      <t>Workstation Topseller</t>
    </r>
    <r>
      <rPr>
        <sz val="10"/>
        <color theme="0" tint="-0.499984740745262"/>
        <rFont val="Arial"/>
        <family val="2"/>
      </rPr>
      <t xml:space="preserve"> NAVIGATION</t>
    </r>
  </si>
  <si>
    <t>21DC005TGE</t>
  </si>
  <si>
    <t>4X61J52234</t>
  </si>
  <si>
    <t>4GB DDR3</t>
  </si>
  <si>
    <t>3x mDP</t>
  </si>
  <si>
    <t>12GB GDDR6</t>
  </si>
  <si>
    <t>4X61J52232</t>
  </si>
  <si>
    <t>NVIDIA A2000 12GB</t>
  </si>
  <si>
    <t>4X61J52233</t>
  </si>
  <si>
    <t>NVIDIA T1000</t>
  </si>
  <si>
    <t>NVIDIA T1000 8GB</t>
  </si>
  <si>
    <t>4X61J77360</t>
  </si>
  <si>
    <t>NVIDIA RTX A4500</t>
  </si>
  <si>
    <t>20GB GDDR6</t>
  </si>
  <si>
    <t>56 (2nd Gen)</t>
  </si>
  <si>
    <t>224 (3rd Gen)</t>
  </si>
  <si>
    <t>i9-12900K</t>
  </si>
  <si>
    <t>30FA005FGE</t>
  </si>
  <si>
    <t>32GB 
1x 32GB DDR5 @ 4800MHz
non-ECC - UDIMM
(+1 free Slots)</t>
  </si>
  <si>
    <t>30GL005BGE</t>
  </si>
  <si>
    <t>NVIDIA GeForce RTX3060 - 12GB</t>
  </si>
  <si>
    <t>Threadripper 24C/48T 4.5GHz, none, 64 GB ECC, 1 TB PCIe SSD, Prem Support</t>
  </si>
  <si>
    <t>30E000TXGE</t>
  </si>
  <si>
    <t>AMD Threadripper PRO 5965WX 3.8 GHz | Turbo  4.5 GHz 
128 MB L3 | 24 Cores | 48 Threads</t>
  </si>
  <si>
    <t xml:space="preserve">300W </t>
  </si>
  <si>
    <t>NVIDIA T400 4GB</t>
  </si>
  <si>
    <t>30G1005LGE</t>
  </si>
  <si>
    <t>NVIDIA RTX A5500 mobile - 16GB</t>
  </si>
  <si>
    <t>16GB 
1x 16GB DDR5 @ 4800MHz
non-ECC - UDIMM
(+1 free Slots)</t>
  </si>
  <si>
    <t>21D600BHGE</t>
  </si>
  <si>
    <t>21CK004YGE</t>
  </si>
  <si>
    <t>Windows 11  
Windows 11 Pro 64, German</t>
  </si>
  <si>
    <t>21CK0055GE</t>
  </si>
  <si>
    <t>21CK0057GE</t>
  </si>
  <si>
    <t>86 Whr - 4cell integrated,
65W USB C - 3 Pin AC Adapter (EU)</t>
  </si>
  <si>
    <t>21D8005YGE</t>
  </si>
  <si>
    <t>21D8006MGE</t>
  </si>
  <si>
    <t>21D80066GE</t>
  </si>
  <si>
    <t>21D80068GE</t>
  </si>
  <si>
    <t>Windows 11 HighEnd
Windows 11 Pro 64, German</t>
  </si>
  <si>
    <t>P3 Tiny</t>
  </si>
  <si>
    <t>i5 6p/8e C /20T 5.0GHz, onboard, 16 GB, 512 GB</t>
  </si>
  <si>
    <t>i5T 6p/8e C /20T 4.6GHz, T400 4GB, 16 GB, 512 GB</t>
  </si>
  <si>
    <t>i7T 8p/8e C /24T 4.9GHz, T400 4GB, 16 GB, 512 GB</t>
  </si>
  <si>
    <t>i7 8p/8e C /24T 5.2GHz, T400 4GB, 32 GB, 1 TB</t>
  </si>
  <si>
    <t>i9 8p/16e C /32T 5.6GHz, onboard, 32 GB, 1 TB</t>
  </si>
  <si>
    <t>i9T 8p/16e C /32T 5.3GHz, T400 4GB, 32 GB, 1 TB</t>
  </si>
  <si>
    <t>i7T 8p/8e C /24T 4.9GHz, T1000 8GB, 32 GB, 1 TB</t>
  </si>
  <si>
    <t>30H0002TGE</t>
  </si>
  <si>
    <t>30H0001TGE</t>
  </si>
  <si>
    <t>30H0001LGE</t>
  </si>
  <si>
    <t>30H0002LGE</t>
  </si>
  <si>
    <t>30H0001PGE</t>
  </si>
  <si>
    <t>30H0001MGE</t>
  </si>
  <si>
    <t>Intel Core i5-13600 
(6+8C, 20T, 2.7 GHz | Turbo  5.0 GHz
24 MB SmartCache | 6 P-Cores | 20 Threads, 65W)</t>
  </si>
  <si>
    <t>Intel Core i5-13500T 
(6+8C, 20T, 1.6 GHz | Turbo  4.6 GHz
24 MB SmartCache | 6 P-Cores | 20 Threads, 35W)</t>
  </si>
  <si>
    <t>Intel Core i7-13700T 
(8+8C, 24T, 1.4 GHz | Turbo  4.9 GHz
30 MB SmartCache | 8 P-Cores | 24 Threads, 35W)</t>
  </si>
  <si>
    <t>Intel Core i7-13700 
(8+8C, 24T, 2.1 GHz | Turbo  5.2 GHz
30 MB SmartCache | 8 P-Cores | 24 Threads, 65W)</t>
  </si>
  <si>
    <t>Intel Core i9-13900 
(8+16C, 32T, 2.0 GHz | Turbo  5.6 GHz
36 MB SmartCache | 8 P-Cores | 32 Threads, 65W)</t>
  </si>
  <si>
    <t>Intel Core i9-13900T 
(8+16C, 32T, 1.1 GHz | Turbo  5.3 GHz
36 MB SmartCache | 8 P-Cores | 32 Threads, 35W)</t>
  </si>
  <si>
    <t>M.2 512GB M.2 PCIe Gen4 SSD - Opal
(performance Drive)</t>
  </si>
  <si>
    <t>M.2 1024GB M.2 PCIe Gen4 SSD - Opal (performance Drive)</t>
  </si>
  <si>
    <t>Integrated Intel Gigabit  Ethernet
&amp; WiFi 6E (802.11ax) - INTEL WLAN AX211</t>
  </si>
  <si>
    <t>300W - 90%- external</t>
  </si>
  <si>
    <t>0197529508701</t>
  </si>
  <si>
    <t>0196804532981</t>
  </si>
  <si>
    <t>0196804528540</t>
  </si>
  <si>
    <t>0197529505410</t>
  </si>
  <si>
    <t>0196804529097</t>
  </si>
  <si>
    <t>0196804529912</t>
  </si>
  <si>
    <t>i5-13600</t>
  </si>
  <si>
    <t>i5-13500T</t>
  </si>
  <si>
    <t>i7-13700T</t>
  </si>
  <si>
    <t>i7-13700</t>
  </si>
  <si>
    <t>i9-13900</t>
  </si>
  <si>
    <t>i9-13900T</t>
  </si>
  <si>
    <t>Radeon™ Graphics</t>
  </si>
  <si>
    <t>GeForce RTX3060</t>
  </si>
  <si>
    <t>GeForce RTX3080</t>
  </si>
  <si>
    <t>AMD Ryzen 7 Pro R7-6850U  
8c (2,7-4.7 GHz, 16MB Cache, 15W)</t>
  </si>
  <si>
    <t>R7-6850U</t>
  </si>
  <si>
    <t>Intel Core i5-12600K 
(6+4C, 16T, 3.7 GHz, Turbo 4.9 GHz
20 MB SmartCache, 125W)</t>
  </si>
  <si>
    <t>i5-12600K</t>
  </si>
  <si>
    <t>AMD Ryzen 9 Pro R9-5945 - 12 Kerne
3.0 GHz | Turbo  4.7 GHz
64 MB SmartCache | 12 Cores | 24 Threads</t>
  </si>
  <si>
    <t>AMD Ryzen 7 Pro R7-5845 - 8 Kerne
3.4 GHz | Turbo  4.6 GHz
32 MB SmartCache | 8 Cores | 16 Threads</t>
  </si>
  <si>
    <t>R7-5845</t>
  </si>
  <si>
    <t>R9-5945</t>
  </si>
  <si>
    <t>Ryzen TR 5945WX</t>
  </si>
  <si>
    <t>Ryzen TR 5955WX</t>
  </si>
  <si>
    <t>Ryzen TR 5965WX</t>
  </si>
  <si>
    <t>Ryzen TR 5975WX</t>
  </si>
  <si>
    <t>P3 Ultra</t>
  </si>
  <si>
    <t>i7 8p/8e C /24T 5.2GHz, onboard, 16 GB, 512 GB</t>
  </si>
  <si>
    <t>i9k 8p/16e C /32T 5.8GHz, onboard, 32 GB, 1 TB</t>
  </si>
  <si>
    <t>i7k 8p/8e C /24T 5.4GHz, T1000 8GB, 32 GB, 1 TB</t>
  </si>
  <si>
    <t>i7 8p/8e C /24T 5.2GHz, RTX A2000 12GB, 16 GB, 512 GB</t>
  </si>
  <si>
    <t>i9 8p/16e C /32T 5.6GHz, RTX A2000 12GB, 32 GB, 1 TB</t>
  </si>
  <si>
    <t>i9 8p/16e C /32T 5.6GHz, RTX A5500m, 64 GB, 1 TB</t>
  </si>
  <si>
    <t>30HA001BGE</t>
  </si>
  <si>
    <t>30HA001AGE</t>
  </si>
  <si>
    <t>30HA000NGE</t>
  </si>
  <si>
    <t>30HA0007GE</t>
  </si>
  <si>
    <t>30HA000PGE</t>
  </si>
  <si>
    <t>30HA000MGE</t>
  </si>
  <si>
    <t>Intel Core i9-13900K 
(8+16C, 32T, 3.0 GHz | Turbo  5.8 GHz
36 MB SmartCache | 8 P-Cores | 32 Threads, 65W)</t>
  </si>
  <si>
    <t>Intel Core i7-13700K 
(8+8C, 24T, 3.4 GHz | Turbo  5.4 GHz
30 MB SmartCache | 8 P-Cores | 24 Threads, 125W)</t>
  </si>
  <si>
    <t>Intel Core i9-13900 
(8+16C, 32T, 2.0 GHz | Turbo  5.6 GHz
36 MB SmartCache | 8 P-Cores | 32 Threads, 35W)</t>
  </si>
  <si>
    <t>RPL W680</t>
  </si>
  <si>
    <t>16GB 
1x 16GB DDR5 4000MHz
(+3 free Slots)</t>
  </si>
  <si>
    <t>512GB 
M.2 512GB M.2 PCIe Gen4 SSD - Opal (performance Drive)
(+1 free onboard M.2 Slot Gen4)</t>
  </si>
  <si>
    <t>1TB 
M.2 1024GB M.2 PCIe Gen4 SSD - Opal (performance Drive)
(+1 free onboard M.2 Slot Gen4)</t>
  </si>
  <si>
    <t>Integrated 2x RJ45 Connector:
1x 2.5 Gb Ethernet
1x 1 Gb  Ethernet
&amp; WiFi 6E (802.11ax) - INTEL WLAN AX211</t>
  </si>
  <si>
    <t>223 x 202 x 86 | 3,9 l</t>
  </si>
  <si>
    <t>0197529249987</t>
  </si>
  <si>
    <t>0197529249741</t>
  </si>
  <si>
    <t>0196804902531</t>
  </si>
  <si>
    <t>0196804901800</t>
  </si>
  <si>
    <t>0196804903132</t>
  </si>
  <si>
    <t>0196804896823</t>
  </si>
  <si>
    <t>P3 Tower</t>
  </si>
  <si>
    <t>i5k 6p/8e C /20T 5.1GHz, onboard, 16 GB, 512 GB</t>
  </si>
  <si>
    <t>i7k 8p/8e C /24T 5.4GHz, onboard, 16 GB, 512 GB</t>
  </si>
  <si>
    <t>i9k 8p/16e C /32T 5.8GHz, onboard, 32 GB, 512 GB</t>
  </si>
  <si>
    <t>i7 8p/8e C /24T 5.2GHz, onboard, 32 GB, 1 TB</t>
  </si>
  <si>
    <t>i9k 8p/16e C /32T 5.8GHz, onboard, 64 GB, 2 TB</t>
  </si>
  <si>
    <t>i7k 8p/8e C /24T 5.4GHz, A2000 12GB 8GB, 32 GB, 1 TB</t>
  </si>
  <si>
    <t>i9k 8p/16e C /32T 5.8GHz, A2000 12GB, 32 GB, 1 TB</t>
  </si>
  <si>
    <t>i7k 8p/8e C /24T 5.4GHz, A4000, 32 GB, 1 TB</t>
  </si>
  <si>
    <t>i9k 8p/16e C /32T 5.8GHz, A4000, 32 GB, 1 TB</t>
  </si>
  <si>
    <t>i9k 8p/16e C /32T 5.8GHz, A4500, 64 GB ECC, 2 TB</t>
  </si>
  <si>
    <t>i9k 8p/16e C /32T 5.8GHz, A5500, 64 GB ECC, 2 TB</t>
  </si>
  <si>
    <t>30GS001TGE</t>
  </si>
  <si>
    <t>30GS001HGE</t>
  </si>
  <si>
    <t>30GS001RGE</t>
  </si>
  <si>
    <t>30GS001JGE</t>
  </si>
  <si>
    <t>30GS0042GE</t>
  </si>
  <si>
    <t>30GS0041GE</t>
  </si>
  <si>
    <t>30GS004JGE</t>
  </si>
  <si>
    <t>30GS0040GE</t>
  </si>
  <si>
    <t>30GS001AGE</t>
  </si>
  <si>
    <t>30GS003TGE</t>
  </si>
  <si>
    <t>30GS001XGE</t>
  </si>
  <si>
    <t>30GS001WGE</t>
  </si>
  <si>
    <t>30GS004QGE</t>
  </si>
  <si>
    <t>30GS004RGE</t>
  </si>
  <si>
    <t>30GS004CGE</t>
  </si>
  <si>
    <t>30GS004DGE</t>
  </si>
  <si>
    <t>1Y Premier Support from 3Y Onsite Windchill bundles   (CPN)</t>
  </si>
  <si>
    <t>Intel Core i5-13500 
(6+8C, 20T, 2.5 GHz | Turbo  4.8 GHz
24 MB SmartCache | 6 P-Cores | 20 Threads, 65W)</t>
  </si>
  <si>
    <t>Intel Core i5-13600K 
(6+8C, 20T, 3.5 GHz, Turbo 5.1 GHz
24 MB SmartCache, 125W)</t>
  </si>
  <si>
    <t>Intel Core i7-13700K 
(8+8C, 24T, 3.4 GHz, Turbo 5.4 GHz
30 MB SmartCache, 65W)</t>
  </si>
  <si>
    <t>Intel Core i9-13900K 
(8+16C, 32T, 3.0 GHz, Turbo 5.8 GHz
36 MB SmartCache, 125W)</t>
  </si>
  <si>
    <t>Intel Core i7-13700 
(8+8C, 24T, 2.1 GHz, Turbo 5.2 GHz
30 MB SmartCache, 65W)</t>
  </si>
  <si>
    <t>Intel Core i7-13700K 
(8+8C, 24T, 3.4 GHz, Turbo 5.4 GHz
30 MB SmartCache, 125W)</t>
  </si>
  <si>
    <t>Intel Core i9-13900 
(8+16C, 32T, 2.0 GHz | Turbo  5.6 GHz
36 MB SmartCache, 65W)</t>
  </si>
  <si>
    <t>32GB 
1x 32GB DDR5 4800MHz*
(+3 free Slots)
*runs at 4400MHz</t>
  </si>
  <si>
    <t>2048GB 
M.2 2048GB M.2 PCIe Gen4 SSD - Opal
(+1 free onboard M.2 Slot Gen4, 
+ optional PCIe M.2 Adapter)</t>
  </si>
  <si>
    <t xml:space="preserve">NVIDIA RTX A5500 - 24GB </t>
  </si>
  <si>
    <t>M.2 RAID 0 / 1 / 5 / 10
SATA RAID 0 / 1</t>
  </si>
  <si>
    <t>H 415 x B 180 x T 370 | 27.6 l</t>
  </si>
  <si>
    <t>15kg</t>
  </si>
  <si>
    <t>30FM0087GE</t>
  </si>
  <si>
    <t>0196804913377</t>
  </si>
  <si>
    <t>0196804914046</t>
  </si>
  <si>
    <t>0196804920634</t>
  </si>
  <si>
    <t>0197529640081</t>
  </si>
  <si>
    <t>0197529646083</t>
  </si>
  <si>
    <t>0197529636992</t>
  </si>
  <si>
    <t>0197529644713</t>
  </si>
  <si>
    <t>0196804913865</t>
  </si>
  <si>
    <t>0197529643440</t>
  </si>
  <si>
    <t>0196804913223</t>
  </si>
  <si>
    <t>0196804918884</t>
  </si>
  <si>
    <t>0197529974995</t>
  </si>
  <si>
    <t>0197529973585</t>
  </si>
  <si>
    <t>0197529637623</t>
  </si>
  <si>
    <t>0197529639443</t>
  </si>
  <si>
    <t>XEON W3 6C/12T 4.4GHz, none, 32 GB ECC, 1 TB</t>
  </si>
  <si>
    <t>XEON W3 8C/16T 4.5GHz, none, 32 GB ECC, 1 TB</t>
  </si>
  <si>
    <t>XEON W3 6C/12T 4.4GHz, A2000, 32 GB ECC, 512 GB</t>
  </si>
  <si>
    <t>XEON W3 8C/16T 4.5GHz, A2000, 32 GB ECC, 1 TB</t>
  </si>
  <si>
    <t>XEON W5 16C/32T 4.5GHz, none, 64 GB ECC, 1 TB</t>
  </si>
  <si>
    <t>XEON W7 24C/48T 4.8GHz, none, 64 GB ECC, 1 TB</t>
  </si>
  <si>
    <t>XEON W3 8C/16T 4.5GHz, A4500, 64 GB ECC, 1 TB</t>
  </si>
  <si>
    <t>XEON W5 16C/32T 4.7GHz, A4500, 64 GB ECC, 1 TB</t>
  </si>
  <si>
    <t>30GA000NGE</t>
  </si>
  <si>
    <t>30GA000LGE</t>
  </si>
  <si>
    <t>30GA000SGE</t>
  </si>
  <si>
    <t>30GA000RGE</t>
  </si>
  <si>
    <t>30GA000KGE</t>
  </si>
  <si>
    <t>30GA000MGE</t>
  </si>
  <si>
    <t>30GA000HGE</t>
  </si>
  <si>
    <t>30GA000PGE</t>
  </si>
  <si>
    <t>Mid Tower / Single CPU Workstation, Rack mountable</t>
  </si>
  <si>
    <t>Intel Xeon W3-2425 
3.0 GHz | Turbo  4.4 GHz
6 Cores | 12 Threads
15 MB Smart Cache</t>
  </si>
  <si>
    <t>Intel Xeon W3-2435 
3.1 GHz | Turbo  4.5 GHz
8 Cores | 16 Threads
22.5 MB Smart Cache</t>
  </si>
  <si>
    <t>Intel Xeon W3-2423 
2.4 GHz | Turbo  4.2 GHz
6 Cores | 12 Threads
15 MB Smart Cache</t>
  </si>
  <si>
    <t>Intel Xeon W5-2465X 
3.1 GHz | Turbo  4.7 GHz
16 Cores | 32 Threads
33.75 MB Smart Cache</t>
  </si>
  <si>
    <t>Intel Xeon W7-2495X 
2.5 GHz | Turbo  4.8 GHz
24 Cores | 48 Threads
45 MB Smart Cache</t>
  </si>
  <si>
    <t>32GB | 8 DIMMs
2x 16GB DDR5 ECC-RDIMM
(4800MHz)</t>
  </si>
  <si>
    <t>64GB | 8 DIMMs
2x 32GB DDR5 ECC-RDIMM
(4800MHz)</t>
  </si>
  <si>
    <t>64GB | 8 DIMMs
4x 16GB DDR5 ECC-RDIMM
(4800MHz)</t>
  </si>
  <si>
    <t>1024GB 
M.2 1024GB M.2 PCIe Gen4 SSD - Opal
(+1 free onboard M.2 Slot Gen4)</t>
  </si>
  <si>
    <t>512GB 
M.2 512GB M.2 PCIe Gen4 SSD - Opal
(+1 free onboard M.2 Slot Gen4)</t>
  </si>
  <si>
    <t>15 in 1 SD Media Card Reader</t>
  </si>
  <si>
    <t>Front: 2x USB Type C, 2x USB Type A 
Back: 1x USB Type C (20gbps), 
3x USB Type C, 2x USB Typ A</t>
  </si>
  <si>
    <r>
      <t xml:space="preserve">6x PCIe slots
</t>
    </r>
    <r>
      <rPr>
        <b/>
        <sz val="8"/>
        <color theme="3" tint="0.39997558519241921"/>
        <rFont val="Arial"/>
        <family val="2"/>
      </rPr>
      <t xml:space="preserve">2x - PCIe Gen5 x16
1x - PCIe Gen5 x8
</t>
    </r>
    <r>
      <rPr>
        <sz val="8"/>
        <rFont val="Arial"/>
        <family val="2"/>
      </rPr>
      <t xml:space="preserve">3x - PCIe Gen4 x4 </t>
    </r>
  </si>
  <si>
    <t>750W</t>
  </si>
  <si>
    <t>0196804823454</t>
  </si>
  <si>
    <t>0196804826080</t>
  </si>
  <si>
    <t>0196804825342</t>
  </si>
  <si>
    <t>0196804821672</t>
  </si>
  <si>
    <t>0196804826295</t>
  </si>
  <si>
    <t>0196804824321</t>
  </si>
  <si>
    <t>0196804828039</t>
  </si>
  <si>
    <t>0196804822815</t>
  </si>
  <si>
    <t xml:space="preserve">Threadripper 12C/24T 4.5GHz, none, 32 GB ECC, 512 GB </t>
  </si>
  <si>
    <t>30E000G4GE</t>
  </si>
  <si>
    <t>0196379644263</t>
  </si>
  <si>
    <t>30E000G5GE</t>
  </si>
  <si>
    <t>0196379647196</t>
  </si>
  <si>
    <t>Threadripper 32C/64T 4.5GHz, none, 64 GB ECC, 1 TB</t>
  </si>
  <si>
    <t>30E000G3GE</t>
  </si>
  <si>
    <t>0196379645499</t>
  </si>
  <si>
    <t>P7</t>
  </si>
  <si>
    <t>XEON W5 12C/24T 4.6GHz, none, 32 GB ECC, 1 TB</t>
  </si>
  <si>
    <t>XEON W5 16C/32T 4.7GHz, none, 64 GB ECC, 1 TB</t>
  </si>
  <si>
    <t>XEON W5 12C/24T 4.6GHz, A2000, 64 GB ECC, 1 TB</t>
  </si>
  <si>
    <t>XEON W9 36C/72T 4.8GHz, none, 64 GB ECC, 1 TB</t>
  </si>
  <si>
    <t>XEON W7 24C/48T 4.8GHz, A4500, 64 GB ECC, 1 TB</t>
  </si>
  <si>
    <t>30F3000XGE</t>
  </si>
  <si>
    <t>30F3000YGE</t>
  </si>
  <si>
    <t>30F3000UGE</t>
  </si>
  <si>
    <t>30F30010GE</t>
  </si>
  <si>
    <t>30F30011GE</t>
  </si>
  <si>
    <t>30F3000WGE</t>
  </si>
  <si>
    <t>Big Tower / Single CPU Workstation, Rack mountable</t>
  </si>
  <si>
    <t>Intel Xeon W5-3425 
3.2 GHz | Turbo  4.6 GHz
12 Cores | 24 Threads
30 MB Smart Cache</t>
  </si>
  <si>
    <t>Intel Xeon W5-3435X 
3.1 GHz | Turbo  4.7 GHz
16 Cores | 32 Threads
45 MB Smart Cache</t>
  </si>
  <si>
    <t>Intel Xeon W7-3455 
2.5 GHz | Turbo  4.8 GHz
24 Cores | 48 Threads
67.5 MB Smart Cache</t>
  </si>
  <si>
    <t>Intel Xeon W9-3475X 
2.2 GHz | Turbo  4.8 GHz
36 Cores | 72 Threads
82.5 MB Smart Cache</t>
  </si>
  <si>
    <t>1024GB 
M.2 1024GB M.2 PCIe Gen4 SSD - Opal
(+2 free onboard M.2 Slot Gen4)</t>
  </si>
  <si>
    <t>1x 10Gb Ethernet Integrated
1x 1Gb Ethernet Integrated</t>
  </si>
  <si>
    <r>
      <t xml:space="preserve">7x PCIe slots
</t>
    </r>
    <r>
      <rPr>
        <b/>
        <sz val="8"/>
        <color theme="3" tint="0.39997558519241921"/>
        <rFont val="Arial"/>
        <family val="2"/>
      </rPr>
      <t xml:space="preserve">2x - PCIe Gen5 x16
1x - PCIe Gen5 x4
</t>
    </r>
    <r>
      <rPr>
        <sz val="8"/>
        <rFont val="Arial"/>
        <family val="2"/>
      </rPr>
      <t xml:space="preserve">2x - PCIe Gen4 x16
1x - PCIe Gen4 x8 </t>
    </r>
    <r>
      <rPr>
        <b/>
        <sz val="8"/>
        <color theme="3" tint="0.39997558519241921"/>
        <rFont val="Arial"/>
        <family val="2"/>
      </rPr>
      <t xml:space="preserve">
</t>
    </r>
    <r>
      <rPr>
        <sz val="8"/>
        <rFont val="Arial"/>
        <family val="2"/>
      </rPr>
      <t xml:space="preserve">1x - PCIe Gen4 x4 </t>
    </r>
  </si>
  <si>
    <t>1400W</t>
  </si>
  <si>
    <t xml:space="preserve">39 liter / 4U
</t>
  </si>
  <si>
    <t>0196804813455</t>
  </si>
  <si>
    <t>0196804817804</t>
  </si>
  <si>
    <t>0196804816258</t>
  </si>
  <si>
    <t>0196804811451</t>
  </si>
  <si>
    <t>0196804812359</t>
  </si>
  <si>
    <t>0196804820149</t>
  </si>
  <si>
    <t>ThinkStation P5</t>
  </si>
  <si>
    <t>ThinkStation P7</t>
  </si>
  <si>
    <t>i9-13900K</t>
  </si>
  <si>
    <t>i7-13700K</t>
  </si>
  <si>
    <t>i5-13500</t>
  </si>
  <si>
    <t>i5-13600K</t>
  </si>
  <si>
    <t>2048GB</t>
  </si>
  <si>
    <t>W3-2425</t>
  </si>
  <si>
    <t>W3-2435</t>
  </si>
  <si>
    <t>W3-2423</t>
  </si>
  <si>
    <t>W5-2465X</t>
  </si>
  <si>
    <t>W7-2495X</t>
  </si>
  <si>
    <t>W5-3425</t>
  </si>
  <si>
    <t>W5-3435X</t>
  </si>
  <si>
    <t>W7-3455</t>
  </si>
  <si>
    <t>W9-3475X</t>
  </si>
  <si>
    <t xml:space="preserve"> ThinkPad P16 Gen2</t>
  </si>
  <si>
    <t>i7 8p/8e C /24T 5.0GHz, ARC A30M, 32GB, 1 TB PCIe SSD, FHD+ 300n, 94Wh</t>
  </si>
  <si>
    <t>i7 8p/8e C /24T 5.0GHz, RTX A2000 ADA, 32GB, 1 TB PCIe SSD, QHD+ 500n, 94Wh</t>
  </si>
  <si>
    <t>i9 8p/16e C /32T 5.6GHz vPro, ARC A30M, 64GB, 2 TB PCIe SSD, FHD+ 300n, 94Wh</t>
  </si>
  <si>
    <t>i9 8p/16e C /32T 5.6GHz vPro, RTX A2000 ADA, 32GB, 1 TB PCIe SSD, QHD+ 500n, 94Wh</t>
  </si>
  <si>
    <t>i7 8p/8e C /24T 5.0GHz, RTX A3500 ADA, 32GB, 1 TB PCIe SSD, QHD+ 500n, 94Wh</t>
  </si>
  <si>
    <t>i9 8p/16e C /32T 5.6GHz vPro, RTX A4000 ADA, 32GB, 1 TB PCIe SSD, QHD+ 500n, 94Wh</t>
  </si>
  <si>
    <t>i9 8p/16e C /32T 5.6GHz vPro, RTX A4000 ADA, 64GB, 2 TB PCIe SSD, UHD+ 800n, 94Wh</t>
  </si>
  <si>
    <t>21FA0006GE</t>
  </si>
  <si>
    <t>21FA000FGE</t>
  </si>
  <si>
    <t>21FA000JGE</t>
  </si>
  <si>
    <t>21FA000AGE</t>
  </si>
  <si>
    <t>21FA000HGE</t>
  </si>
  <si>
    <t>21FA000YGE</t>
  </si>
  <si>
    <t>21FA0005GE</t>
  </si>
  <si>
    <t>21FA0034GE</t>
  </si>
  <si>
    <t>21FA0033GE</t>
  </si>
  <si>
    <t xml:space="preserve">Intel Core i7-13700Hx 
(8+8C, 24T, 2.1GHz, Turbo 5.0GHz, 30MB Cache, 55W) </t>
  </si>
  <si>
    <t xml:space="preserve">Intel Core i9-13980Hx 
(8+16C, 32T, 2.2GHz, Turbo 5.6GHz, 36MB Cache, 55W) </t>
  </si>
  <si>
    <t>16.0" WUXGA (FHD+) IPS (1920 x 1200) 300nits
100% sRGB
Factory Color Calibration</t>
  </si>
  <si>
    <t>16.0" WQXGA (QHD+) IPS (2560 × 1600) 500nits
165Hz, 100% sRGB
Factory Color Calibration</t>
  </si>
  <si>
    <t>16.0" WQUXGA (UHD+) IPS (3840 x 2160) 800nits
HDR 400, Dolby Vision
100% DCI-P3, 100% sRGB, Factory Color Calibration</t>
  </si>
  <si>
    <t>32GB 
2x16GB DDR5 @ 5600 MHz (+2 free slots) 
*Memory runs @4000 MHz</t>
  </si>
  <si>
    <t>64GB 
2x32GB DDR5 @ 5600 MHz (+2 free slots) 
*Memory runs @4000 MHz</t>
  </si>
  <si>
    <t>M.2 1024GB M.2 PCIe Gen4 SSD - Opal (performance Drive)
(+1 free Slot)</t>
  </si>
  <si>
    <t>M.2 2048GB M.2 PCIe Gen4 SSD - Opal (performance Drive)
(+1 free Slot)</t>
  </si>
  <si>
    <t>INTEL ARC Pro A30M - 4GB</t>
  </si>
  <si>
    <t>NVIDIA RTX A2000 ADA - 8GB</t>
  </si>
  <si>
    <t>NVIDIA RTX A3500 ADA - 12GB ECC</t>
  </si>
  <si>
    <t>NVIDIA RTX A4000 ADA - 12GB ECC</t>
  </si>
  <si>
    <t>NVIDIA RTX A5000 ADA - 16GB ECC</t>
  </si>
  <si>
    <t>none
Optional: 2.5Gbps USB-C to Ethernet Adapter</t>
  </si>
  <si>
    <t>Bluetooth 5.3 (HW Ready - Lower Version depens on OS limitation)</t>
  </si>
  <si>
    <t>Raptor Lake H - SoC (WM 790)</t>
  </si>
  <si>
    <t>DDR5 5600 MHz | max. 192GB |  4 DIMMs</t>
  </si>
  <si>
    <t>0197529526842</t>
  </si>
  <si>
    <t>0197529522851</t>
  </si>
  <si>
    <t>0197529523339</t>
  </si>
  <si>
    <t>0197529525548</t>
  </si>
  <si>
    <t>0197529521656</t>
  </si>
  <si>
    <t>0197529528570</t>
  </si>
  <si>
    <t>0197528607191</t>
  </si>
  <si>
    <t>i7 6p/8e C /20T 5.0GHz, integreated, 32GB, 1 TB, FHD+ 300n Touch, 90Wh</t>
  </si>
  <si>
    <t>i7 6p/8e C /20T 5.0GHz, A500 4GB, 32GB, 1 TB, FHD+ 300n, 90Wh</t>
  </si>
  <si>
    <t>i7 6p/8e C /20T 5.0GHz, A1000 6GB, 32GB, 512 GB, FHD+ 300n, 90Wh</t>
  </si>
  <si>
    <t>i7 6p/8e C /20T 5.0GHz, A1000 6GB, 32GB, 1 TB, UHD+ 800n, 90Wh</t>
  </si>
  <si>
    <t>i9 6p/8e C /20T 5.4GHz, RTX A2000 ADA, 32 GB, 1 TB, FHD+ 300n, 90Wh</t>
  </si>
  <si>
    <t>21FC0011GE</t>
  </si>
  <si>
    <t>21FC000YGE</t>
  </si>
  <si>
    <t>21FC000VGE</t>
  </si>
  <si>
    <t>21FC000QGE</t>
  </si>
  <si>
    <t>21FC002LGE</t>
  </si>
  <si>
    <t xml:space="preserve">Intel Core i7-13700H 
(6+8C, 20T, 2.4GHz, Turbo 5.0GHz, 24MB Cache, 45W) </t>
  </si>
  <si>
    <t xml:space="preserve">Intel Core i9-13900H 
(6+8C, 20T, 2.6GHz, Turbo 5.4GHz, 24MB Cache, 45W) </t>
  </si>
  <si>
    <t>16.0" WUXGA (FHD+) IPS (1920 x 1200) 300nits
OnCell Touch, AntiGlare</t>
  </si>
  <si>
    <t>16.0" WUXGA (FHD+) IPS (1920 x 1200) 300nits
100% sRGB, LowBlueLight</t>
  </si>
  <si>
    <t>16.0" WQUXGA (UHD+) IPS (3840 x 2160) 800nits, Dolby Vision, HDR400
100% Adobe, Factory Color Calibration, LowBlueLight</t>
  </si>
  <si>
    <t xml:space="preserve">32GB 
1x32GB DDR5 @ 5200 MHz (+1 free slots) </t>
  </si>
  <si>
    <t xml:space="preserve">16GB 
1x16GB DDR5 @ 5200 MHz (+1 free slots) </t>
  </si>
  <si>
    <t>M.2 512GB M.2 PCIe Gen4 SSD - Opal (performance Drive)
(+1 free Slot)</t>
  </si>
  <si>
    <t>NVIDIA RTX A500 - 4GB</t>
  </si>
  <si>
    <t>NVIDIA RTX A1000 - 6GB</t>
  </si>
  <si>
    <t>5MP &amp; IR Camera w/ ThinkShutter w/ Human Presence Detection</t>
  </si>
  <si>
    <t>Backlit
6-row Keyb &amp; Numeric KeyPad
3+2 Button ThinkPad Pointing Device + TrackPoint, 1,5mm Keystroke</t>
  </si>
  <si>
    <t>90 Whr - 4cell 90 Whr integrated,
135W AC Adapter (EU)</t>
  </si>
  <si>
    <t>90 Whr - 4cell 90 Whr integrated,
170W AC Adapter (EU)</t>
  </si>
  <si>
    <t>DDR5 5600 MHz | max. 96GB |  2 DIMMs</t>
  </si>
  <si>
    <t>2xThunderbolt™ 4 (DP 1.4)
2x USB Typ A 3.2 Gen2, HDMI 2.1, combo audio/mic jack</t>
  </si>
  <si>
    <t xml:space="preserve">365 x 261.92 x 24.66 mm </t>
  </si>
  <si>
    <t>2,2 kg</t>
  </si>
  <si>
    <t>0197529679876</t>
  </si>
  <si>
    <t>0197529674970</t>
  </si>
  <si>
    <t>0197529678367</t>
  </si>
  <si>
    <t>0197529672228</t>
  </si>
  <si>
    <t>0197528623795</t>
  </si>
  <si>
    <t xml:space="preserve"> ThinkPad P16s Gen2</t>
  </si>
  <si>
    <t>i7 4p/8e C /16T 5.0GHz, A500, 16GB, 512 GB, FHD+ 300n, 52.5Wh</t>
  </si>
  <si>
    <t>i7 4p/8e C /16T 5.0GHz, A500, 32GB, 1 TB, FHD+ 300n touch, 86Wh</t>
  </si>
  <si>
    <t>i7 4p/8e C /16T 5.0GHz, A500, 32GB, 1 TB, FHD+ 400n, 52.5Wh</t>
  </si>
  <si>
    <t>i7 6p/8e C /20T 5.2GHz, A500, 64GB, 2 TB, UHD+ 400n OLED, 86Wh</t>
  </si>
  <si>
    <t>21HK0019GE</t>
  </si>
  <si>
    <t>21HK000DGE</t>
  </si>
  <si>
    <t>21HK000YGE</t>
  </si>
  <si>
    <t>21HK000KGE</t>
  </si>
  <si>
    <t>Intel Core i7-1360P 
(4+8C, 16T, 2.2GHz, Turbo 5.0GHz, 18MB Cache, 20W)</t>
  </si>
  <si>
    <t>Intel Core i7-1370P vPro
(6+8C, 20T, 1.9GHz, Turbo 5.2GHz, 24MB Cache, 20W)</t>
  </si>
  <si>
    <r>
      <t xml:space="preserve">16.0" WUXGA (FHD+) IPS (1920 x 1200) </t>
    </r>
    <r>
      <rPr>
        <b/>
        <sz val="8"/>
        <color rgb="FF0070C0"/>
        <rFont val="Arial"/>
        <family val="2"/>
      </rPr>
      <t>400nits - 100% sRGB, Eyesafe</t>
    </r>
  </si>
  <si>
    <t>16.0" WQUXGA OLED (3840x2400), 400nits, 100% Color Gamut, AntiGlare, Factory Color Calibration, 100% DCI P3, HDR 400, Dolby Vision, Eyesfe</t>
  </si>
  <si>
    <t xml:space="preserve">16GB 
16GB DDR5 SDRAM @ 4800 MHz 
</t>
  </si>
  <si>
    <t xml:space="preserve">32GB 
32GB DDR5 SDRAM @ 4800 MHz 
</t>
  </si>
  <si>
    <t xml:space="preserve">64GB 
64GB DDR5 SDRAM @ 4800 MHz 
</t>
  </si>
  <si>
    <t>M.2 2048GB M.2 PCIe Gen4 SSD - Opal (performance Drive)</t>
  </si>
  <si>
    <t>NVIDIA RTX A500 - 4GB GDDR 6
Intel Iris Xe</t>
  </si>
  <si>
    <t xml:space="preserve">5MP IR &amp; FHD Camera w/ ThinkShutter
HPD - Human Presence Detection </t>
  </si>
  <si>
    <t>Raptor Lake integrated</t>
  </si>
  <si>
    <t>0197529297315</t>
  </si>
  <si>
    <t>0197529302187</t>
  </si>
  <si>
    <t>0197529298800</t>
  </si>
  <si>
    <t>0197529299272</t>
  </si>
  <si>
    <t>i7 4p/8e C /16T 5.0GHz, A500, 16GB, 512 GB, FHD+ 400n, 52.5Wh</t>
  </si>
  <si>
    <t>i7 4p/8e C /16T 5.0GHz, A500, 32GB, 1 TB, FHD+ 300n touch, 52.5Wh</t>
  </si>
  <si>
    <t>i7 4p/8e C /16T 5.0GHz, A500, 32GB, 1 TB, QHD+ 400n OLED, 52.5Wh</t>
  </si>
  <si>
    <t>i7 6p/8e C /20T 5.2GHz, A500, 64GB, 1 TB, FHD+ 400n, 52.5Wh</t>
  </si>
  <si>
    <t>i7 6p/8e C /20T 5.2GHz, A500, 64GB, 2 TB, QHD+ 400n OLED, 52.5Wh</t>
  </si>
  <si>
    <t>21HF000PGE</t>
  </si>
  <si>
    <t>21HF000XGE</t>
  </si>
  <si>
    <t>21HF000SGE</t>
  </si>
  <si>
    <t>21HF0019GE</t>
  </si>
  <si>
    <t>21HF000KGE</t>
  </si>
  <si>
    <t>21HF0017GE</t>
  </si>
  <si>
    <t>14.0" WUXGA (FHD+) IPS (1920 x 1200), 400nits
100% sRGB, Low Blue Light, Eyesafe</t>
  </si>
  <si>
    <t>14.0" OLED (2880 x 1800), 400nits
100% DCI P3, Factory Color Calibration, Eyesafe</t>
  </si>
  <si>
    <t>0197529265000</t>
  </si>
  <si>
    <t>0197529262214</t>
  </si>
  <si>
    <t>0197529258989</t>
  </si>
  <si>
    <t>0197529259177</t>
  </si>
  <si>
    <t>0197529260012</t>
  </si>
  <si>
    <t>0197529259054</t>
  </si>
  <si>
    <t>i5k 6p/4e C /16T 4.9GHz, onboard, 16 GB, 512 GB, ODD</t>
  </si>
  <si>
    <t>30FM00BSGE</t>
  </si>
  <si>
    <t xml:space="preserve">Slim DVD±RW </t>
  </si>
  <si>
    <t>0197529827390</t>
  </si>
  <si>
    <t>i7k 8p/4e C /20T 5.0GHz, onboard, 32 GB, 1 TB, ODD</t>
  </si>
  <si>
    <t>30FM00BQGE</t>
  </si>
  <si>
    <t>0197529827376</t>
  </si>
  <si>
    <t>i9k 8p/8e C /24T 5.2GHz, onboard, 64 GB, 1 TB, ODD</t>
  </si>
  <si>
    <t>30FM00BRGE</t>
  </si>
  <si>
    <t>0197529827383</t>
  </si>
  <si>
    <t>R7 8C / 16T 4.4GHz, onboard, 32 GB, 1 TB</t>
  </si>
  <si>
    <t>30GL005TGE</t>
  </si>
  <si>
    <t>AMD Ryzen 7 Pro R7-4750G - 8 Kerne
3.6 GHz | Turbo  4.4 GHz
8 MB SmartCache | 8 Cores | 16 Threads</t>
  </si>
  <si>
    <t>CPU integrated AMD Radeon™ Graphics - (2100 MHz, 8 Cores)</t>
  </si>
  <si>
    <t>R7 8C / 16T 4.6GHz, RTX3060, 32 GB, 1 TB</t>
  </si>
  <si>
    <t>30GL005LGE</t>
  </si>
  <si>
    <t>0197528160870</t>
  </si>
  <si>
    <t>R9 12C / 24T 4.7GHz, RTX3080, 64 GB, 1 TB</t>
  </si>
  <si>
    <t>30GL005MGE</t>
  </si>
  <si>
    <t>0197528160887</t>
  </si>
  <si>
    <t>230W - external</t>
  </si>
  <si>
    <t>300W - external</t>
  </si>
  <si>
    <t>RTX A500</t>
  </si>
  <si>
    <t>i7-1360P</t>
  </si>
  <si>
    <t>i7-1370P</t>
  </si>
  <si>
    <t>i7-13700H</t>
  </si>
  <si>
    <t>i9-13900H</t>
  </si>
  <si>
    <t>INTEL ARC Pro</t>
  </si>
  <si>
    <t>i7-13700Hx</t>
  </si>
  <si>
    <t>i9-13980Hx</t>
  </si>
  <si>
    <t>RTX A3500</t>
  </si>
  <si>
    <t>R7-4750G</t>
  </si>
  <si>
    <t>ThinkPad P14s G4</t>
  </si>
  <si>
    <t>ThinkPad P16s G2</t>
  </si>
  <si>
    <t>ThinkPad P16v G1</t>
  </si>
  <si>
    <t>ThinkPad P16 G2</t>
  </si>
  <si>
    <t>i9 8p/16e C /32T 5.6GHz vPro, RTX A5000 ADA, 64GB, 2 TB PCIe SSD, UHD+ 400n OLED, touch, 94Wh</t>
  </si>
  <si>
    <r>
      <rPr>
        <b/>
        <sz val="8"/>
        <rFont val="Arial"/>
        <family val="2"/>
      </rPr>
      <t xml:space="preserve">Front: </t>
    </r>
    <r>
      <rPr>
        <sz val="8"/>
        <rFont val="Arial"/>
        <family val="2"/>
      </rPr>
      <t xml:space="preserve">1x USB 3.2 Gen 2 (Typ C) |
2x USB 3.2 Gen 2 (Typ A) | 
2x USB 3.2 Gen 1 (Typ A)
</t>
    </r>
    <r>
      <rPr>
        <b/>
        <sz val="8"/>
        <rFont val="Arial"/>
        <family val="2"/>
      </rPr>
      <t xml:space="preserve">Rear: </t>
    </r>
    <r>
      <rPr>
        <sz val="8"/>
        <rFont val="Arial"/>
        <family val="2"/>
      </rPr>
      <t>4x USB 3.2 Gen 1 (Typ A)</t>
    </r>
  </si>
  <si>
    <t>FHD+</t>
  </si>
  <si>
    <t>Win 11 Pro</t>
  </si>
  <si>
    <t>Win 11 DG</t>
  </si>
  <si>
    <t>UHD+</t>
  </si>
  <si>
    <t>WQXGA+</t>
  </si>
  <si>
    <t>QHD+</t>
  </si>
  <si>
    <t xml:space="preserve"> ThinkPad P14s Gen4</t>
  </si>
  <si>
    <t xml:space="preserve"> ThinkPad P1 Gen6</t>
  </si>
  <si>
    <t>i7 6p/8e C /20T 5.0GHz, A1000 6GB, 32GB, 1 TB, FHD+ 300n, 90Wh</t>
  </si>
  <si>
    <t>i7 6p/8e C /20T 5.0GHz, RTX 4060 8GB, 32GB, 1 TB, QHD+ 500n, 90Wh</t>
  </si>
  <si>
    <t>i7 6p/8e C /20T 5.0GHz, A2000 ADA 8 GB, 32GB, 1 TB, QHD+ 500n, 90Wh</t>
  </si>
  <si>
    <t>i9 6p/8e C /20T 5.4GHz, RTX A2000 ADA 8GB, 32 GB, 1 TB, QHD+ 500n, 90Wh</t>
  </si>
  <si>
    <t>i7 6p/8e C /20T 5.2GH vPro, RTX A3500 ADA 12GB, 32 GB, 1 TB, UHD+ 600n, 90Wh</t>
  </si>
  <si>
    <t>i7 6p/8e C /20T 5.2GH vPro, RTX A4000 ADA 12GB, 64 GB, 2 TB, UHD+ 600n, 90Wh</t>
  </si>
  <si>
    <t>21FV000VGE</t>
  </si>
  <si>
    <t>21FV0012GE</t>
  </si>
  <si>
    <t>21FV000YGE</t>
  </si>
  <si>
    <t>21FV000DGE</t>
  </si>
  <si>
    <t>21FV000HGE</t>
  </si>
  <si>
    <t>21FV000PGE</t>
  </si>
  <si>
    <t xml:space="preserve">Intel Core i7-13800H vPro
(6+8C, 20T, 2.5GHz, Turbo 5.2GHz, 24MB Cache, 45W) </t>
  </si>
  <si>
    <t>16" WQUXGA AntiReflective (3840 × 2400)  UHD+ OLED,  400nits, HDR 400, Dolby Vision, 
Woven Fibre A-Cover, Touch
100% DCI-P3
Factory Color Calibration</t>
  </si>
  <si>
    <t>64GB 
2x32GB DDR5 @ 5200 MHz</t>
  </si>
  <si>
    <t>NVIDIA GeForce RTX4060 - 8GB</t>
  </si>
  <si>
    <t>NVIDIA RTX A3500 ADA - 12GB</t>
  </si>
  <si>
    <t>NVIDIA RTX A4000 ADA - 12GB</t>
  </si>
  <si>
    <t>0197529715284</t>
  </si>
  <si>
    <t>0197529718926</t>
  </si>
  <si>
    <t>0197529713327</t>
  </si>
  <si>
    <t>0197529716618</t>
  </si>
  <si>
    <t>0197529709665</t>
  </si>
  <si>
    <t>0197529711781</t>
  </si>
  <si>
    <t>NVIDIA RTX A5500</t>
  </si>
  <si>
    <t>4X61K53577</t>
  </si>
  <si>
    <t>320 (3rd Gen)</t>
  </si>
  <si>
    <t>80 (2nd Gen)</t>
  </si>
  <si>
    <t>ThinkPad P1 G6</t>
  </si>
  <si>
    <t>GeForce RTX4060</t>
  </si>
  <si>
    <t>i7-13800H</t>
  </si>
  <si>
    <t>ThinkPad P16v Gen1</t>
  </si>
  <si>
    <t>1080p Low Light Sensitive IR &amp; FHD Camera w/ ThinkShutter w/ Human Presence Detection</t>
  </si>
  <si>
    <t>21EM003QGE</t>
  </si>
  <si>
    <t>21EM0043GE</t>
  </si>
  <si>
    <t>21EM003CGE</t>
  </si>
  <si>
    <t>21J50037GE</t>
  </si>
  <si>
    <t>0197529939871</t>
  </si>
  <si>
    <t>21J50033GE</t>
  </si>
  <si>
    <t>0197529937938</t>
  </si>
  <si>
    <t xml:space="preserve"> ThinkPad P14s AMD Gen4</t>
  </si>
  <si>
    <t>Ryzen 7 8C/16T 5.1GHz, integreated, 16GB, 512 GB, FHD+ 400n, 52.5Wh</t>
  </si>
  <si>
    <t>Ryzen 7 8C/16T 5.1GHz, integreated, 32GB, 1 TB, FHD+ 300n, touch, 52.5Wh</t>
  </si>
  <si>
    <t>Ryzen 7 8C/16T 5.1GHz, integreated, 32GB, 1 TB, FHD+ 400n, 52.5Wh</t>
  </si>
  <si>
    <t>Ryzen 7 8C/16T 5.1GHz, integreated, 32GB, 1 TB, QHD+ 400n OLED, 52.5Wh</t>
  </si>
  <si>
    <t>Ryzen 7 8C/16T 5.1GHz, integreated, 64GB, 2 TB, QHD+ 400n OLED, 52.5Wh</t>
  </si>
  <si>
    <t>21K5000LGE</t>
  </si>
  <si>
    <t>21K5000GGE</t>
  </si>
  <si>
    <t>21K50003GE</t>
  </si>
  <si>
    <t>21K50004GE</t>
  </si>
  <si>
    <t>21K5000JGE</t>
  </si>
  <si>
    <t>AMD Ryzen 7 Pro R7-7840U  
(8C/16T 3,3 GHz, Turbo 5.1 GHz, 16MB Cache, 28W)</t>
  </si>
  <si>
    <t>Integrated AMD Navi 3 + AMD Pro APU Driver</t>
  </si>
  <si>
    <t>AMD Phoenix integrated</t>
  </si>
  <si>
    <t>LPDDR5-6400 SDRAM 6400MHz SODIMM, 2 DIMMs (64GB max)</t>
  </si>
  <si>
    <t>2x USB Type C (1x USB 4.0, 1x 3.2 Gen2) 
2x USB Typ A 3.1 Gen1, HDMI 2.0b, RJ45, combo audio/mic jack</t>
  </si>
  <si>
    <t>0197528118321</t>
  </si>
  <si>
    <t>0197528120058</t>
  </si>
  <si>
    <t>0197528122038</t>
  </si>
  <si>
    <t>0197528120126</t>
  </si>
  <si>
    <t>0197528121970</t>
  </si>
  <si>
    <t xml:space="preserve"> ThinkPad P16s AMD Gen2</t>
  </si>
  <si>
    <t>Ryzen 7 8C/16T 5.1GHz, integreated, 16GB, 512 GB, FHD+ 300n, 52.5Wh</t>
  </si>
  <si>
    <t>Ryzen 7 8C/16T 5.1GHz, integreated, 32GB, 1 TB, FHD+ 300n,touch, 86Wh</t>
  </si>
  <si>
    <t>Ryzen 7 8C/16T 5.1GHz, integreated, 32GB, 1 TB, UHD+ 400n, OLED, 86Wh</t>
  </si>
  <si>
    <t>Ryzen 7 8C/16T 5.1GHz, integreated, 64GB, 2 TB, UHD+ 400n, OLED, 86Wh</t>
  </si>
  <si>
    <t>21K9000FGE</t>
  </si>
  <si>
    <t>21K90009GE</t>
  </si>
  <si>
    <t>21K9000CGE</t>
  </si>
  <si>
    <t>21K90000GE</t>
  </si>
  <si>
    <t>0197528129563</t>
  </si>
  <si>
    <t>0197528126913</t>
  </si>
  <si>
    <t>0197528129525</t>
  </si>
  <si>
    <t>0197528126715</t>
  </si>
  <si>
    <t>Navi 3</t>
  </si>
  <si>
    <t>R7-7840U</t>
  </si>
  <si>
    <t>ThinkPad P14s AMD G4</t>
  </si>
  <si>
    <t>ThinkPad P16s AMD G2</t>
  </si>
  <si>
    <t xml:space="preserve"> ThinkPad P16v AMD Gen1</t>
  </si>
  <si>
    <t>Ryzen 7 8C/16T 5.1GHz, integrated, 32GB, 1 TB, FHD 300n, 90Wh</t>
  </si>
  <si>
    <t>Ryzen 7 8C/16T 5.1GHz, A500, 16GB, 512 GB, FHD 300n, 90Wh</t>
  </si>
  <si>
    <t>Ryzen 7 8C/16T 5.1GHz, A500, 32GB, 1 TB, FHD 300n, 90Wh</t>
  </si>
  <si>
    <t>Ryzen 7 8C/16T 5.1GHz, A1000, 32GB, 1 TB, FHD 300n, 90Wh</t>
  </si>
  <si>
    <t>Ryzen 9 8C/16T 5.2GHz, A2000 ADA, 32GB, 1 TB, FHD 300n, 90Wh</t>
  </si>
  <si>
    <t>21FE0009GE</t>
  </si>
  <si>
    <t>21FE0003GE</t>
  </si>
  <si>
    <t>21FE0005GE</t>
  </si>
  <si>
    <t>21FE0004GE</t>
  </si>
  <si>
    <t>21FE000UGE</t>
  </si>
  <si>
    <t>AMD Ryzen 7 Pro R7-7840HS 
(8C, 16T, 3.8GHz, Turbo 5.1GHz, 16MB Cache, 45W)</t>
  </si>
  <si>
    <t>AMD Ryzen R7-7840HS 
(8C, 16T, 3.8GHz, Turbo 5.1GHz, 16MB Cache, 45W)</t>
  </si>
  <si>
    <t>AMD Ryzen 9 Pro R9-7940HS 
(8C, 16T, 4.0GHz, Turbo 5.2GHz, 16MB Cache, 45W)</t>
  </si>
  <si>
    <t>AMD Integrated Radeon 780M</t>
  </si>
  <si>
    <t>Phoenix H - SoC</t>
  </si>
  <si>
    <t>DDR5 5600 MHz | max. 64GB |  2 DIMMs</t>
  </si>
  <si>
    <t>2x USB Typ C USB 4.0
2x USB Typ A 3.2 Gen2, HDMI 2.1, combo audio/mic jack</t>
  </si>
  <si>
    <t>21EM003UGE</t>
  </si>
  <si>
    <t>0197528110981</t>
  </si>
  <si>
    <t>0197528107912</t>
  </si>
  <si>
    <t>0197528110288</t>
  </si>
  <si>
    <t>0197528100944</t>
  </si>
  <si>
    <t>0197528108544</t>
  </si>
  <si>
    <t>Radeon 780M</t>
  </si>
  <si>
    <t>R7-7840HS</t>
  </si>
  <si>
    <t>R9-7940HS</t>
  </si>
  <si>
    <t>ThinkPad P16v AMD G1</t>
  </si>
  <si>
    <t>21FA0049GE</t>
  </si>
  <si>
    <t xml:space="preserve">16.0" WQUXGA (UHD+) OLED (3840 x 2160) 400nits
HDR 500, Dolby Vision
100% DCI-P3, 100% sRGB, Factory Color Calibration
Touch
Pen Accesory  4X81H95637 </t>
  </si>
  <si>
    <t>i9 8p/16e C /32T 5.6GHz vPro, RTX A3500 ADA, 64GB, 1 TB PCIe SSD, UHD+ 800n, 94Wh</t>
  </si>
  <si>
    <t>21FA0045GE</t>
  </si>
  <si>
    <t>XEON W5 10C/20T 4.6GHz, RTX A4000, 64 GB ECC, 1 TB</t>
  </si>
  <si>
    <t>30GA003LGE</t>
  </si>
  <si>
    <t>Intel Xeon W3-2445 
3.1 GHz | Turbo  4.6 GHz
10 Cores | 20 Threads
26.25 MB Smart Cache</t>
  </si>
  <si>
    <t>0197532884694</t>
  </si>
  <si>
    <t>W3-2445</t>
  </si>
  <si>
    <r>
      <t xml:space="preserve">4 in 1 card reader (SD / SDHC / SDXC / MMC slot)
</t>
    </r>
    <r>
      <rPr>
        <sz val="8"/>
        <color rgb="FFFF0000"/>
        <rFont val="Arial"/>
        <family val="2"/>
      </rPr>
      <t>NO SC Reader</t>
    </r>
  </si>
  <si>
    <t>XEON 4C/8T 4.6GHz, RTX A2000 12GB, 32 GB ECC, 512 GB PCIe SSD, Prem Support</t>
  </si>
  <si>
    <t>30BE00PKGE</t>
  </si>
  <si>
    <t>0196802152686</t>
  </si>
  <si>
    <t>i5 6p/8e C /20T 4.8GHz, onboard, 16 GB, 512 GB</t>
  </si>
  <si>
    <t>30GS001UGE</t>
  </si>
  <si>
    <t>0196804905655</t>
  </si>
  <si>
    <t>i9 8p/16e C /32T 5.6GHz, RTX 4000 SFF ADA, 64 GB, 1 TB</t>
  </si>
  <si>
    <t>30HA002MGE</t>
  </si>
  <si>
    <t>NVIDIA RTX 4000 SFF Ada - 20GB</t>
  </si>
  <si>
    <t>0197532449442</t>
  </si>
  <si>
    <t>i7k 8p/4e C /20T 5.0GHz, RTX3060, 32 GB, 1 TB</t>
  </si>
  <si>
    <t>i9k 8p/8e C /24T 5.2GHz, RTX3060, 64 GB, 1 TB</t>
  </si>
  <si>
    <t>i9k 8p/8e C /24T 5.2GHz, RTX3080, 64 GB, 1 TB</t>
  </si>
  <si>
    <t>30FM00CGGE</t>
  </si>
  <si>
    <t>30FM00CJGE</t>
  </si>
  <si>
    <t>30FM00CHGE</t>
  </si>
  <si>
    <t>0197531096326</t>
  </si>
  <si>
    <t>0197531096319</t>
  </si>
  <si>
    <t>i5 4p/8e C /16T 4.6GHz, A500, 16GB, 512 GB, FHD+ 400n, 52.5Wh, LTE</t>
  </si>
  <si>
    <t>21HF004XGE</t>
  </si>
  <si>
    <t>Intel Core i5-1340P 
(4+8C, 16T, 1.9GHz, Turbo 4.6GHz, 18MB Cache, 20W)</t>
  </si>
  <si>
    <t>FIBOCOM L860 LTE CAT 16</t>
  </si>
  <si>
    <t>21AK008RGE</t>
  </si>
  <si>
    <t>i5 4p/8e C /16T 4.6GHz, A500, 16GB, 512 GB, FHD+ 300n, 52.5Wh, LTE</t>
  </si>
  <si>
    <t>21HK004SGE</t>
  </si>
  <si>
    <t>HD Camera w/ ThinkShutter</t>
  </si>
  <si>
    <t>21BT0072GE</t>
  </si>
  <si>
    <t>y</t>
  </si>
  <si>
    <t>i5-1340P</t>
  </si>
  <si>
    <t xml:space="preserve"> 16.0" Value Mobile Workstation</t>
  </si>
  <si>
    <t>i9 6p/8e C /20T 5.4GHz, RTX A2000 ADA, 64 GB, 1 TB, UHD+ 800n, 90Wh</t>
  </si>
  <si>
    <t>21FC0049GE</t>
  </si>
  <si>
    <t>21D8005KGE</t>
  </si>
  <si>
    <t>RTX</t>
  </si>
  <si>
    <t>i7 8p/6e C /20T 4.8GH vPro, RTX A4500, 64 GB, 2 TB PCIe SSD, UHD+ 600n, 90Wh</t>
  </si>
  <si>
    <t>64GB 
2x32GB DDR5 @ 4800 MHz</t>
  </si>
  <si>
    <t>2TB M.2 PCIe Gen4 SSD - Opal</t>
  </si>
  <si>
    <t>NVIDIA RTX A4500 - 16GB GDDR6</t>
  </si>
  <si>
    <t>20Y30003GE</t>
  </si>
  <si>
    <t>0196801206137</t>
  </si>
  <si>
    <t xml:space="preserve">3 Years 
1 Year Premier Support + 2 Year CCI </t>
  </si>
  <si>
    <t>3 Years 
1 Year Premier Support + 2 Year CCI + CO2 offset</t>
  </si>
  <si>
    <t>3 Years 
1 Year Premier Support + 2 Year CCI  + CO2 offset</t>
  </si>
  <si>
    <t>3 Years 
3 Year Premier Support + CO2 offset</t>
  </si>
  <si>
    <t>3 Years 
1 Year Premier Support 
+ 2 Year OnSite</t>
  </si>
  <si>
    <t xml:space="preserve">3 Years 
1 Year Premier Support + 2 Year OnSite </t>
  </si>
  <si>
    <t>3 Years Premier Support</t>
  </si>
  <si>
    <t>32GB ECC
2x 16GB DDR5 ECC 4800MHz*
(+2 free Slots)
runs at 4400MHz</t>
  </si>
  <si>
    <t>i7k 8p/8e C /24T 5.4GHz, onboard, 32 GB ECC, 1 TB</t>
  </si>
  <si>
    <t>P8</t>
  </si>
  <si>
    <t>ThinkStation P8</t>
  </si>
  <si>
    <t>CQ1-2024 Portfolio - T1</t>
  </si>
  <si>
    <r>
      <t xml:space="preserve">Workstation Topseller </t>
    </r>
    <r>
      <rPr>
        <sz val="10"/>
        <color theme="1" tint="0.499984740745262"/>
        <rFont val="Arial"/>
        <family val="2"/>
      </rPr>
      <t>LINE-UP C#70</t>
    </r>
  </si>
  <si>
    <t>21DC006TGE</t>
  </si>
  <si>
    <t>NEU</t>
  </si>
  <si>
    <t>ThinkPad P1 Gen5</t>
  </si>
  <si>
    <t>i7 8p/6e C /20T 4.8GH vPro, RTX A1000, 32 GB, 1 TB PCIe SSD, QHD+ 500n, 90Wh</t>
  </si>
  <si>
    <t>New</t>
  </si>
  <si>
    <t>VRX G1</t>
  </si>
  <si>
    <t>12DE0000GE</t>
  </si>
  <si>
    <t xml:space="preserve">Rack Mount Kit Tiny </t>
  </si>
  <si>
    <t xml:space="preserve">Rack Mount Kit Ultra </t>
  </si>
  <si>
    <t>4X61P39479</t>
  </si>
  <si>
    <t>4X61N43590</t>
  </si>
  <si>
    <t>NVIDIA RTX 4000 Ada</t>
  </si>
  <si>
    <t>NVIDIA RTX 5000 Ada</t>
  </si>
  <si>
    <t>32GB GDDR6</t>
  </si>
  <si>
    <t>48 (3nd Gen)</t>
  </si>
  <si>
    <t>192 (4th Gen)</t>
  </si>
  <si>
    <t>100 (3nd Gen)</t>
  </si>
  <si>
    <t>400 (4th Gen)</t>
  </si>
  <si>
    <t>16pin Power Connector</t>
  </si>
  <si>
    <t>64GB 
4x16GB DDR5 @ 5600 MHz 
*Memory runs @4000 MHz</t>
  </si>
  <si>
    <t>Februar Feuerwerk</t>
  </si>
  <si>
    <t>Ryzen 7 8C/16T 5.1GHz, integreated, 64GB, 1 TB, FHD+ 400n, 52.5Wh</t>
  </si>
  <si>
    <t>21K9002HGE</t>
  </si>
  <si>
    <t xml:space="preserve">3 Years 
1 Year Premium Support + 2 Year CCI </t>
  </si>
  <si>
    <t>0197530272981</t>
  </si>
  <si>
    <t>Threadripper 16C/32T 4.5GHz, RTX A4000, 64 GB ECC, 1 TB</t>
  </si>
  <si>
    <t>30E000GYGE</t>
  </si>
  <si>
    <t>3 Years Premium Support</t>
  </si>
  <si>
    <t>ThinkStation Static Rack Rail Kit
4XF0K29048</t>
  </si>
  <si>
    <t>Lenovo USB Keyboard  
Lenovo Optical USB Mouse</t>
  </si>
  <si>
    <t>33 liter / 3.7U
165 x 460 x 440</t>
  </si>
  <si>
    <t>30E0016TGE</t>
  </si>
  <si>
    <t>0196379646496</t>
  </si>
  <si>
    <t>Rack Kit</t>
  </si>
  <si>
    <t>Keyboard / Mouse</t>
  </si>
  <si>
    <t>Lenovo Rack Mount Kit P3 Tiny 1HE 
(2 System per Kit)
78545900</t>
  </si>
  <si>
    <t>Lenovo Rack Mount Kit P3 Ultra 3HE
 (2 System per Kit)
78545901</t>
  </si>
  <si>
    <t>ThinkStation Rack Rail Kit
4XF1L98475</t>
  </si>
  <si>
    <t>HU Hight Units (Höheneinheiten im Rack)</t>
  </si>
  <si>
    <t>2 (1 Blindblende wird mitgeliefert)</t>
  </si>
  <si>
    <t>Systems per Kit</t>
  </si>
  <si>
    <t xml:space="preserve">600-1000 mm </t>
  </si>
  <si>
    <t>Rack Depth</t>
  </si>
  <si>
    <t>400mm Fix Rail Kit on request</t>
  </si>
  <si>
    <t>1HU - 2 Tiny Rack Kit</t>
  </si>
  <si>
    <t>3HU - 2 Ultra Rack Kit</t>
  </si>
  <si>
    <t>Entry GPU</t>
  </si>
  <si>
    <t>HighEnd GPU</t>
  </si>
  <si>
    <t>MidRange GPU</t>
  </si>
  <si>
    <t>VR Headset</t>
  </si>
  <si>
    <t>Snapdragon® XR2+ Gen 1</t>
  </si>
  <si>
    <t>12GB</t>
  </si>
  <si>
    <t>128 GB</t>
  </si>
  <si>
    <t>2280 x 2280 per eye</t>
  </si>
  <si>
    <t>Resolution</t>
  </si>
  <si>
    <t>95°</t>
  </si>
  <si>
    <t>FOV (Field of View)</t>
  </si>
  <si>
    <t>WiFi Streaming / USB C Connection
(DP =&gt; USB C Connector needed for external GPUs)</t>
  </si>
  <si>
    <t>4-camera 6DoF optical tracking</t>
  </si>
  <si>
    <t>Tracking</t>
  </si>
  <si>
    <t>2-camera full color HD pass-through</t>
  </si>
  <si>
    <t>Pass Through</t>
  </si>
  <si>
    <t>VR Bundle</t>
  </si>
  <si>
    <t>Februar Feuerwerk / VR Bundle</t>
  </si>
  <si>
    <t>Lenovo Bid Portal (LBP)</t>
  </si>
  <si>
    <t>LBP: Min 7% on Top!</t>
  </si>
  <si>
    <t>Projektpreis ab 1 Stück</t>
  </si>
  <si>
    <t>Projektpreis ab 2 Stück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</si>
  <si>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29.02.2024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</si>
  <si>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g</t>
  </si>
  <si>
    <t>r</t>
  </si>
  <si>
    <t>CW5</t>
  </si>
  <si>
    <t>CW6</t>
  </si>
  <si>
    <t>CW7</t>
  </si>
  <si>
    <t>CW12</t>
  </si>
  <si>
    <t>CW9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</si>
</sst>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6" formatCode="#,##0\ &quot;€&quot;;[Red]\-#,##0\ &quot;€&quot;"/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\ &quot;€&quot;"/>
    <numFmt numFmtId="171" formatCode="[$-409]mmmmm\-yy;@"/>
    <numFmt numFmtId="172" formatCode="[$$ ]#,##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[$-F800]dddd\,\ mmmm\ dd\,\ yyyy"/>
    <numFmt numFmtId="177" formatCode="[$-409]mmm\-yy;@"/>
    <numFmt numFmtId="178" formatCode="0.0000%"/>
    <numFmt numFmtId="179" formatCode="0.00_)"/>
    <numFmt numFmtId="180" formatCode="_-&quot;$&quot;* #,##0_-;\-&quot;$&quot;* #,##0_-;_-&quot;$&quot;* &quot;-&quot;_-;_-@_-"/>
    <numFmt numFmtId="181" formatCode="&quot;$&quot;#,##0.0000_);\(&quot;$&quot;#,##0.0000\)"/>
    <numFmt numFmtId="182" formatCode="_ * #,##0_ ;_ * &quot;\&quot;&quot;\&quot;&quot;\&quot;\-#,##0_ ;_ * &quot;-&quot;_ ;_ @_ "/>
    <numFmt numFmtId="183" formatCode="0###"/>
    <numFmt numFmtId="184" formatCode="&quot;On&quot;;&quot;On&quot;;&quot;Off&quot;"/>
    <numFmt numFmtId="185" formatCode="&quot;$&quot;#,##0;\-&quot;$&quot;#,##0"/>
    <numFmt numFmtId="186" formatCode="_(* #,##0.0_);_(* \(#,##0.00\);_(* &quot;-&quot;??_);_(@_)"/>
    <numFmt numFmtId="187" formatCode="General_)"/>
    <numFmt numFmtId="188" formatCode="0.000"/>
    <numFmt numFmtId="189" formatCode="&quot;fl&quot;#,##0_);\(&quot;fl&quot;#,##0\)"/>
    <numFmt numFmtId="190" formatCode="&quot;fl&quot;#,##0_);[Red]\(&quot;fl&quot;#,##0\)"/>
    <numFmt numFmtId="191" formatCode="&quot;fl&quot;#,##0.00_);\(&quot;fl&quot;#,##0.00\)"/>
    <numFmt numFmtId="192" formatCode="_ * #,##0_ ;_ * \-#,##0_ ;_ * &quot;-&quot;_ ;_ @_ "/>
    <numFmt numFmtId="193" formatCode="_(#,##0.00_);_(\(#,##0.00\);_(&quot;-&quot;??_);_(@_)"/>
    <numFmt numFmtId="194" formatCode="#,##0;&quot;\&quot;&quot;\&quot;&quot;\&quot;&quot;\&quot;\(#,##0&quot;\&quot;&quot;\&quot;&quot;\&quot;&quot;\&quot;\)"/>
    <numFmt numFmtId="195" formatCode="&quot;\&quot;#,##0;&quot;\&quot;&quot;\&quot;&quot;\&quot;&quot;\&quot;\-#,##0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#,##0.00;[Red]\(#,##0.00\)"/>
    <numFmt numFmtId="198" formatCode="&quot;\&quot;&quot;\&quot;&quot;\&quot;&quot;\&quot;\$#,##0;&quot;\&quot;&quot;\&quot;&quot;\&quot;&quot;\&quot;\(&quot;\&quot;&quot;\&quot;&quot;\&quot;&quot;\&quot;\$#,##0&quot;\&quot;&quot;\&quot;&quot;\&quot;&quot;\&quot;\)"/>
    <numFmt numFmtId="199" formatCode="_-[$€]* #,##0.00_-;\-[$€]* #,##0.00_-;_-[$€]* &quot;-&quot;??_-;_-@_-"/>
    <numFmt numFmtId="200" formatCode="&quot;$&quot;#,##0.00_);&quot;\&quot;&quot;\&quot;&quot;\&quot;&quot;\&quot;&quot;\&quot;\(&quot;$&quot;#,##0.00&quot;\&quot;&quot;\&quot;&quot;\&quot;&quot;\&quot;&quot;\&quot;\)"/>
    <numFmt numFmtId="201" formatCode="_(* #,##0.0_);_(* &quot;\&quot;&quot;\&quot;&quot;\&quot;&quot;\&quot;\(#,##0.0&quot;\&quot;&quot;\&quot;&quot;\&quot;&quot;\&quot;\);_(* &quot;-&quot;_);_(@_)"/>
    <numFmt numFmtId="202" formatCode="####0.0000"/>
    <numFmt numFmtId="203" formatCode="_(* #,##0.0_);_(* \(#,##0.0\);_(* &quot;-&quot;??_);_(@_)"/>
    <numFmt numFmtId="204" formatCode="000000000"/>
    <numFmt numFmtId="205" formatCode="&quot;L.&quot;\ #,##0.00;[Red]\-&quot;L.&quot;\ #,##0.00"/>
    <numFmt numFmtId="206" formatCode="mmm\ dd\.\ yyyy"/>
    <numFmt numFmtId="207" formatCode="_(* #,##0_);_(* \(#,##0\);_(* &quot;-&quot;??_);_(@_)"/>
    <numFmt numFmtId="208" formatCode="&quot;L.&quot;\ #,##0.00;\-&quot;L.&quot;\ #,##0.00"/>
    <numFmt numFmtId="209" formatCode="mmm"/>
    <numFmt numFmtId="210" formatCode="\60\4\7\:"/>
    <numFmt numFmtId="211" formatCode="mm/dd/yy"/>
    <numFmt numFmtId="212" formatCode="#,##0.00\ &quot;F&quot;;[Red]\-#,##0.00\ &quot;F&quot;"/>
    <numFmt numFmtId="213" formatCode="&quot;fl&quot;#,##0.00_);[Red]\(&quot;fl&quot;#,##0.00\)"/>
    <numFmt numFmtId="214" formatCode="_(&quot;fl&quot;* #,##0_);_(&quot;fl&quot;* \(#,##0\);_(&quot;fl&quot;* &quot;-&quot;_);_(@_)"/>
    <numFmt numFmtId="215" formatCode="#,##0.0000_);\(#,##0.0000\);"/>
    <numFmt numFmtId="216" formatCode="&quot;\&quot;#,##0;[Red]&quot;\&quot;&quot;\&quot;\-#,##0"/>
    <numFmt numFmtId="217" formatCode="&quot;\&quot;#,##0.00;[Red]&quot;\&quot;&quot;\&quot;&quot;\&quot;&quot;\&quot;&quot;\&quot;&quot;\&quot;\-#,##0.00"/>
    <numFmt numFmtId="218" formatCode="&quot;\&quot;#,##0;[Red]&quot;\&quot;\-#,##0"/>
    <numFmt numFmtId="219" formatCode="[$-409]d\-mmm\-yy;@"/>
    <numFmt numFmtId="220" formatCode="d\-mmm\-yy;@"/>
    <numFmt numFmtId="221" formatCode="_ &quot;¥&quot;* #,##0.00_ ;_ &quot;¥&quot;* \-#,##0.00_ ;_ &quot;¥&quot;* &quot;-&quot;??_ ;_ @_ "/>
    <numFmt numFmtId="222" formatCode="[$-409]mmm/yy;@"/>
    <numFmt numFmtId="223" formatCode="0000000000000"/>
    <numFmt numFmtId="224" formatCode="0.0%"/>
    <numFmt numFmtId="225" formatCode="000"/>
  </numFmts>
  <fonts count="2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8"/>
      <color rgb="FF3E8DDD"/>
      <name val="Arial"/>
      <family val="2"/>
    </font>
    <font>
      <sz val="11"/>
      <color theme="1"/>
      <name val="Calibri"/>
      <family val="2"/>
    </font>
    <font>
      <b/>
      <sz val="7"/>
      <name val="Arial"/>
      <family val="2"/>
    </font>
    <font>
      <b/>
      <sz val="8"/>
      <color rgb="FFFF0000"/>
      <name val="Arial"/>
      <family val="2"/>
    </font>
    <font>
      <b/>
      <sz val="8"/>
      <color rgb="FF0070C0"/>
      <name val="Arial"/>
      <family val="2"/>
    </font>
    <font>
      <b/>
      <sz val="8"/>
      <color theme="1" tint="0.249977111117893"/>
      <name val="Arial"/>
      <family val="2"/>
    </font>
    <font>
      <b/>
      <sz val="8"/>
      <color theme="1" tint="0.499984740745262"/>
      <name val="Arial"/>
      <family val="2"/>
    </font>
    <font>
      <sz val="8"/>
      <color theme="0" tint="-0.34998626667073579"/>
      <name val="Arial"/>
      <family val="2"/>
    </font>
    <font>
      <b/>
      <sz val="12"/>
      <color theme="4" tint="0.39997558519241921"/>
      <name val="Arial"/>
      <family val="2"/>
    </font>
    <font>
      <sz val="8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sz val="8"/>
      <color rgb="FFFBFBFB"/>
      <name val="Arial"/>
      <family val="2"/>
    </font>
    <font>
      <sz val="8"/>
      <color theme="0" tint="-0.499984740745262"/>
      <name val="Arial"/>
      <family val="2"/>
    </font>
    <font>
      <sz val="11"/>
      <name val="Calibri"/>
      <family val="2"/>
      <scheme val="minor"/>
    </font>
    <font>
      <sz val="10.5"/>
      <name val="Arial"/>
      <family val="2"/>
    </font>
    <font>
      <sz val="10"/>
      <color rgb="FF000000"/>
      <name val="Trebuchet MS"/>
      <family val="2"/>
    </font>
    <font>
      <sz val="8"/>
      <color rgb="FF000000"/>
      <name val="Arial"/>
      <family val="2"/>
    </font>
    <font>
      <sz val="10.5"/>
      <color theme="1"/>
      <name val="Arial"/>
      <family val="2"/>
    </font>
    <font>
      <sz val="7"/>
      <color rgb="FF6F7170"/>
      <name val="Arial"/>
      <family val="2"/>
    </font>
    <font>
      <b/>
      <sz val="8"/>
      <color rgb="FF6ABF4A"/>
      <name val="Arial"/>
      <family val="2"/>
    </font>
    <font>
      <sz val="8"/>
      <color rgb="FF6ABF4A"/>
      <name val="Arial"/>
      <family val="2"/>
    </font>
    <font>
      <sz val="8"/>
      <name val="Arial Narrow"/>
      <family val="2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theme="0" tint="-0.249977111117893"/>
      <name val="Arial"/>
      <family val="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b/>
      <sz val="8"/>
      <color theme="4"/>
      <name val="Arial"/>
      <family val="2"/>
    </font>
    <font>
      <b/>
      <sz val="8"/>
      <color rgb="FF4AC0E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0" tint="-0.34998626667073579"/>
      <name val="Arial"/>
      <family val="2"/>
    </font>
    <font>
      <u/>
      <sz val="8"/>
      <color rgb="FF454545"/>
      <name val="Arial"/>
      <family val="2"/>
    </font>
    <font>
      <b/>
      <sz val="12"/>
      <color theme="0"/>
      <name val="Arial"/>
      <family val="2"/>
    </font>
    <font>
      <b/>
      <sz val="8"/>
      <color theme="3" tint="0.39997558519241921"/>
      <name val="Arial"/>
      <family val="2"/>
    </font>
    <font>
      <sz val="11"/>
      <color theme="0" tint="-0.14999847407452621"/>
      <name val="Calibri"/>
      <family val="2"/>
      <scheme val="minor"/>
    </font>
    <font>
      <sz val="1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FF0000"/>
      <name val="Arial"/>
      <family val="2"/>
    </font>
    <font>
      <sz val="11"/>
      <name val="Arial"/>
      <family val="2"/>
    </font>
    <font>
      <b/>
      <sz val="12"/>
      <color rgb="FF3E8DDD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231A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gradientFill>
        <stop position="0">
          <color theme="3" tint="0.40000610370189521"/>
        </stop>
        <stop position="1">
          <color theme="9"/>
        </stop>
      </gradientFill>
    </fill>
  </fills>
  <borders count="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9D8D6"/>
      </left>
      <right style="thin">
        <color rgb="FFD9D8D6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 style="medium">
        <color rgb="FFE2231A"/>
      </right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E2231A"/>
      </left>
      <right/>
      <top style="medium">
        <color rgb="FFE2231A"/>
      </top>
      <bottom style="medium">
        <color rgb="FFE2231A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EAEAEA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rgb="FFEAEAEA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n">
        <color theme="0" tint="-4.9989318521683403E-2"/>
      </left>
      <right style="thick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ck">
        <color theme="0" tint="-4.9989318521683403E-2"/>
      </right>
      <top/>
      <bottom style="thick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thick">
        <color theme="0" tint="-4.9989318521683403E-2"/>
      </right>
      <top/>
      <bottom/>
      <diagonal/>
    </border>
    <border>
      <left/>
      <right style="medium">
        <color theme="0" tint="-4.9989318521683403E-2"/>
      </right>
      <top style="thick">
        <color theme="0" tint="-4.9989318521683403E-2"/>
      </top>
      <bottom/>
      <diagonal/>
    </border>
    <border>
      <left style="medium">
        <color theme="0" tint="-4.9989318521683403E-2"/>
      </left>
      <right/>
      <top style="thick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/>
      <right style="medium">
        <color theme="0" tint="-4.9989318521683403E-2"/>
      </right>
      <top/>
      <bottom/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thin">
        <color rgb="FFD9D8D6"/>
      </left>
      <right style="thin">
        <color rgb="FFD9D8D6"/>
      </right>
      <top/>
      <bottom style="thin">
        <color rgb="FFEAEAEA"/>
      </bottom>
      <diagonal/>
    </border>
    <border>
      <left style="thin">
        <color rgb="FFD9D8D6"/>
      </left>
      <right style="thin">
        <color rgb="FFD9D8D6"/>
      </right>
      <top style="thin">
        <color rgb="FFEAEAEA"/>
      </top>
      <bottom style="medium">
        <color rgb="FF0070C0"/>
      </bottom>
      <diagonal/>
    </border>
    <border>
      <left style="thin">
        <color rgb="FFD9D8D6"/>
      </left>
      <right style="medium">
        <color rgb="FF0070C0"/>
      </right>
      <top/>
      <bottom/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</borders>
  <cellStyleXfs count="38131">
    <xf numFmtId="0" fontId="0" fillId="0" borderId="0"/>
    <xf numFmtId="0" fontId="14" fillId="0" borderId="0"/>
    <xf numFmtId="171" fontId="43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8" fillId="0" borderId="0"/>
    <xf numFmtId="0" fontId="18" fillId="0" borderId="0"/>
    <xf numFmtId="171" fontId="44" fillId="0" borderId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3" borderId="0" applyNumberFormat="0" applyBorder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3" fillId="21" borderId="2" applyNumberFormat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30" fillId="0" borderId="6" applyNumberFormat="0" applyFill="0" applyAlignment="0" applyProtection="0"/>
    <xf numFmtId="0" fontId="41" fillId="0" borderId="6" applyNumberFormat="0" applyFill="0" applyAlignment="0" applyProtection="0"/>
    <xf numFmtId="0" fontId="41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1" fillId="22" borderId="0" applyNumberFormat="0" applyBorder="0" applyAlignment="0" applyProtection="0"/>
    <xf numFmtId="171" fontId="15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71" fontId="15" fillId="0" borderId="0"/>
    <xf numFmtId="171" fontId="15" fillId="0" borderId="0"/>
    <xf numFmtId="0" fontId="33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9" fillId="0" borderId="0"/>
    <xf numFmtId="0" fontId="15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71" fontId="15" fillId="0" borderId="0"/>
    <xf numFmtId="171" fontId="15" fillId="0" borderId="0"/>
    <xf numFmtId="0" fontId="12" fillId="23" borderId="7" applyNumberFormat="0" applyFont="0" applyAlignment="0" applyProtection="0"/>
    <xf numFmtId="0" fontId="38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48" fillId="23" borderId="7" applyNumberFormat="0" applyFont="0" applyAlignment="0" applyProtection="0"/>
    <xf numFmtId="0" fontId="15" fillId="23" borderId="7" applyNumberFormat="0" applyFon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4" fontId="17" fillId="24" borderId="8" applyNumberFormat="0" applyProtection="0">
      <alignment horizontal="right" vertical="center"/>
    </xf>
    <xf numFmtId="171" fontId="45" fillId="0" borderId="9" applyNumberFormat="0" applyFont="0" applyFill="0" applyAlignment="0">
      <alignment horizontal="left"/>
    </xf>
    <xf numFmtId="0" fontId="14" fillId="0" borderId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0" fontId="12" fillId="0" borderId="0"/>
    <xf numFmtId="171" fontId="12" fillId="0" borderId="0"/>
    <xf numFmtId="171" fontId="12" fillId="0" borderId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172" fontId="12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1" fontId="12" fillId="0" borderId="0"/>
    <xf numFmtId="171" fontId="12" fillId="0" borderId="0"/>
    <xf numFmtId="171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172" fontId="12" fillId="0" borderId="0"/>
    <xf numFmtId="171" fontId="12" fillId="0" borderId="0"/>
    <xf numFmtId="172" fontId="12" fillId="0" borderId="0"/>
    <xf numFmtId="172" fontId="12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 applyBorder="0"/>
    <xf numFmtId="172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171" fontId="44" fillId="0" borderId="0"/>
    <xf numFmtId="172" fontId="19" fillId="2" borderId="0" applyNumberFormat="0" applyBorder="0" applyAlignment="0" applyProtection="0"/>
    <xf numFmtId="172" fontId="19" fillId="3" borderId="0" applyNumberFormat="0" applyBorder="0" applyAlignment="0" applyProtection="0"/>
    <xf numFmtId="172" fontId="19" fillId="4" borderId="0" applyNumberFormat="0" applyBorder="0" applyAlignment="0" applyProtection="0"/>
    <xf numFmtId="172" fontId="19" fillId="5" borderId="0" applyNumberFormat="0" applyBorder="0" applyAlignment="0" applyProtection="0"/>
    <xf numFmtId="172" fontId="19" fillId="6" borderId="0" applyNumberFormat="0" applyBorder="0" applyAlignment="0" applyProtection="0"/>
    <xf numFmtId="172" fontId="19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172" fontId="19" fillId="8" borderId="0" applyNumberFormat="0" applyBorder="0" applyAlignment="0" applyProtection="0"/>
    <xf numFmtId="172" fontId="19" fillId="9" borderId="0" applyNumberFormat="0" applyBorder="0" applyAlignment="0" applyProtection="0"/>
    <xf numFmtId="172" fontId="19" fillId="10" borderId="0" applyNumberFormat="0" applyBorder="0" applyAlignment="0" applyProtection="0"/>
    <xf numFmtId="172" fontId="19" fillId="5" borderId="0" applyNumberFormat="0" applyBorder="0" applyAlignment="0" applyProtection="0"/>
    <xf numFmtId="172" fontId="19" fillId="8" borderId="0" applyNumberFormat="0" applyBorder="0" applyAlignment="0" applyProtection="0"/>
    <xf numFmtId="172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172" fontId="20" fillId="12" borderId="0" applyNumberFormat="0" applyBorder="0" applyAlignment="0" applyProtection="0"/>
    <xf numFmtId="172" fontId="20" fillId="9" borderId="0" applyNumberFormat="0" applyBorder="0" applyAlignment="0" applyProtection="0"/>
    <xf numFmtId="172" fontId="20" fillId="10" borderId="0" applyNumberFormat="0" applyBorder="0" applyAlignment="0" applyProtection="0"/>
    <xf numFmtId="172" fontId="20" fillId="13" borderId="0" applyNumberFormat="0" applyBorder="0" applyAlignment="0" applyProtection="0"/>
    <xf numFmtId="172" fontId="20" fillId="14" borderId="0" applyNumberFormat="0" applyBorder="0" applyAlignment="0" applyProtection="0"/>
    <xf numFmtId="172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172" fontId="37" fillId="0" borderId="0" applyNumberFormat="0" applyFill="0" applyBorder="0" applyAlignment="0" applyProtection="0"/>
    <xf numFmtId="172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21" fillId="3" borderId="0" applyNumberFormat="0" applyBorder="0" applyAlignment="0" applyProtection="0"/>
    <xf numFmtId="172" fontId="22" fillId="20" borderId="1" applyNumberFormat="0" applyAlignment="0" applyProtection="0"/>
    <xf numFmtId="172" fontId="22" fillId="20" borderId="1" applyNumberFormat="0" applyAlignment="0" applyProtection="0"/>
    <xf numFmtId="172" fontId="22" fillId="20" borderId="1" applyNumberFormat="0" applyAlignment="0" applyProtection="0"/>
    <xf numFmtId="0" fontId="22" fillId="20" borderId="1" applyNumberFormat="0" applyAlignment="0" applyProtection="0"/>
    <xf numFmtId="172" fontId="30" fillId="0" borderId="6" applyNumberFormat="0" applyFill="0" applyAlignment="0" applyProtection="0"/>
    <xf numFmtId="0" fontId="23" fillId="21" borderId="2" applyNumberFormat="0" applyAlignment="0" applyProtection="0"/>
    <xf numFmtId="172" fontId="12" fillId="23" borderId="7" applyNumberFormat="0" applyFont="0" applyAlignment="0" applyProtection="0"/>
    <xf numFmtId="172" fontId="12" fillId="23" borderId="7" applyNumberFormat="0" applyFont="0" applyAlignment="0" applyProtection="0"/>
    <xf numFmtId="172" fontId="12" fillId="23" borderId="7" applyNumberFormat="0" applyFont="0" applyAlignment="0" applyProtection="0"/>
    <xf numFmtId="172" fontId="12" fillId="23" borderId="7" applyNumberFormat="0" applyFont="0" applyAlignment="0" applyProtection="0"/>
    <xf numFmtId="172" fontId="29" fillId="7" borderId="1" applyNumberFormat="0" applyAlignment="0" applyProtection="0"/>
    <xf numFmtId="172" fontId="29" fillId="7" borderId="1" applyNumberFormat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2" fontId="29" fillId="7" borderId="1" applyNumberFormat="0" applyAlignment="0" applyProtection="0"/>
    <xf numFmtId="172" fontId="29" fillId="7" borderId="1" applyNumberFormat="0" applyAlignment="0" applyProtection="0"/>
    <xf numFmtId="0" fontId="29" fillId="7" borderId="1" applyNumberFormat="0" applyAlignment="0" applyProtection="0"/>
    <xf numFmtId="172" fontId="21" fillId="3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1" fillId="22" borderId="0" applyNumberFormat="0" applyBorder="0" applyAlignment="0" applyProtection="0"/>
    <xf numFmtId="172" fontId="31" fillId="22" borderId="0" applyNumberFormat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2" fillId="0" borderId="0"/>
    <xf numFmtId="172" fontId="12" fillId="0" borderId="0"/>
    <xf numFmtId="172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2" fillId="0" borderId="0"/>
    <xf numFmtId="172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>
      <alignment vertical="center"/>
    </xf>
    <xf numFmtId="0" fontId="12" fillId="0" borderId="0"/>
    <xf numFmtId="0" fontId="12" fillId="0" borderId="0"/>
    <xf numFmtId="0" fontId="32" fillId="0" borderId="0">
      <alignment vertical="center"/>
    </xf>
    <xf numFmtId="171" fontId="12" fillId="0" borderId="0"/>
    <xf numFmtId="172" fontId="38" fillId="23" borderId="7" applyNumberFormat="0" applyFont="0" applyAlignment="0" applyProtection="0"/>
    <xf numFmtId="172" fontId="38" fillId="23" borderId="7" applyNumberFormat="0" applyFont="0" applyAlignment="0" applyProtection="0"/>
    <xf numFmtId="172" fontId="38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19" fillId="23" borderId="7" applyNumberFormat="0" applyFont="0" applyAlignment="0" applyProtection="0"/>
    <xf numFmtId="172" fontId="34" fillId="20" borderId="8" applyNumberFormat="0" applyAlignment="0" applyProtection="0"/>
    <xf numFmtId="0" fontId="34" fillId="20" borderId="8" applyNumberFormat="0" applyAlignment="0" applyProtection="0"/>
    <xf numFmtId="4" fontId="17" fillId="24" borderId="8" applyNumberFormat="0" applyProtection="0">
      <alignment horizontal="right" vertical="center"/>
    </xf>
    <xf numFmtId="172" fontId="25" fillId="4" borderId="0" applyNumberFormat="0" applyBorder="0" applyAlignment="0" applyProtection="0"/>
    <xf numFmtId="172" fontId="34" fillId="20" borderId="8" applyNumberFormat="0" applyAlignment="0" applyProtection="0"/>
    <xf numFmtId="172" fontId="34" fillId="20" borderId="8" applyNumberFormat="0" applyAlignment="0" applyProtection="0"/>
    <xf numFmtId="171" fontId="45" fillId="0" borderId="9" applyNumberFormat="0" applyFont="0" applyFill="0" applyAlignment="0">
      <alignment horizontal="left"/>
    </xf>
    <xf numFmtId="0" fontId="14" fillId="0" borderId="0"/>
    <xf numFmtId="172" fontId="2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26" fillId="0" borderId="3" applyNumberFormat="0" applyFill="0" applyAlignment="0" applyProtection="0"/>
    <xf numFmtId="172" fontId="27" fillId="0" borderId="4" applyNumberFormat="0" applyFill="0" applyAlignment="0" applyProtection="0"/>
    <xf numFmtId="172" fontId="28" fillId="0" borderId="5" applyNumberFormat="0" applyFill="0" applyAlignment="0" applyProtection="0"/>
    <xf numFmtId="172" fontId="28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36" fillId="0" borderId="10" applyNumberFormat="0" applyFill="0" applyAlignment="0" applyProtection="0"/>
    <xf numFmtId="0" fontId="36" fillId="0" borderId="10" applyNumberFormat="0" applyFill="0" applyAlignment="0" applyProtection="0"/>
    <xf numFmtId="172" fontId="23" fillId="21" borderId="2" applyNumberFormat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173" fontId="14" fillId="0" borderId="0"/>
    <xf numFmtId="0" fontId="44" fillId="0" borderId="0"/>
    <xf numFmtId="0" fontId="14" fillId="0" borderId="0"/>
    <xf numFmtId="0" fontId="44" fillId="0" borderId="0"/>
    <xf numFmtId="0" fontId="14" fillId="0" borderId="0"/>
    <xf numFmtId="0" fontId="12" fillId="23" borderId="7" applyNumberFormat="0" applyFont="0" applyAlignment="0" applyProtection="0">
      <alignment vertical="center"/>
    </xf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56" fillId="4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14" fillId="0" borderId="0"/>
    <xf numFmtId="0" fontId="59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60" fillId="0" borderId="0"/>
    <xf numFmtId="0" fontId="14" fillId="0" borderId="0"/>
    <xf numFmtId="0" fontId="59" fillId="0" borderId="0"/>
    <xf numFmtId="0" fontId="14" fillId="0" borderId="0"/>
    <xf numFmtId="0" fontId="59" fillId="0" borderId="0"/>
    <xf numFmtId="0" fontId="14" fillId="0" borderId="0"/>
    <xf numFmtId="0" fontId="59" fillId="0" borderId="0"/>
    <xf numFmtId="0" fontId="18" fillId="0" borderId="0"/>
    <xf numFmtId="0" fontId="59" fillId="0" borderId="0"/>
    <xf numFmtId="0" fontId="14" fillId="0" borderId="0"/>
    <xf numFmtId="0" fontId="14" fillId="0" borderId="0"/>
    <xf numFmtId="0" fontId="43" fillId="0" borderId="0"/>
    <xf numFmtId="0" fontId="14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44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7" fontId="12" fillId="0" borderId="0"/>
    <xf numFmtId="177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1" fontId="12" fillId="0" borderId="0"/>
    <xf numFmtId="171" fontId="12" fillId="0" borderId="0"/>
    <xf numFmtId="171" fontId="12" fillId="0" borderId="0"/>
    <xf numFmtId="177" fontId="12" fillId="0" borderId="0"/>
    <xf numFmtId="171" fontId="12" fillId="0" borderId="0"/>
    <xf numFmtId="177" fontId="12" fillId="0" borderId="0"/>
    <xf numFmtId="177" fontId="12" fillId="0" borderId="0"/>
    <xf numFmtId="177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44" fillId="0" borderId="0"/>
    <xf numFmtId="0" fontId="14" fillId="0" borderId="0"/>
    <xf numFmtId="0" fontId="14" fillId="0" borderId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59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0" fillId="0" borderId="0"/>
    <xf numFmtId="0" fontId="60" fillId="0" borderId="0"/>
    <xf numFmtId="0" fontId="60" fillId="0" borderId="0"/>
    <xf numFmtId="0" fontId="43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179" fontId="63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4" fillId="0" borderId="0"/>
    <xf numFmtId="17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" fillId="0" borderId="0"/>
    <xf numFmtId="0" fontId="61" fillId="0" borderId="0"/>
    <xf numFmtId="0" fontId="6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5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 applyBorder="0"/>
    <xf numFmtId="0" fontId="12" fillId="0" borderId="0" applyBorder="0"/>
    <xf numFmtId="0" fontId="12" fillId="0" borderId="0" applyBorder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2" fillId="0" borderId="0"/>
    <xf numFmtId="0" fontId="59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43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59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176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12" fillId="0" borderId="0"/>
    <xf numFmtId="176" fontId="12" fillId="0" borderId="0"/>
    <xf numFmtId="0" fontId="14" fillId="0" borderId="0"/>
    <xf numFmtId="176" fontId="14" fillId="0" borderId="0"/>
    <xf numFmtId="17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47" fillId="0" borderId="0"/>
    <xf numFmtId="0" fontId="60" fillId="0" borderId="0"/>
    <xf numFmtId="177" fontId="44" fillId="0" borderId="0"/>
    <xf numFmtId="1" fontId="64" fillId="0" borderId="15"/>
    <xf numFmtId="1" fontId="64" fillId="0" borderId="12"/>
    <xf numFmtId="0" fontId="54" fillId="0" borderId="0"/>
    <xf numFmtId="1" fontId="64" fillId="0" borderId="12"/>
    <xf numFmtId="0" fontId="54" fillId="0" borderId="0"/>
    <xf numFmtId="0" fontId="19" fillId="2" borderId="0" applyNumberFormat="0" applyBorder="0" applyAlignment="0" applyProtection="0"/>
    <xf numFmtId="176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6" fillId="31" borderId="0" applyNumberFormat="0" applyBorder="0" applyAlignment="0" applyProtection="0"/>
    <xf numFmtId="0" fontId="54" fillId="0" borderId="0"/>
    <xf numFmtId="0" fontId="65" fillId="2" borderId="0" applyNumberFormat="0" applyBorder="0" applyAlignment="0" applyProtection="0">
      <alignment vertical="center"/>
    </xf>
    <xf numFmtId="0" fontId="66" fillId="31" borderId="0" applyNumberFormat="0" applyBorder="0" applyAlignment="0" applyProtection="0"/>
    <xf numFmtId="0" fontId="66" fillId="31" borderId="0" applyNumberFormat="0" applyBorder="0" applyAlignment="0" applyProtection="0"/>
    <xf numFmtId="0" fontId="66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177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2" borderId="0" applyNumberFormat="0" applyBorder="0" applyAlignment="0" applyProtection="0"/>
    <xf numFmtId="0" fontId="66" fillId="31" borderId="0" applyNumberFormat="0" applyBorder="0" applyAlignment="0" applyProtection="0"/>
    <xf numFmtId="0" fontId="55" fillId="0" borderId="0"/>
    <xf numFmtId="0" fontId="66" fillId="31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177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7" fontId="19" fillId="2" borderId="0" applyNumberFormat="0" applyBorder="0" applyAlignment="0" applyProtection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19" fillId="2" borderId="0" applyNumberFormat="0" applyBorder="0" applyAlignment="0" applyProtection="0"/>
    <xf numFmtId="176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6" fillId="32" borderId="0" applyNumberFormat="0" applyBorder="0" applyAlignment="0" applyProtection="0"/>
    <xf numFmtId="0" fontId="54" fillId="0" borderId="0"/>
    <xf numFmtId="0" fontId="65" fillId="3" borderId="0" applyNumberFormat="0" applyBorder="0" applyAlignment="0" applyProtection="0">
      <alignment vertical="center"/>
    </xf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177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3" borderId="0" applyNumberFormat="0" applyBorder="0" applyAlignment="0" applyProtection="0"/>
    <xf numFmtId="0" fontId="66" fillId="32" borderId="0" applyNumberFormat="0" applyBorder="0" applyAlignment="0" applyProtection="0"/>
    <xf numFmtId="0" fontId="55" fillId="0" borderId="0"/>
    <xf numFmtId="0" fontId="66" fillId="3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77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7" fontId="19" fillId="3" borderId="0" applyNumberFormat="0" applyBorder="0" applyAlignment="0" applyProtection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6" fillId="33" borderId="0" applyNumberFormat="0" applyBorder="0" applyAlignment="0" applyProtection="0"/>
    <xf numFmtId="0" fontId="54" fillId="0" borderId="0"/>
    <xf numFmtId="0" fontId="65" fillId="4" borderId="0" applyNumberFormat="0" applyBorder="0" applyAlignment="0" applyProtection="0">
      <alignment vertical="center"/>
    </xf>
    <xf numFmtId="0" fontId="66" fillId="33" borderId="0" applyNumberFormat="0" applyBorder="0" applyAlignment="0" applyProtection="0"/>
    <xf numFmtId="0" fontId="66" fillId="33" borderId="0" applyNumberFormat="0" applyBorder="0" applyAlignment="0" applyProtection="0"/>
    <xf numFmtId="0" fontId="66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177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4" borderId="0" applyNumberFormat="0" applyBorder="0" applyAlignment="0" applyProtection="0"/>
    <xf numFmtId="0" fontId="66" fillId="33" borderId="0" applyNumberFormat="0" applyBorder="0" applyAlignment="0" applyProtection="0"/>
    <xf numFmtId="0" fontId="55" fillId="0" borderId="0"/>
    <xf numFmtId="0" fontId="66" fillId="3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77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7" fontId="19" fillId="4" borderId="0" applyNumberFormat="0" applyBorder="0" applyAlignment="0" applyProtection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6" fillId="34" borderId="0" applyNumberFormat="0" applyBorder="0" applyAlignment="0" applyProtection="0"/>
    <xf numFmtId="0" fontId="54" fillId="0" borderId="0"/>
    <xf numFmtId="0" fontId="65" fillId="5" borderId="0" applyNumberFormat="0" applyBorder="0" applyAlignment="0" applyProtection="0">
      <alignment vertical="center"/>
    </xf>
    <xf numFmtId="0" fontId="66" fillId="34" borderId="0" applyNumberFormat="0" applyBorder="0" applyAlignment="0" applyProtection="0"/>
    <xf numFmtId="0" fontId="66" fillId="34" borderId="0" applyNumberFormat="0" applyBorder="0" applyAlignment="0" applyProtection="0"/>
    <xf numFmtId="0" fontId="66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6" fillId="34" borderId="0" applyNumberFormat="0" applyBorder="0" applyAlignment="0" applyProtection="0"/>
    <xf numFmtId="0" fontId="55" fillId="0" borderId="0"/>
    <xf numFmtId="0" fontId="66" fillId="3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7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6" fillId="35" borderId="0" applyNumberFormat="0" applyBorder="0" applyAlignment="0" applyProtection="0"/>
    <xf numFmtId="0" fontId="54" fillId="0" borderId="0"/>
    <xf numFmtId="0" fontId="65" fillId="6" borderId="0" applyNumberFormat="0" applyBorder="0" applyAlignment="0" applyProtection="0">
      <alignment vertical="center"/>
    </xf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10" fillId="35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177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6" borderId="0" applyNumberFormat="0" applyBorder="0" applyAlignment="0" applyProtection="0"/>
    <xf numFmtId="0" fontId="66" fillId="35" borderId="0" applyNumberFormat="0" applyBorder="0" applyAlignment="0" applyProtection="0"/>
    <xf numFmtId="0" fontId="55" fillId="0" borderId="0"/>
    <xf numFmtId="0" fontId="66" fillId="3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177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7" fontId="19" fillId="6" borderId="0" applyNumberFormat="0" applyBorder="0" applyAlignment="0" applyProtection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6" fillId="36" borderId="0" applyNumberFormat="0" applyBorder="0" applyAlignment="0" applyProtection="0"/>
    <xf numFmtId="0" fontId="54" fillId="0" borderId="0"/>
    <xf numFmtId="0" fontId="65" fillId="7" borderId="0" applyNumberFormat="0" applyBorder="0" applyAlignment="0" applyProtection="0">
      <alignment vertical="center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10" fillId="36" borderId="0" applyNumberFormat="0" applyBorder="0" applyAlignment="0" applyProtection="0"/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177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4" fillId="0" borderId="0"/>
    <xf numFmtId="0" fontId="19" fillId="7" borderId="0" applyNumberFormat="0" applyBorder="0" applyAlignment="0" applyProtection="0"/>
    <xf numFmtId="0" fontId="66" fillId="36" borderId="0" applyNumberFormat="0" applyBorder="0" applyAlignment="0" applyProtection="0"/>
    <xf numFmtId="0" fontId="55" fillId="0" borderId="0"/>
    <xf numFmtId="0" fontId="66" fillId="3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177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7" fontId="19" fillId="7" borderId="0" applyNumberFormat="0" applyBorder="0" applyAlignment="0" applyProtection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67" fillId="2" borderId="0" applyNumberFormat="0" applyBorder="0" applyAlignment="0" applyProtection="0">
      <alignment vertical="center"/>
    </xf>
    <xf numFmtId="0" fontId="67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7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8" fillId="7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176" fontId="66" fillId="31" borderId="0" applyNumberFormat="0" applyBorder="0" applyAlignment="0" applyProtection="0">
      <alignment vertical="center"/>
    </xf>
    <xf numFmtId="0" fontId="55" fillId="0" borderId="0"/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176" fontId="65" fillId="2" borderId="0" applyNumberFormat="0" applyBorder="0" applyAlignment="0" applyProtection="0">
      <alignment vertical="center"/>
    </xf>
    <xf numFmtId="0" fontId="5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176" fontId="66" fillId="31" borderId="0" applyNumberFormat="0" applyBorder="0" applyAlignment="0" applyProtection="0">
      <alignment vertical="center"/>
    </xf>
    <xf numFmtId="0" fontId="55" fillId="0" borderId="0"/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176" fontId="66" fillId="32" borderId="0" applyNumberFormat="0" applyBorder="0" applyAlignment="0" applyProtection="0">
      <alignment vertical="center"/>
    </xf>
    <xf numFmtId="0" fontId="55" fillId="0" borderId="0"/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176" fontId="65" fillId="3" borderId="0" applyNumberFormat="0" applyBorder="0" applyAlignment="0" applyProtection="0">
      <alignment vertical="center"/>
    </xf>
    <xf numFmtId="0" fontId="54" fillId="0" borderId="0"/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176" fontId="66" fillId="32" borderId="0" applyNumberFormat="0" applyBorder="0" applyAlignment="0" applyProtection="0">
      <alignment vertical="center"/>
    </xf>
    <xf numFmtId="0" fontId="55" fillId="0" borderId="0"/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176" fontId="66" fillId="33" borderId="0" applyNumberFormat="0" applyBorder="0" applyAlignment="0" applyProtection="0">
      <alignment vertical="center"/>
    </xf>
    <xf numFmtId="0" fontId="55" fillId="0" borderId="0"/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176" fontId="65" fillId="4" borderId="0" applyNumberFormat="0" applyBorder="0" applyAlignment="0" applyProtection="0">
      <alignment vertical="center"/>
    </xf>
    <xf numFmtId="0" fontId="54" fillId="0" borderId="0"/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176" fontId="66" fillId="33" borderId="0" applyNumberFormat="0" applyBorder="0" applyAlignment="0" applyProtection="0">
      <alignment vertical="center"/>
    </xf>
    <xf numFmtId="0" fontId="55" fillId="0" borderId="0"/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33" borderId="0" applyNumberFormat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176" fontId="66" fillId="34" borderId="0" applyNumberFormat="0" applyBorder="0" applyAlignment="0" applyProtection="0">
      <alignment vertical="center"/>
    </xf>
    <xf numFmtId="0" fontId="55" fillId="0" borderId="0"/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176" fontId="66" fillId="34" borderId="0" applyNumberFormat="0" applyBorder="0" applyAlignment="0" applyProtection="0">
      <alignment vertical="center"/>
    </xf>
    <xf numFmtId="0" fontId="55" fillId="0" borderId="0"/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6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0" fontId="55" fillId="0" borderId="0"/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176" fontId="65" fillId="6" borderId="0" applyNumberFormat="0" applyBorder="0" applyAlignment="0" applyProtection="0">
      <alignment vertical="center"/>
    </xf>
    <xf numFmtId="0" fontId="54" fillId="0" borderId="0"/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0" fontId="55" fillId="0" borderId="0"/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0" fontId="55" fillId="0" borderId="0"/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176" fontId="65" fillId="7" borderId="0" applyNumberFormat="0" applyBorder="0" applyAlignment="0" applyProtection="0">
      <alignment vertical="center"/>
    </xf>
    <xf numFmtId="0" fontId="54" fillId="0" borderId="0"/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0" fontId="55" fillId="0" borderId="0"/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165" fontId="64" fillId="0" borderId="16"/>
    <xf numFmtId="0" fontId="54" fillId="0" borderId="0"/>
    <xf numFmtId="165" fontId="64" fillId="0" borderId="16"/>
    <xf numFmtId="0" fontId="54" fillId="0" borderId="0" applyBorder="0"/>
    <xf numFmtId="0" fontId="12" fillId="0" borderId="0"/>
    <xf numFmtId="0" fontId="12" fillId="0" borderId="0"/>
    <xf numFmtId="0" fontId="54" fillId="0" borderId="0" applyBorder="0"/>
    <xf numFmtId="0" fontId="54" fillId="0" borderId="0" applyBorder="0"/>
    <xf numFmtId="177" fontId="54" fillId="0" borderId="0" applyBorder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" fontId="12" fillId="0" borderId="14"/>
    <xf numFmtId="0" fontId="54" fillId="0" borderId="0"/>
    <xf numFmtId="1" fontId="12" fillId="0" borderId="14"/>
    <xf numFmtId="1" fontId="12" fillId="0" borderId="14"/>
    <xf numFmtId="0" fontId="54" fillId="0" borderId="0"/>
    <xf numFmtId="1" fontId="12" fillId="0" borderId="14"/>
    <xf numFmtId="1" fontId="12" fillId="0" borderId="14"/>
    <xf numFmtId="0" fontId="54" fillId="0" borderId="0"/>
    <xf numFmtId="1" fontId="12" fillId="0" borderId="14"/>
    <xf numFmtId="1" fontId="12" fillId="0" borderId="14"/>
    <xf numFmtId="0" fontId="54" fillId="0" borderId="0"/>
    <xf numFmtId="1" fontId="12" fillId="0" borderId="14"/>
    <xf numFmtId="0" fontId="54" fillId="0" borderId="0"/>
    <xf numFmtId="0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6" fillId="37" borderId="0" applyNumberFormat="0" applyBorder="0" applyAlignment="0" applyProtection="0"/>
    <xf numFmtId="0" fontId="54" fillId="0" borderId="0"/>
    <xf numFmtId="0" fontId="65" fillId="8" borderId="0" applyNumberFormat="0" applyBorder="0" applyAlignment="0" applyProtection="0">
      <alignment vertical="center"/>
    </xf>
    <xf numFmtId="0" fontId="66" fillId="37" borderId="0" applyNumberFormat="0" applyBorder="0" applyAlignment="0" applyProtection="0"/>
    <xf numFmtId="0" fontId="66" fillId="37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10" fillId="37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6" fillId="37" borderId="0" applyNumberFormat="0" applyBorder="0" applyAlignment="0" applyProtection="0"/>
    <xf numFmtId="0" fontId="55" fillId="0" borderId="0"/>
    <xf numFmtId="0" fontId="66" fillId="3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7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176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6" fillId="38" borderId="0" applyNumberFormat="0" applyBorder="0" applyAlignment="0" applyProtection="0"/>
    <xf numFmtId="0" fontId="54" fillId="0" borderId="0"/>
    <xf numFmtId="0" fontId="65" fillId="9" borderId="0" applyNumberFormat="0" applyBorder="0" applyAlignment="0" applyProtection="0">
      <alignment vertical="center"/>
    </xf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10" fillId="38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177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9" borderId="0" applyNumberFormat="0" applyBorder="0" applyAlignment="0" applyProtection="0"/>
    <xf numFmtId="0" fontId="66" fillId="38" borderId="0" applyNumberFormat="0" applyBorder="0" applyAlignment="0" applyProtection="0"/>
    <xf numFmtId="0" fontId="55" fillId="0" borderId="0"/>
    <xf numFmtId="0" fontId="66" fillId="3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177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7" fontId="19" fillId="9" borderId="0" applyNumberFormat="0" applyBorder="0" applyAlignment="0" applyProtection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19" fillId="9" borderId="0" applyNumberFormat="0" applyBorder="0" applyAlignment="0" applyProtection="0"/>
    <xf numFmtId="176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6" fillId="39" borderId="0" applyNumberFormat="0" applyBorder="0" applyAlignment="0" applyProtection="0"/>
    <xf numFmtId="0" fontId="54" fillId="0" borderId="0"/>
    <xf numFmtId="0" fontId="65" fillId="10" borderId="0" applyNumberFormat="0" applyBorder="0" applyAlignment="0" applyProtection="0">
      <alignment vertical="center"/>
    </xf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177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10" borderId="0" applyNumberFormat="0" applyBorder="0" applyAlignment="0" applyProtection="0"/>
    <xf numFmtId="0" fontId="66" fillId="39" borderId="0" applyNumberFormat="0" applyBorder="0" applyAlignment="0" applyProtection="0"/>
    <xf numFmtId="0" fontId="55" fillId="0" borderId="0"/>
    <xf numFmtId="0" fontId="66" fillId="3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7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7" fontId="19" fillId="10" borderId="0" applyNumberFormat="0" applyBorder="0" applyAlignment="0" applyProtection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6" fillId="40" borderId="0" applyNumberFormat="0" applyBorder="0" applyAlignment="0" applyProtection="0"/>
    <xf numFmtId="0" fontId="54" fillId="0" borderId="0"/>
    <xf numFmtId="0" fontId="65" fillId="5" borderId="0" applyNumberFormat="0" applyBorder="0" applyAlignment="0" applyProtection="0">
      <alignment vertical="center"/>
    </xf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10" fillId="40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5" borderId="0" applyNumberFormat="0" applyBorder="0" applyAlignment="0" applyProtection="0"/>
    <xf numFmtId="0" fontId="66" fillId="40" borderId="0" applyNumberFormat="0" applyBorder="0" applyAlignment="0" applyProtection="0"/>
    <xf numFmtId="0" fontId="55" fillId="0" borderId="0"/>
    <xf numFmtId="0" fontId="66" fillId="4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77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7" fontId="19" fillId="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6" fillId="41" borderId="0" applyNumberFormat="0" applyBorder="0" applyAlignment="0" applyProtection="0"/>
    <xf numFmtId="0" fontId="54" fillId="0" borderId="0"/>
    <xf numFmtId="0" fontId="65" fillId="8" borderId="0" applyNumberFormat="0" applyBorder="0" applyAlignment="0" applyProtection="0">
      <alignment vertical="center"/>
    </xf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10" fillId="41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8" borderId="0" applyNumberFormat="0" applyBorder="0" applyAlignment="0" applyProtection="0"/>
    <xf numFmtId="0" fontId="66" fillId="41" borderId="0" applyNumberFormat="0" applyBorder="0" applyAlignment="0" applyProtection="0"/>
    <xf numFmtId="0" fontId="55" fillId="0" borderId="0"/>
    <xf numFmtId="0" fontId="66" fillId="4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177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7" fontId="19" fillId="8" borderId="0" applyNumberFormat="0" applyBorder="0" applyAlignment="0" applyProtection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6" fillId="42" borderId="0" applyNumberFormat="0" applyBorder="0" applyAlignment="0" applyProtection="0"/>
    <xf numFmtId="0" fontId="54" fillId="0" borderId="0"/>
    <xf numFmtId="0" fontId="65" fillId="11" borderId="0" applyNumberFormat="0" applyBorder="0" applyAlignment="0" applyProtection="0">
      <alignment vertical="center"/>
    </xf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10" fillId="42" borderId="0" applyNumberFormat="0" applyBorder="0" applyAlignment="0" applyProtection="0"/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177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54" fillId="0" borderId="0"/>
    <xf numFmtId="0" fontId="19" fillId="11" borderId="0" applyNumberFormat="0" applyBorder="0" applyAlignment="0" applyProtection="0"/>
    <xf numFmtId="0" fontId="66" fillId="42" borderId="0" applyNumberFormat="0" applyBorder="0" applyAlignment="0" applyProtection="0"/>
    <xf numFmtId="0" fontId="55" fillId="0" borderId="0"/>
    <xf numFmtId="0" fontId="66" fillId="42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7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7" fontId="19" fillId="11" borderId="0" applyNumberFormat="0" applyBorder="0" applyAlignment="0" applyProtection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67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7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0" fontId="55" fillId="0" borderId="0"/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0" fontId="55" fillId="0" borderId="0"/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0" fontId="55" fillId="0" borderId="0"/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176" fontId="65" fillId="9" borderId="0" applyNumberFormat="0" applyBorder="0" applyAlignment="0" applyProtection="0">
      <alignment vertical="center"/>
    </xf>
    <xf numFmtId="0" fontId="54" fillId="0" borderId="0"/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0" fontId="55" fillId="0" borderId="0"/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0" fontId="55" fillId="0" borderId="0"/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176" fontId="65" fillId="10" borderId="0" applyNumberFormat="0" applyBorder="0" applyAlignment="0" applyProtection="0">
      <alignment vertical="center"/>
    </xf>
    <xf numFmtId="0" fontId="54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0" fontId="55" fillId="0" borderId="0"/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0" fontId="55" fillId="0" borderId="0"/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176" fontId="65" fillId="5" borderId="0" applyNumberFormat="0" applyBorder="0" applyAlignment="0" applyProtection="0">
      <alignment vertical="center"/>
    </xf>
    <xf numFmtId="0" fontId="54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0" fontId="55" fillId="0" borderId="0"/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0" fontId="55" fillId="0" borderId="0"/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176" fontId="65" fillId="8" borderId="0" applyNumberFormat="0" applyBorder="0" applyAlignment="0" applyProtection="0">
      <alignment vertical="center"/>
    </xf>
    <xf numFmtId="0" fontId="54" fillId="0" borderId="0"/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0" fontId="55" fillId="0" borderId="0"/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0" fontId="55" fillId="0" borderId="0"/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176" fontId="65" fillId="11" borderId="0" applyNumberFormat="0" applyBorder="0" applyAlignment="0" applyProtection="0">
      <alignment vertical="center"/>
    </xf>
    <xf numFmtId="0" fontId="54" fillId="0" borderId="0"/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0" fontId="55" fillId="0" borderId="0"/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165" fontId="12" fillId="0" borderId="18"/>
    <xf numFmtId="0" fontId="54" fillId="0" borderId="0"/>
    <xf numFmtId="165" fontId="12" fillId="0" borderId="18"/>
    <xf numFmtId="165" fontId="12" fillId="0" borderId="18"/>
    <xf numFmtId="0" fontId="54" fillId="0" borderId="0"/>
    <xf numFmtId="165" fontId="12" fillId="0" borderId="18"/>
    <xf numFmtId="165" fontId="12" fillId="0" borderId="18"/>
    <xf numFmtId="0" fontId="54" fillId="0" borderId="0"/>
    <xf numFmtId="165" fontId="12" fillId="0" borderId="18"/>
    <xf numFmtId="165" fontId="12" fillId="0" borderId="18"/>
    <xf numFmtId="0" fontId="54" fillId="0" borderId="0"/>
    <xf numFmtId="165" fontId="12" fillId="0" borderId="18"/>
    <xf numFmtId="181" fontId="12" fillId="0" borderId="14"/>
    <xf numFmtId="0" fontId="54" fillId="0" borderId="0"/>
    <xf numFmtId="181" fontId="12" fillId="0" borderId="14"/>
    <xf numFmtId="181" fontId="12" fillId="0" borderId="14"/>
    <xf numFmtId="0" fontId="54" fillId="0" borderId="0"/>
    <xf numFmtId="181" fontId="12" fillId="0" borderId="14"/>
    <xf numFmtId="181" fontId="12" fillId="0" borderId="14"/>
    <xf numFmtId="0" fontId="54" fillId="0" borderId="0"/>
    <xf numFmtId="181" fontId="12" fillId="0" borderId="14"/>
    <xf numFmtId="181" fontId="12" fillId="0" borderId="14"/>
    <xf numFmtId="0" fontId="54" fillId="0" borderId="0"/>
    <xf numFmtId="181" fontId="12" fillId="0" borderId="14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76" fontId="70" fillId="43" borderId="0" applyNumberFormat="0" applyBorder="0" applyAlignment="0" applyProtection="0"/>
    <xf numFmtId="0" fontId="54" fillId="0" borderId="0"/>
    <xf numFmtId="0" fontId="71" fillId="12" borderId="0" applyNumberFormat="0" applyBorder="0" applyAlignment="0" applyProtection="0">
      <alignment vertical="center"/>
    </xf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72" fillId="43" borderId="0" applyNumberFormat="0" applyBorder="0" applyAlignment="0" applyProtection="0"/>
    <xf numFmtId="177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70" fillId="43" borderId="0" applyNumberFormat="0" applyBorder="0" applyAlignment="0" applyProtection="0"/>
    <xf numFmtId="0" fontId="55" fillId="0" borderId="0"/>
    <xf numFmtId="0" fontId="70" fillId="43" borderId="0" applyNumberFormat="0" applyBorder="0" applyAlignment="0" applyProtection="0"/>
    <xf numFmtId="0" fontId="20" fillId="12" borderId="0" applyNumberFormat="0" applyBorder="0" applyAlignment="0" applyProtection="0"/>
    <xf numFmtId="177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7" fontId="2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20" fillId="12" borderId="0" applyNumberFormat="0" applyBorder="0" applyAlignment="0" applyProtection="0"/>
    <xf numFmtId="0" fontId="54" fillId="0" borderId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76" fontId="70" fillId="44" borderId="0" applyNumberFormat="0" applyBorder="0" applyAlignment="0" applyProtection="0"/>
    <xf numFmtId="0" fontId="54" fillId="0" borderId="0"/>
    <xf numFmtId="0" fontId="71" fillId="9" borderId="0" applyNumberFormat="0" applyBorder="0" applyAlignment="0" applyProtection="0">
      <alignment vertical="center"/>
    </xf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72" fillId="44" borderId="0" applyNumberFormat="0" applyBorder="0" applyAlignment="0" applyProtection="0"/>
    <xf numFmtId="177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70" fillId="44" borderId="0" applyNumberFormat="0" applyBorder="0" applyAlignment="0" applyProtection="0"/>
    <xf numFmtId="0" fontId="55" fillId="0" borderId="0"/>
    <xf numFmtId="0" fontId="70" fillId="44" borderId="0" applyNumberFormat="0" applyBorder="0" applyAlignment="0" applyProtection="0"/>
    <xf numFmtId="0" fontId="20" fillId="9" borderId="0" applyNumberFormat="0" applyBorder="0" applyAlignment="0" applyProtection="0"/>
    <xf numFmtId="177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7" fontId="2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20" fillId="9" borderId="0" applyNumberFormat="0" applyBorder="0" applyAlignment="0" applyProtection="0"/>
    <xf numFmtId="0" fontId="54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176" fontId="70" fillId="45" borderId="0" applyNumberFormat="0" applyBorder="0" applyAlignment="0" applyProtection="0"/>
    <xf numFmtId="0" fontId="54" fillId="0" borderId="0"/>
    <xf numFmtId="0" fontId="71" fillId="10" borderId="0" applyNumberFormat="0" applyBorder="0" applyAlignment="0" applyProtection="0">
      <alignment vertical="center"/>
    </xf>
    <xf numFmtId="0" fontId="70" fillId="45" borderId="0" applyNumberFormat="0" applyBorder="0" applyAlignment="0" applyProtection="0"/>
    <xf numFmtId="0" fontId="70" fillId="45" borderId="0" applyNumberFormat="0" applyBorder="0" applyAlignment="0" applyProtection="0"/>
    <xf numFmtId="0" fontId="7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177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70" fillId="45" borderId="0" applyNumberFormat="0" applyBorder="0" applyAlignment="0" applyProtection="0"/>
    <xf numFmtId="0" fontId="55" fillId="0" borderId="0"/>
    <xf numFmtId="0" fontId="70" fillId="45" borderId="0" applyNumberFormat="0" applyBorder="0" applyAlignment="0" applyProtection="0"/>
    <xf numFmtId="0" fontId="20" fillId="10" borderId="0" applyNumberFormat="0" applyBorder="0" applyAlignment="0" applyProtection="0"/>
    <xf numFmtId="177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7" fontId="20" fillId="10" borderId="0" applyNumberFormat="0" applyBorder="0" applyAlignment="0" applyProtection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20" fillId="10" borderId="0" applyNumberFormat="0" applyBorder="0" applyAlignment="0" applyProtection="0"/>
    <xf numFmtId="0" fontId="54" fillId="0" borderId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76" fontId="70" fillId="46" borderId="0" applyNumberFormat="0" applyBorder="0" applyAlignment="0" applyProtection="0"/>
    <xf numFmtId="0" fontId="54" fillId="0" borderId="0"/>
    <xf numFmtId="0" fontId="71" fillId="13" borderId="0" applyNumberFormat="0" applyBorder="0" applyAlignment="0" applyProtection="0">
      <alignment vertical="center"/>
    </xf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/>
    <xf numFmtId="177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70" fillId="46" borderId="0" applyNumberFormat="0" applyBorder="0" applyAlignment="0" applyProtection="0"/>
    <xf numFmtId="0" fontId="55" fillId="0" borderId="0"/>
    <xf numFmtId="0" fontId="70" fillId="46" borderId="0" applyNumberFormat="0" applyBorder="0" applyAlignment="0" applyProtection="0"/>
    <xf numFmtId="0" fontId="20" fillId="13" borderId="0" applyNumberFormat="0" applyBorder="0" applyAlignment="0" applyProtection="0"/>
    <xf numFmtId="17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7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20" fillId="13" borderId="0" applyNumberFormat="0" applyBorder="0" applyAlignment="0" applyProtection="0"/>
    <xf numFmtId="0" fontId="54" fillId="0" borderId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176" fontId="70" fillId="47" borderId="0" applyNumberFormat="0" applyBorder="0" applyAlignment="0" applyProtection="0"/>
    <xf numFmtId="0" fontId="54" fillId="0" borderId="0"/>
    <xf numFmtId="0" fontId="71" fillId="14" borderId="0" applyNumberFormat="0" applyBorder="0" applyAlignment="0" applyProtection="0">
      <alignment vertical="center"/>
    </xf>
    <xf numFmtId="0" fontId="70" fillId="47" borderId="0" applyNumberFormat="0" applyBorder="0" applyAlignment="0" applyProtection="0"/>
    <xf numFmtId="0" fontId="70" fillId="47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72" fillId="47" borderId="0" applyNumberFormat="0" applyBorder="0" applyAlignment="0" applyProtection="0"/>
    <xf numFmtId="177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70" fillId="47" borderId="0" applyNumberFormat="0" applyBorder="0" applyAlignment="0" applyProtection="0"/>
    <xf numFmtId="0" fontId="55" fillId="0" borderId="0"/>
    <xf numFmtId="0" fontId="70" fillId="47" borderId="0" applyNumberFormat="0" applyBorder="0" applyAlignment="0" applyProtection="0"/>
    <xf numFmtId="0" fontId="20" fillId="14" borderId="0" applyNumberFormat="0" applyBorder="0" applyAlignment="0" applyProtection="0"/>
    <xf numFmtId="177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7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20" fillId="14" borderId="0" applyNumberFormat="0" applyBorder="0" applyAlignment="0" applyProtection="0"/>
    <xf numFmtId="0" fontId="54" fillId="0" borderId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176" fontId="70" fillId="48" borderId="0" applyNumberFormat="0" applyBorder="0" applyAlignment="0" applyProtection="0"/>
    <xf numFmtId="0" fontId="54" fillId="0" borderId="0"/>
    <xf numFmtId="0" fontId="71" fillId="15" borderId="0" applyNumberFormat="0" applyBorder="0" applyAlignment="0" applyProtection="0">
      <alignment vertical="center"/>
    </xf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177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70" fillId="48" borderId="0" applyNumberFormat="0" applyBorder="0" applyAlignment="0" applyProtection="0"/>
    <xf numFmtId="0" fontId="55" fillId="0" borderId="0"/>
    <xf numFmtId="0" fontId="70" fillId="48" borderId="0" applyNumberFormat="0" applyBorder="0" applyAlignment="0" applyProtection="0"/>
    <xf numFmtId="0" fontId="20" fillId="15" borderId="0" applyNumberFormat="0" applyBorder="0" applyAlignment="0" applyProtection="0"/>
    <xf numFmtId="177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7" fontId="20" fillId="15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20" fillId="15" borderId="0" applyNumberFormat="0" applyBorder="0" applyAlignment="0" applyProtection="0"/>
    <xf numFmtId="0" fontId="54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4" fillId="9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176" fontId="70" fillId="43" borderId="0" applyNumberFormat="0" applyBorder="0" applyAlignment="0" applyProtection="0">
      <alignment vertical="center"/>
    </xf>
    <xf numFmtId="0" fontId="55" fillId="0" borderId="0"/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176" fontId="71" fillId="12" borderId="0" applyNumberFormat="0" applyBorder="0" applyAlignment="0" applyProtection="0">
      <alignment vertical="center"/>
    </xf>
    <xf numFmtId="0" fontId="54" fillId="0" borderId="0"/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176" fontId="70" fillId="43" borderId="0" applyNumberFormat="0" applyBorder="0" applyAlignment="0" applyProtection="0">
      <alignment vertical="center"/>
    </xf>
    <xf numFmtId="0" fontId="55" fillId="0" borderId="0"/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176" fontId="70" fillId="44" borderId="0" applyNumberFormat="0" applyBorder="0" applyAlignment="0" applyProtection="0">
      <alignment vertical="center"/>
    </xf>
    <xf numFmtId="0" fontId="55" fillId="0" borderId="0"/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176" fontId="71" fillId="9" borderId="0" applyNumberFormat="0" applyBorder="0" applyAlignment="0" applyProtection="0">
      <alignment vertical="center"/>
    </xf>
    <xf numFmtId="0" fontId="54" fillId="0" borderId="0"/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176" fontId="70" fillId="44" borderId="0" applyNumberFormat="0" applyBorder="0" applyAlignment="0" applyProtection="0">
      <alignment vertical="center"/>
    </xf>
    <xf numFmtId="0" fontId="55" fillId="0" borderId="0"/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2" fillId="44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176" fontId="70" fillId="45" borderId="0" applyNumberFormat="0" applyBorder="0" applyAlignment="0" applyProtection="0">
      <alignment vertical="center"/>
    </xf>
    <xf numFmtId="0" fontId="55" fillId="0" borderId="0"/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176" fontId="71" fillId="10" borderId="0" applyNumberFormat="0" applyBorder="0" applyAlignment="0" applyProtection="0">
      <alignment vertical="center"/>
    </xf>
    <xf numFmtId="0" fontId="54" fillId="0" borderId="0"/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176" fontId="70" fillId="45" borderId="0" applyNumberFormat="0" applyBorder="0" applyAlignment="0" applyProtection="0">
      <alignment vertical="center"/>
    </xf>
    <xf numFmtId="0" fontId="55" fillId="0" borderId="0"/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176" fontId="70" fillId="46" borderId="0" applyNumberFormat="0" applyBorder="0" applyAlignment="0" applyProtection="0">
      <alignment vertical="center"/>
    </xf>
    <xf numFmtId="0" fontId="55" fillId="0" borderId="0"/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176" fontId="70" fillId="46" borderId="0" applyNumberFormat="0" applyBorder="0" applyAlignment="0" applyProtection="0">
      <alignment vertical="center"/>
    </xf>
    <xf numFmtId="0" fontId="55" fillId="0" borderId="0"/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176" fontId="70" fillId="47" borderId="0" applyNumberFormat="0" applyBorder="0" applyAlignment="0" applyProtection="0">
      <alignment vertical="center"/>
    </xf>
    <xf numFmtId="0" fontId="55" fillId="0" borderId="0"/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176" fontId="70" fillId="47" borderId="0" applyNumberFormat="0" applyBorder="0" applyAlignment="0" applyProtection="0">
      <alignment vertical="center"/>
    </xf>
    <xf numFmtId="0" fontId="55" fillId="0" borderId="0"/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2" fillId="47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176" fontId="70" fillId="48" borderId="0" applyNumberFormat="0" applyBorder="0" applyAlignment="0" applyProtection="0">
      <alignment vertical="center"/>
    </xf>
    <xf numFmtId="0" fontId="55" fillId="0" borderId="0"/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176" fontId="71" fillId="15" borderId="0" applyNumberFormat="0" applyBorder="0" applyAlignment="0" applyProtection="0">
      <alignment vertical="center"/>
    </xf>
    <xf numFmtId="0" fontId="54" fillId="0" borderId="0"/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176" fontId="70" fillId="48" borderId="0" applyNumberFormat="0" applyBorder="0" applyAlignment="0" applyProtection="0">
      <alignment vertical="center"/>
    </xf>
    <xf numFmtId="0" fontId="55" fillId="0" borderId="0"/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4" fillId="0" borderId="0">
      <protection locked="0"/>
    </xf>
    <xf numFmtId="0" fontId="54" fillId="0" borderId="0"/>
    <xf numFmtId="0" fontId="14" fillId="0" borderId="0">
      <protection locked="0"/>
    </xf>
    <xf numFmtId="165" fontId="12" fillId="0" borderId="14"/>
    <xf numFmtId="0" fontId="54" fillId="0" borderId="0"/>
    <xf numFmtId="165" fontId="12" fillId="0" borderId="14"/>
    <xf numFmtId="165" fontId="12" fillId="0" borderId="14"/>
    <xf numFmtId="0" fontId="54" fillId="0" borderId="0"/>
    <xf numFmtId="165" fontId="12" fillId="0" borderId="14"/>
    <xf numFmtId="165" fontId="12" fillId="0" borderId="14"/>
    <xf numFmtId="0" fontId="54" fillId="0" borderId="0"/>
    <xf numFmtId="165" fontId="12" fillId="0" borderId="14"/>
    <xf numFmtId="165" fontId="12" fillId="0" borderId="14"/>
    <xf numFmtId="0" fontId="54" fillId="0" borderId="0"/>
    <xf numFmtId="165" fontId="12" fillId="0" borderId="14"/>
    <xf numFmtId="1" fontId="64" fillId="0" borderId="14" applyNumberFormat="0" applyBorder="0"/>
    <xf numFmtId="0" fontId="54" fillId="0" borderId="0"/>
    <xf numFmtId="1" fontId="64" fillId="0" borderId="14" applyNumberFormat="0" applyBorder="0"/>
    <xf numFmtId="165" fontId="64" fillId="0" borderId="0" applyBorder="0"/>
    <xf numFmtId="0" fontId="54" fillId="0" borderId="0"/>
    <xf numFmtId="165" fontId="64" fillId="0" borderId="0" applyBorder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176" fontId="70" fillId="49" borderId="0" applyNumberFormat="0" applyBorder="0" applyAlignment="0" applyProtection="0"/>
    <xf numFmtId="0" fontId="54" fillId="0" borderId="0"/>
    <xf numFmtId="0" fontId="71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72" fillId="49" borderId="0" applyNumberFormat="0" applyBorder="0" applyAlignment="0" applyProtection="0"/>
    <xf numFmtId="177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70" fillId="49" borderId="0" applyNumberFormat="0" applyBorder="0" applyAlignment="0" applyProtection="0"/>
    <xf numFmtId="0" fontId="55" fillId="0" borderId="0"/>
    <xf numFmtId="0" fontId="70" fillId="49" borderId="0" applyNumberFormat="0" applyBorder="0" applyAlignment="0" applyProtection="0"/>
    <xf numFmtId="0" fontId="20" fillId="16" borderId="0" applyNumberFormat="0" applyBorder="0" applyAlignment="0" applyProtection="0"/>
    <xf numFmtId="177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7" fontId="20" fillId="16" borderId="0" applyNumberFormat="0" applyBorder="0" applyAlignment="0" applyProtection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20" fillId="16" borderId="0" applyNumberFormat="0" applyBorder="0" applyAlignment="0" applyProtection="0"/>
    <xf numFmtId="0" fontId="54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76" fontId="70" fillId="50" borderId="0" applyNumberFormat="0" applyBorder="0" applyAlignment="0" applyProtection="0"/>
    <xf numFmtId="0" fontId="54" fillId="0" borderId="0"/>
    <xf numFmtId="0" fontId="71" fillId="17" borderId="0" applyNumberFormat="0" applyBorder="0" applyAlignment="0" applyProtection="0">
      <alignment vertical="center"/>
    </xf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2" fillId="50" borderId="0" applyNumberFormat="0" applyBorder="0" applyAlignment="0" applyProtection="0"/>
    <xf numFmtId="177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70" fillId="50" borderId="0" applyNumberFormat="0" applyBorder="0" applyAlignment="0" applyProtection="0"/>
    <xf numFmtId="0" fontId="55" fillId="0" borderId="0"/>
    <xf numFmtId="0" fontId="70" fillId="50" borderId="0" applyNumberFormat="0" applyBorder="0" applyAlignment="0" applyProtection="0"/>
    <xf numFmtId="0" fontId="20" fillId="17" borderId="0" applyNumberFormat="0" applyBorder="0" applyAlignment="0" applyProtection="0"/>
    <xf numFmtId="177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7" fontId="20" fillId="17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20" fillId="17" borderId="0" applyNumberFormat="0" applyBorder="0" applyAlignment="0" applyProtection="0"/>
    <xf numFmtId="0" fontId="54" fillId="0" borderId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176" fontId="70" fillId="51" borderId="0" applyNumberFormat="0" applyBorder="0" applyAlignment="0" applyProtection="0"/>
    <xf numFmtId="0" fontId="54" fillId="0" borderId="0"/>
    <xf numFmtId="0" fontId="71" fillId="18" borderId="0" applyNumberFormat="0" applyBorder="0" applyAlignment="0" applyProtection="0">
      <alignment vertical="center"/>
    </xf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1" fillId="18" borderId="0" applyNumberFormat="0" applyBorder="0" applyAlignment="0" applyProtection="0">
      <alignment vertical="center"/>
    </xf>
    <xf numFmtId="0" fontId="72" fillId="51" borderId="0" applyNumberFormat="0" applyBorder="0" applyAlignment="0" applyProtection="0"/>
    <xf numFmtId="177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70" fillId="51" borderId="0" applyNumberFormat="0" applyBorder="0" applyAlignment="0" applyProtection="0"/>
    <xf numFmtId="0" fontId="55" fillId="0" borderId="0"/>
    <xf numFmtId="0" fontId="70" fillId="51" borderId="0" applyNumberFormat="0" applyBorder="0" applyAlignment="0" applyProtection="0"/>
    <xf numFmtId="0" fontId="20" fillId="18" borderId="0" applyNumberFormat="0" applyBorder="0" applyAlignment="0" applyProtection="0"/>
    <xf numFmtId="177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7" fontId="20" fillId="18" borderId="0" applyNumberFormat="0" applyBorder="0" applyAlignment="0" applyProtection="0"/>
    <xf numFmtId="0" fontId="54" fillId="0" borderId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177" fontId="20" fillId="13" borderId="0" applyNumberFormat="0" applyBorder="0" applyAlignment="0" applyProtection="0"/>
    <xf numFmtId="0" fontId="55" fillId="0" borderId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2" fillId="52" borderId="0" applyNumberFormat="0" applyBorder="0" applyAlignment="0" applyProtection="0"/>
    <xf numFmtId="0" fontId="20" fillId="13" borderId="0" applyNumberFormat="0" applyBorder="0" applyAlignment="0" applyProtection="0"/>
    <xf numFmtId="177" fontId="20" fillId="13" borderId="0" applyNumberFormat="0" applyBorder="0" applyAlignment="0" applyProtection="0"/>
    <xf numFmtId="0" fontId="71" fillId="13" borderId="0" applyNumberFormat="0" applyBorder="0" applyAlignment="0" applyProtection="0">
      <alignment vertical="center"/>
    </xf>
    <xf numFmtId="17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177" fontId="20" fillId="14" borderId="0" applyNumberFormat="0" applyBorder="0" applyAlignment="0" applyProtection="0"/>
    <xf numFmtId="0" fontId="55" fillId="0" borderId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2" fillId="53" borderId="0" applyNumberFormat="0" applyBorder="0" applyAlignment="0" applyProtection="0"/>
    <xf numFmtId="0" fontId="20" fillId="14" borderId="0" applyNumberFormat="0" applyBorder="0" applyAlignment="0" applyProtection="0"/>
    <xf numFmtId="177" fontId="20" fillId="14" borderId="0" applyNumberFormat="0" applyBorder="0" applyAlignment="0" applyProtection="0"/>
    <xf numFmtId="0" fontId="71" fillId="14" borderId="0" applyNumberFormat="0" applyBorder="0" applyAlignment="0" applyProtection="0">
      <alignment vertical="center"/>
    </xf>
    <xf numFmtId="177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177" fontId="20" fillId="19" borderId="0" applyNumberFormat="0" applyBorder="0" applyAlignment="0" applyProtection="0"/>
    <xf numFmtId="0" fontId="55" fillId="0" borderId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2" fillId="54" borderId="0" applyNumberFormat="0" applyBorder="0" applyAlignment="0" applyProtection="0"/>
    <xf numFmtId="0" fontId="20" fillId="19" borderId="0" applyNumberFormat="0" applyBorder="0" applyAlignment="0" applyProtection="0"/>
    <xf numFmtId="177" fontId="20" fillId="19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177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182" fontId="75" fillId="29" borderId="19">
      <alignment horizontal="center" vertical="center"/>
    </xf>
    <xf numFmtId="0" fontId="54" fillId="0" borderId="0"/>
    <xf numFmtId="182" fontId="75" fillId="29" borderId="19">
      <alignment horizontal="center" vertical="center"/>
    </xf>
    <xf numFmtId="49" fontId="76" fillId="55" borderId="7">
      <alignment wrapText="1"/>
    </xf>
    <xf numFmtId="49" fontId="76" fillId="55" borderId="7">
      <alignment wrapText="1"/>
    </xf>
    <xf numFmtId="49" fontId="76" fillId="55" borderId="7">
      <alignment wrapText="1"/>
    </xf>
    <xf numFmtId="49" fontId="76" fillId="26" borderId="7">
      <alignment wrapText="1"/>
    </xf>
    <xf numFmtId="49" fontId="76" fillId="55" borderId="7">
      <alignment wrapText="1"/>
    </xf>
    <xf numFmtId="183" fontId="76" fillId="55" borderId="7">
      <alignment horizontal="center" wrapText="1"/>
    </xf>
    <xf numFmtId="183" fontId="76" fillId="55" borderId="7">
      <alignment horizontal="center" wrapText="1"/>
    </xf>
    <xf numFmtId="183" fontId="76" fillId="55" borderId="7">
      <alignment horizontal="center" wrapText="1"/>
    </xf>
    <xf numFmtId="183" fontId="76" fillId="55" borderId="7">
      <alignment horizontal="center" wrapText="1"/>
    </xf>
    <xf numFmtId="184" fontId="76" fillId="55" borderId="7">
      <alignment horizontal="center" wrapText="1"/>
    </xf>
    <xf numFmtId="183" fontId="76" fillId="26" borderId="7">
      <alignment horizontal="center" wrapText="1"/>
    </xf>
    <xf numFmtId="183" fontId="76" fillId="55" borderId="7">
      <alignment horizontal="center" wrapText="1"/>
    </xf>
    <xf numFmtId="0" fontId="77" fillId="0" borderId="0">
      <alignment horizontal="center" wrapText="1"/>
      <protection locked="0"/>
    </xf>
    <xf numFmtId="0" fontId="54" fillId="0" borderId="0"/>
    <xf numFmtId="0" fontId="77" fillId="0" borderId="0">
      <alignment horizontal="center" wrapText="1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" fontId="12" fillId="0" borderId="0"/>
    <xf numFmtId="0" fontId="54" fillId="0" borderId="0"/>
    <xf numFmtId="1" fontId="12" fillId="0" borderId="0"/>
    <xf numFmtId="1" fontId="12" fillId="0" borderId="0"/>
    <xf numFmtId="0" fontId="54" fillId="0" borderId="0"/>
    <xf numFmtId="1" fontId="12" fillId="0" borderId="0"/>
    <xf numFmtId="1" fontId="12" fillId="0" borderId="0"/>
    <xf numFmtId="0" fontId="54" fillId="0" borderId="0"/>
    <xf numFmtId="1" fontId="12" fillId="0" borderId="0"/>
    <xf numFmtId="1" fontId="12" fillId="0" borderId="0"/>
    <xf numFmtId="0" fontId="54" fillId="0" borderId="0"/>
    <xf numFmtId="1" fontId="12" fillId="0" borderId="0"/>
    <xf numFmtId="0" fontId="21" fillId="3" borderId="0" applyNumberFormat="0" applyBorder="0" applyAlignment="0" applyProtection="0"/>
    <xf numFmtId="177" fontId="21" fillId="3" borderId="0" applyNumberFormat="0" applyBorder="0" applyAlignment="0" applyProtection="0"/>
    <xf numFmtId="0" fontId="55" fillId="0" borderId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50" fillId="28" borderId="0" applyNumberFormat="0" applyBorder="0" applyAlignment="0" applyProtection="0"/>
    <xf numFmtId="0" fontId="57" fillId="3" borderId="0" applyNumberFormat="0" applyBorder="0" applyAlignment="0" applyProtection="0">
      <alignment vertical="center"/>
    </xf>
    <xf numFmtId="177" fontId="21" fillId="3" borderId="0" applyNumberFormat="0" applyBorder="0" applyAlignment="0" applyProtection="0"/>
    <xf numFmtId="177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4" fontId="76" fillId="56" borderId="7">
      <alignment horizontal="center" wrapText="1"/>
    </xf>
    <xf numFmtId="183" fontId="76" fillId="56" borderId="7">
      <alignment horizontal="center" wrapText="1"/>
    </xf>
    <xf numFmtId="183" fontId="76" fillId="57" borderId="7">
      <alignment horizontal="center" wrapText="1"/>
    </xf>
    <xf numFmtId="185" fontId="79" fillId="0" borderId="13" applyAlignment="0" applyProtection="0"/>
    <xf numFmtId="0" fontId="54" fillId="0" borderId="0"/>
    <xf numFmtId="185" fontId="79" fillId="0" borderId="13" applyAlignment="0" applyProtection="0"/>
    <xf numFmtId="0" fontId="17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80" fillId="0" borderId="0" applyFill="0" applyBorder="0" applyAlignment="0"/>
    <xf numFmtId="0" fontId="54" fillId="0" borderId="0"/>
    <xf numFmtId="188" fontId="80" fillId="0" borderId="0" applyFill="0" applyBorder="0" applyAlignment="0"/>
    <xf numFmtId="188" fontId="80" fillId="0" borderId="0" applyFill="0" applyBorder="0" applyAlignment="0"/>
    <xf numFmtId="0" fontId="63" fillId="0" borderId="0" applyFill="0" applyBorder="0" applyAlignment="0"/>
    <xf numFmtId="0" fontId="54" fillId="0" borderId="0"/>
    <xf numFmtId="189" fontId="80" fillId="0" borderId="0" applyFill="0" applyBorder="0" applyAlignment="0"/>
    <xf numFmtId="189" fontId="80" fillId="0" borderId="0" applyFill="0" applyBorder="0" applyAlignment="0"/>
    <xf numFmtId="0" fontId="63" fillId="0" borderId="0" applyFill="0" applyBorder="0" applyAlignment="0"/>
    <xf numFmtId="0" fontId="54" fillId="0" borderId="0"/>
    <xf numFmtId="190" fontId="80" fillId="0" borderId="0" applyFill="0" applyBorder="0" applyAlignment="0"/>
    <xf numFmtId="190" fontId="80" fillId="0" borderId="0" applyFill="0" applyBorder="0" applyAlignment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63" fillId="0" borderId="0" applyFill="0" applyBorder="0" applyAlignment="0"/>
    <xf numFmtId="0" fontId="54" fillId="0" borderId="0"/>
    <xf numFmtId="191" fontId="80" fillId="0" borderId="0" applyFill="0" applyBorder="0" applyAlignment="0"/>
    <xf numFmtId="191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177" fontId="22" fillId="20" borderId="1" applyNumberFormat="0" applyAlignment="0" applyProtection="0"/>
    <xf numFmtId="0" fontId="55" fillId="0" borderId="0"/>
    <xf numFmtId="0" fontId="82" fillId="58" borderId="20" applyNumberFormat="0" applyAlignment="0" applyProtection="0"/>
    <xf numFmtId="0" fontId="82" fillId="58" borderId="20" applyNumberFormat="0" applyAlignment="0" applyProtection="0"/>
    <xf numFmtId="0" fontId="82" fillId="58" borderId="20" applyNumberFormat="0" applyAlignment="0" applyProtection="0"/>
    <xf numFmtId="0" fontId="83" fillId="58" borderId="20" applyNumberFormat="0" applyAlignment="0" applyProtection="0"/>
    <xf numFmtId="0" fontId="22" fillId="20" borderId="1" applyNumberFormat="0" applyAlignment="0" applyProtection="0"/>
    <xf numFmtId="177" fontId="22" fillId="20" borderId="1" applyNumberFormat="0" applyAlignment="0" applyProtection="0"/>
    <xf numFmtId="0" fontId="58" fillId="20" borderId="1" applyNumberFormat="0" applyAlignment="0" applyProtection="0">
      <alignment vertical="center"/>
    </xf>
    <xf numFmtId="177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84" fillId="0" borderId="0" applyNumberFormat="0" applyFill="0" applyBorder="0" applyAlignment="0"/>
    <xf numFmtId="0" fontId="54" fillId="0" borderId="0"/>
    <xf numFmtId="0" fontId="84" fillId="0" borderId="0" applyNumberFormat="0" applyFill="0" applyBorder="0" applyAlignment="0"/>
    <xf numFmtId="0" fontId="85" fillId="0" borderId="0"/>
    <xf numFmtId="0" fontId="54" fillId="0" borderId="0"/>
    <xf numFmtId="0" fontId="85" fillId="0" borderId="0"/>
    <xf numFmtId="0" fontId="23" fillId="21" borderId="2" applyNumberFormat="0" applyAlignment="0" applyProtection="0"/>
    <xf numFmtId="177" fontId="23" fillId="21" borderId="2" applyNumberFormat="0" applyAlignment="0" applyProtection="0"/>
    <xf numFmtId="0" fontId="55" fillId="0" borderId="0"/>
    <xf numFmtId="0" fontId="86" fillId="59" borderId="21" applyNumberFormat="0" applyAlignment="0" applyProtection="0"/>
    <xf numFmtId="0" fontId="86" fillId="59" borderId="21" applyNumberFormat="0" applyAlignment="0" applyProtection="0"/>
    <xf numFmtId="0" fontId="86" fillId="59" borderId="21" applyNumberFormat="0" applyAlignment="0" applyProtection="0"/>
    <xf numFmtId="0" fontId="87" fillId="59" borderId="21" applyNumberFormat="0" applyAlignment="0" applyProtection="0"/>
    <xf numFmtId="0" fontId="23" fillId="21" borderId="2" applyNumberFormat="0" applyAlignment="0" applyProtection="0"/>
    <xf numFmtId="177" fontId="23" fillId="21" borderId="2" applyNumberFormat="0" applyAlignment="0" applyProtection="0"/>
    <xf numFmtId="0" fontId="88" fillId="21" borderId="2" applyNumberFormat="0" applyAlignment="0" applyProtection="0">
      <alignment vertical="center"/>
    </xf>
    <xf numFmtId="177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2" fontId="12" fillId="0" borderId="0" applyNumberFormat="0"/>
    <xf numFmtId="0" fontId="54" fillId="0" borderId="0"/>
    <xf numFmtId="192" fontId="12" fillId="0" borderId="0" applyNumberFormat="0"/>
    <xf numFmtId="192" fontId="12" fillId="0" borderId="0"/>
    <xf numFmtId="0" fontId="54" fillId="0" borderId="0"/>
    <xf numFmtId="192" fontId="12" fillId="0" borderId="0"/>
    <xf numFmtId="192" fontId="12" fillId="0" borderId="0"/>
    <xf numFmtId="0" fontId="54" fillId="0" borderId="0"/>
    <xf numFmtId="192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54" fillId="0" borderId="0"/>
    <xf numFmtId="186" fontId="80" fillId="0" borderId="0" applyFont="0" applyFill="0" applyBorder="0" applyAlignment="0" applyProtection="0"/>
    <xf numFmtId="186" fontId="80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9" fillId="0" borderId="0" applyFont="0" applyFill="0" applyBorder="0" applyAlignment="0" applyProtection="0"/>
    <xf numFmtId="194" fontId="84" fillId="0" borderId="0"/>
    <xf numFmtId="0" fontId="54" fillId="0" borderId="0"/>
    <xf numFmtId="194" fontId="84" fillId="0" borderId="0"/>
    <xf numFmtId="3" fontId="90" fillId="0" borderId="0" applyFont="0" applyFill="0" applyBorder="0" applyAlignment="0" applyProtection="0"/>
    <xf numFmtId="0" fontId="91" fillId="0" borderId="0"/>
    <xf numFmtId="0" fontId="54" fillId="0" borderId="0"/>
    <xf numFmtId="0" fontId="91" fillId="0" borderId="0"/>
    <xf numFmtId="0" fontId="14" fillId="0" borderId="0"/>
    <xf numFmtId="0" fontId="54" fillId="0" borderId="0"/>
    <xf numFmtId="0" fontId="14" fillId="0" borderId="0"/>
    <xf numFmtId="3" fontId="12" fillId="0" borderId="0" applyFont="0" applyFill="0" applyBorder="0" applyAlignment="0" applyProtection="0"/>
    <xf numFmtId="0" fontId="54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54" fillId="0" borderId="0"/>
    <xf numFmtId="3" fontId="12" fillId="0" borderId="0" applyFont="0" applyFill="0" applyBorder="0" applyAlignment="0" applyProtection="0"/>
    <xf numFmtId="0" fontId="54" fillId="0" borderId="0"/>
    <xf numFmtId="3" fontId="12" fillId="0" borderId="0" applyFont="0" applyFill="0" applyBorder="0" applyAlignment="0" applyProtection="0"/>
    <xf numFmtId="0" fontId="54" fillId="0" borderId="0"/>
    <xf numFmtId="0" fontId="91" fillId="0" borderId="0"/>
    <xf numFmtId="0" fontId="54" fillId="0" borderId="0"/>
    <xf numFmtId="0" fontId="91" fillId="0" borderId="0"/>
    <xf numFmtId="0" fontId="14" fillId="0" borderId="0"/>
    <xf numFmtId="0" fontId="54" fillId="0" borderId="0"/>
    <xf numFmtId="0" fontId="14" fillId="0" borderId="0"/>
    <xf numFmtId="0" fontId="92" fillId="0" borderId="0" applyNumberFormat="0" applyAlignment="0">
      <alignment horizontal="left"/>
    </xf>
    <xf numFmtId="0" fontId="54" fillId="0" borderId="0"/>
    <xf numFmtId="0" fontId="92" fillId="0" borderId="0" applyNumberFormat="0" applyAlignment="0">
      <alignment horizontal="left"/>
    </xf>
    <xf numFmtId="0" fontId="63" fillId="0" borderId="0" applyNumberFormat="0" applyAlignment="0"/>
    <xf numFmtId="0" fontId="54" fillId="0" borderId="0"/>
    <xf numFmtId="0" fontId="63" fillId="0" borderId="0" applyNumberFormat="0" applyAlignment="0"/>
    <xf numFmtId="0" fontId="80" fillId="0" borderId="0" applyFont="0" applyFill="0" applyBorder="0" applyAlignment="0" applyProtection="0"/>
    <xf numFmtId="0" fontId="54" fillId="0" borderId="0"/>
    <xf numFmtId="187" fontId="80" fillId="0" borderId="0" applyFont="0" applyFill="0" applyBorder="0" applyAlignment="0" applyProtection="0"/>
    <xf numFmtId="187" fontId="80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89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54" fillId="0" borderId="0"/>
    <xf numFmtId="195" fontId="93" fillId="0" borderId="0" applyFont="0" applyFill="0" applyBorder="0" applyAlignment="0" applyProtection="0"/>
    <xf numFmtId="195" fontId="93" fillId="0" borderId="0" applyFont="0" applyFill="0" applyBorder="0" applyAlignment="0" applyProtection="0"/>
    <xf numFmtId="196" fontId="84" fillId="0" borderId="0"/>
    <xf numFmtId="0" fontId="54" fillId="0" borderId="0"/>
    <xf numFmtId="196" fontId="84" fillId="0" borderId="0"/>
    <xf numFmtId="3" fontId="33" fillId="0" borderId="0"/>
    <xf numFmtId="0" fontId="54" fillId="0" borderId="0"/>
    <xf numFmtId="3" fontId="33" fillId="0" borderId="0"/>
    <xf numFmtId="164" fontId="94" fillId="0" borderId="0">
      <protection locked="0"/>
    </xf>
    <xf numFmtId="0" fontId="54" fillId="0" borderId="0"/>
    <xf numFmtId="164" fontId="94" fillId="0" borderId="0">
      <protection locked="0"/>
    </xf>
    <xf numFmtId="14" fontId="17" fillId="0" borderId="0" applyFill="0" applyBorder="0" applyAlignment="0"/>
    <xf numFmtId="0" fontId="54" fillId="0" borderId="0"/>
    <xf numFmtId="14" fontId="17" fillId="0" borderId="0" applyFill="0" applyBorder="0" applyAlignment="0"/>
    <xf numFmtId="0" fontId="12" fillId="0" borderId="0" applyFont="0" applyFill="0" applyBorder="0" applyAlignment="0" applyProtection="0"/>
    <xf numFmtId="197" fontId="12" fillId="0" borderId="0" applyFont="0" applyFill="0" applyBorder="0" applyProtection="0">
      <alignment vertical="center"/>
    </xf>
    <xf numFmtId="0" fontId="54" fillId="0" borderId="0"/>
    <xf numFmtId="197" fontId="12" fillId="0" borderId="0" applyFont="0" applyFill="0" applyBorder="0" applyProtection="0">
      <alignment vertical="center"/>
    </xf>
    <xf numFmtId="38" fontId="60" fillId="0" borderId="22">
      <alignment vertical="center"/>
    </xf>
    <xf numFmtId="0" fontId="54" fillId="0" borderId="0"/>
    <xf numFmtId="38" fontId="60" fillId="0" borderId="22">
      <alignment vertical="center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198" fontId="84" fillId="0" borderId="0"/>
    <xf numFmtId="0" fontId="54" fillId="0" borderId="0"/>
    <xf numFmtId="198" fontId="84" fillId="0" borderId="0"/>
    <xf numFmtId="0" fontId="96" fillId="0" borderId="0">
      <protection locked="0"/>
    </xf>
    <xf numFmtId="0" fontId="54" fillId="0" borderId="0"/>
    <xf numFmtId="0" fontId="96" fillId="0" borderId="0">
      <protection locked="0"/>
    </xf>
    <xf numFmtId="0" fontId="96" fillId="0" borderId="0">
      <protection locked="0"/>
    </xf>
    <xf numFmtId="0" fontId="54" fillId="0" borderId="0"/>
    <xf numFmtId="0" fontId="96" fillId="0" borderId="0">
      <protection locked="0"/>
    </xf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63" fillId="0" borderId="0" applyFill="0" applyBorder="0" applyAlignment="0"/>
    <xf numFmtId="0" fontId="54" fillId="0" borderId="0"/>
    <xf numFmtId="191" fontId="80" fillId="0" borderId="0" applyFill="0" applyBorder="0" applyAlignment="0"/>
    <xf numFmtId="191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97" fillId="0" borderId="0" applyNumberFormat="0" applyAlignment="0">
      <alignment horizontal="left"/>
    </xf>
    <xf numFmtId="0" fontId="54" fillId="0" borderId="0"/>
    <xf numFmtId="0" fontId="97" fillId="0" borderId="0" applyNumberFormat="0" applyAlignment="0">
      <alignment horizontal="left"/>
    </xf>
    <xf numFmtId="0" fontId="80" fillId="0" borderId="0">
      <alignment horizontal="left"/>
    </xf>
    <xf numFmtId="199" fontId="98" fillId="0" borderId="0" applyFont="0" applyFill="0" applyBorder="0" applyAlignment="0" applyProtection="0"/>
    <xf numFmtId="0" fontId="54" fillId="0" borderId="0"/>
    <xf numFmtId="199" fontId="98" fillId="0" borderId="0" applyFont="0" applyFill="0" applyBorder="0" applyAlignment="0" applyProtection="0"/>
    <xf numFmtId="0" fontId="19" fillId="0" borderId="0"/>
    <xf numFmtId="177" fontId="19" fillId="0" borderId="0"/>
    <xf numFmtId="177" fontId="24" fillId="0" borderId="0" applyNumberFormat="0" applyFill="0" applyBorder="0" applyAlignment="0" applyProtection="0"/>
    <xf numFmtId="0" fontId="55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177" fontId="24" fillId="0" borderId="0" applyNumberFormat="0" applyFill="0" applyBorder="0" applyAlignment="0" applyProtection="0"/>
    <xf numFmtId="177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0" fontId="95" fillId="0" borderId="0">
      <protection locked="0"/>
    </xf>
    <xf numFmtId="0" fontId="54" fillId="0" borderId="0"/>
    <xf numFmtId="0" fontId="95" fillId="0" borderId="0">
      <protection locked="0"/>
    </xf>
    <xf numFmtId="200" fontId="75" fillId="0" borderId="0">
      <protection locked="0"/>
    </xf>
    <xf numFmtId="0" fontId="54" fillId="0" borderId="0"/>
    <xf numFmtId="200" fontId="75" fillId="0" borderId="0">
      <protection locked="0"/>
    </xf>
    <xf numFmtId="9" fontId="102" fillId="0" borderId="0" applyFont="0" applyFill="0" applyBorder="0" applyAlignment="0" applyProtection="0"/>
    <xf numFmtId="49" fontId="76" fillId="0" borderId="7">
      <alignment wrapText="1"/>
    </xf>
    <xf numFmtId="49" fontId="76" fillId="0" borderId="7">
      <alignment wrapText="1"/>
    </xf>
    <xf numFmtId="49" fontId="76" fillId="0" borderId="7">
      <alignment wrapText="1"/>
    </xf>
    <xf numFmtId="49" fontId="76" fillId="0" borderId="7">
      <alignment wrapText="1"/>
    </xf>
    <xf numFmtId="183" fontId="76" fillId="0" borderId="7">
      <alignment horizontal="center" wrapText="1"/>
    </xf>
    <xf numFmtId="183" fontId="76" fillId="0" borderId="7">
      <alignment horizontal="center" wrapText="1"/>
    </xf>
    <xf numFmtId="183" fontId="76" fillId="0" borderId="7">
      <alignment horizontal="center" wrapText="1"/>
    </xf>
    <xf numFmtId="183" fontId="76" fillId="0" borderId="7">
      <alignment horizontal="center" wrapText="1"/>
    </xf>
    <xf numFmtId="184" fontId="76" fillId="0" borderId="7">
      <alignment horizontal="center" wrapText="1"/>
    </xf>
    <xf numFmtId="183" fontId="76" fillId="0" borderId="7">
      <alignment horizontal="center" wrapText="1"/>
    </xf>
    <xf numFmtId="49" fontId="76" fillId="26" borderId="7">
      <alignment wrapText="1"/>
    </xf>
    <xf numFmtId="49" fontId="76" fillId="26" borderId="7">
      <alignment wrapText="1"/>
    </xf>
    <xf numFmtId="49" fontId="76" fillId="26" borderId="7">
      <alignment wrapText="1"/>
    </xf>
    <xf numFmtId="49" fontId="76" fillId="26" borderId="7">
      <alignment wrapText="1"/>
    </xf>
    <xf numFmtId="183" fontId="76" fillId="26" borderId="7">
      <alignment horizontal="center" wrapText="1"/>
    </xf>
    <xf numFmtId="183" fontId="76" fillId="26" borderId="7">
      <alignment horizontal="center" wrapText="1"/>
    </xf>
    <xf numFmtId="183" fontId="76" fillId="26" borderId="7">
      <alignment horizontal="center" wrapText="1"/>
    </xf>
    <xf numFmtId="183" fontId="76" fillId="26" borderId="7">
      <alignment horizontal="center" wrapText="1"/>
    </xf>
    <xf numFmtId="184" fontId="76" fillId="26" borderId="7">
      <alignment horizontal="center" wrapText="1"/>
    </xf>
    <xf numFmtId="183" fontId="76" fillId="26" borderId="7">
      <alignment horizontal="center" wrapText="1"/>
    </xf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177" fontId="25" fillId="4" borderId="0" applyNumberFormat="0" applyBorder="0" applyAlignment="0" applyProtection="0"/>
    <xf numFmtId="0" fontId="55" fillId="0" borderId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4" fillId="60" borderId="0" applyNumberFormat="0" applyBorder="0" applyAlignment="0" applyProtection="0"/>
    <xf numFmtId="0" fontId="25" fillId="4" borderId="0" applyNumberFormat="0" applyBorder="0" applyAlignment="0" applyProtection="0"/>
    <xf numFmtId="177" fontId="25" fillId="4" borderId="0" applyNumberFormat="0" applyBorder="0" applyAlignment="0" applyProtection="0"/>
    <xf numFmtId="0" fontId="56" fillId="4" borderId="0" applyNumberFormat="0" applyBorder="0" applyAlignment="0" applyProtection="0">
      <alignment vertical="center"/>
    </xf>
    <xf numFmtId="177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38" fontId="13" fillId="26" borderId="0" applyNumberFormat="0" applyBorder="0" applyAlignment="0" applyProtection="0"/>
    <xf numFmtId="0" fontId="54" fillId="0" borderId="0"/>
    <xf numFmtId="38" fontId="13" fillId="26" borderId="0" applyNumberFormat="0" applyBorder="0" applyAlignment="0" applyProtection="0"/>
    <xf numFmtId="49" fontId="76" fillId="61" borderId="7">
      <alignment wrapText="1"/>
    </xf>
    <xf numFmtId="49" fontId="76" fillId="61" borderId="7">
      <alignment wrapText="1"/>
    </xf>
    <xf numFmtId="49" fontId="76" fillId="61" borderId="7">
      <alignment wrapText="1"/>
    </xf>
    <xf numFmtId="49" fontId="76" fillId="61" borderId="7">
      <alignment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184" fontId="76" fillId="61" borderId="7">
      <alignment horizontal="center" wrapText="1"/>
    </xf>
    <xf numFmtId="183" fontId="76" fillId="61" borderId="7">
      <alignment horizontal="center" wrapText="1"/>
    </xf>
    <xf numFmtId="183" fontId="76" fillId="61" borderId="7">
      <alignment horizontal="center" wrapText="1"/>
    </xf>
    <xf numFmtId="0" fontId="105" fillId="0" borderId="0" applyNumberFormat="0" applyFill="0" applyBorder="0" applyAlignment="0" applyProtection="0"/>
    <xf numFmtId="0" fontId="54" fillId="0" borderId="0"/>
    <xf numFmtId="0" fontId="105" fillId="0" borderId="0" applyNumberFormat="0" applyFill="0" applyBorder="0" applyAlignment="0" applyProtection="0"/>
    <xf numFmtId="0" fontId="46" fillId="0" borderId="23" applyNumberFormat="0" applyAlignment="0" applyProtection="0">
      <alignment horizontal="left" vertical="center"/>
    </xf>
    <xf numFmtId="0" fontId="54" fillId="0" borderId="0"/>
    <xf numFmtId="0" fontId="46" fillId="0" borderId="23" applyNumberFormat="0" applyAlignment="0" applyProtection="0">
      <alignment horizontal="left" vertical="center"/>
    </xf>
    <xf numFmtId="0" fontId="46" fillId="0" borderId="15">
      <alignment horizontal="left" vertical="center"/>
    </xf>
    <xf numFmtId="0" fontId="54" fillId="0" borderId="0"/>
    <xf numFmtId="0" fontId="46" fillId="0" borderId="15">
      <alignment horizontal="left" vertical="center"/>
    </xf>
    <xf numFmtId="0" fontId="26" fillId="0" borderId="3" applyNumberFormat="0" applyFill="0" applyAlignment="0" applyProtection="0"/>
    <xf numFmtId="177" fontId="26" fillId="0" borderId="3" applyNumberFormat="0" applyFill="0" applyAlignment="0" applyProtection="0"/>
    <xf numFmtId="0" fontId="55" fillId="0" borderId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106" fillId="0" borderId="24" applyNumberFormat="0" applyFill="0" applyAlignment="0" applyProtection="0"/>
    <xf numFmtId="0" fontId="107" fillId="0" borderId="24" applyNumberFormat="0" applyFill="0" applyAlignment="0" applyProtection="0"/>
    <xf numFmtId="0" fontId="26" fillId="0" borderId="3" applyNumberFormat="0" applyFill="0" applyAlignment="0" applyProtection="0"/>
    <xf numFmtId="177" fontId="26" fillId="0" borderId="3" applyNumberFormat="0" applyFill="0" applyAlignment="0" applyProtection="0"/>
    <xf numFmtId="0" fontId="108" fillId="0" borderId="3" applyNumberFormat="0" applyFill="0" applyAlignment="0" applyProtection="0">
      <alignment vertical="center"/>
    </xf>
    <xf numFmtId="177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177" fontId="27" fillId="0" borderId="4" applyNumberFormat="0" applyFill="0" applyAlignment="0" applyProtection="0"/>
    <xf numFmtId="0" fontId="55" fillId="0" borderId="0"/>
    <xf numFmtId="0" fontId="109" fillId="0" borderId="25" applyNumberFormat="0" applyFill="0" applyAlignment="0" applyProtection="0"/>
    <xf numFmtId="0" fontId="109" fillId="0" borderId="25" applyNumberFormat="0" applyFill="0" applyAlignment="0" applyProtection="0"/>
    <xf numFmtId="0" fontId="109" fillId="0" borderId="25" applyNumberFormat="0" applyFill="0" applyAlignment="0" applyProtection="0"/>
    <xf numFmtId="0" fontId="110" fillId="0" borderId="25" applyNumberFormat="0" applyFill="0" applyAlignment="0" applyProtection="0"/>
    <xf numFmtId="0" fontId="27" fillId="0" borderId="4" applyNumberFormat="0" applyFill="0" applyAlignment="0" applyProtection="0"/>
    <xf numFmtId="177" fontId="27" fillId="0" borderId="4" applyNumberFormat="0" applyFill="0" applyAlignment="0" applyProtection="0"/>
    <xf numFmtId="0" fontId="111" fillId="0" borderId="4" applyNumberFormat="0" applyFill="0" applyAlignment="0" applyProtection="0">
      <alignment vertical="center"/>
    </xf>
    <xf numFmtId="177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177" fontId="28" fillId="0" borderId="5" applyNumberFormat="0" applyFill="0" applyAlignment="0" applyProtection="0"/>
    <xf numFmtId="0" fontId="55" fillId="0" borderId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13" fillId="0" borderId="26" applyNumberFormat="0" applyFill="0" applyAlignment="0" applyProtection="0"/>
    <xf numFmtId="0" fontId="28" fillId="0" borderId="5" applyNumberFormat="0" applyFill="0" applyAlignment="0" applyProtection="0"/>
    <xf numFmtId="177" fontId="28" fillId="0" borderId="5" applyNumberFormat="0" applyFill="0" applyAlignment="0" applyProtection="0"/>
    <xf numFmtId="0" fontId="114" fillId="0" borderId="5" applyNumberFormat="0" applyFill="0" applyAlignment="0" applyProtection="0">
      <alignment vertical="center"/>
    </xf>
    <xf numFmtId="177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0" fontId="55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177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1" fontId="75" fillId="0" borderId="0">
      <protection locked="0"/>
    </xf>
    <xf numFmtId="0" fontId="54" fillId="0" borderId="0"/>
    <xf numFmtId="201" fontId="75" fillId="0" borderId="0">
      <protection locked="0"/>
    </xf>
    <xf numFmtId="201" fontId="75" fillId="0" borderId="0">
      <protection locked="0"/>
    </xf>
    <xf numFmtId="0" fontId="54" fillId="0" borderId="0"/>
    <xf numFmtId="201" fontId="75" fillId="0" borderId="0">
      <protection locked="0"/>
    </xf>
    <xf numFmtId="0" fontId="115" fillId="0" borderId="27">
      <alignment horizontal="center"/>
    </xf>
    <xf numFmtId="0" fontId="54" fillId="0" borderId="0"/>
    <xf numFmtId="0" fontId="115" fillId="0" borderId="27">
      <alignment horizontal="center"/>
    </xf>
    <xf numFmtId="0" fontId="115" fillId="0" borderId="0">
      <alignment horizontal="center"/>
    </xf>
    <xf numFmtId="0" fontId="54" fillId="0" borderId="0"/>
    <xf numFmtId="0" fontId="115" fillId="0" borderId="0">
      <alignment horizontal="center"/>
    </xf>
    <xf numFmtId="0" fontId="116" fillId="0" borderId="28" applyNumberFormat="0" applyFill="0" applyAlignment="0" applyProtection="0"/>
    <xf numFmtId="0" fontId="54" fillId="0" borderId="0"/>
    <xf numFmtId="0" fontId="116" fillId="0" borderId="28" applyNumberFormat="0" applyFill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93" fontId="116" fillId="26" borderId="0">
      <protection locked="0"/>
    </xf>
    <xf numFmtId="10" fontId="13" fillId="61" borderId="11" applyNumberFormat="0" applyBorder="0" applyAlignment="0" applyProtection="0"/>
    <xf numFmtId="0" fontId="54" fillId="0" borderId="0"/>
    <xf numFmtId="10" fontId="13" fillId="61" borderId="11" applyNumberFormat="0" applyBorder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177" fontId="29" fillId="7" borderId="1" applyNumberFormat="0" applyAlignment="0" applyProtection="0"/>
    <xf numFmtId="0" fontId="55" fillId="0" borderId="0"/>
    <xf numFmtId="0" fontId="119" fillId="62" borderId="20" applyNumberFormat="0" applyAlignment="0" applyProtection="0"/>
    <xf numFmtId="0" fontId="119" fillId="62" borderId="20" applyNumberFormat="0" applyAlignment="0" applyProtection="0"/>
    <xf numFmtId="0" fontId="119" fillId="62" borderId="20" applyNumberFormat="0" applyAlignment="0" applyProtection="0"/>
    <xf numFmtId="0" fontId="120" fillId="62" borderId="20" applyNumberFormat="0" applyAlignment="0" applyProtection="0"/>
    <xf numFmtId="0" fontId="121" fillId="7" borderId="1" applyNumberFormat="0" applyAlignment="0" applyProtection="0">
      <alignment vertical="center"/>
    </xf>
    <xf numFmtId="177" fontId="29" fillId="7" borderId="1" applyNumberFormat="0" applyAlignment="0" applyProtection="0"/>
    <xf numFmtId="177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54" fillId="0" borderId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54" fillId="0" borderId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202" fontId="12" fillId="63" borderId="0"/>
    <xf numFmtId="0" fontId="54" fillId="0" borderId="0"/>
    <xf numFmtId="202" fontId="12" fillId="63" borderId="0"/>
    <xf numFmtId="0" fontId="12" fillId="0" borderId="0" applyProtection="0">
      <alignment horizontal="left"/>
    </xf>
    <xf numFmtId="0" fontId="12" fillId="0" borderId="0" applyProtection="0">
      <alignment horizontal="left"/>
    </xf>
    <xf numFmtId="0" fontId="12" fillId="0" borderId="0" applyProtection="0">
      <alignment horizontal="left"/>
    </xf>
    <xf numFmtId="0" fontId="60" fillId="0" borderId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0" fontId="81" fillId="0" borderId="0" applyFill="0" applyBorder="0" applyAlignment="0"/>
    <xf numFmtId="0" fontId="54" fillId="0" borderId="0"/>
    <xf numFmtId="186" fontId="80" fillId="0" borderId="0" applyFill="0" applyBorder="0" applyAlignment="0"/>
    <xf numFmtId="186" fontId="80" fillId="0" borderId="0" applyFill="0" applyBorder="0" applyAlignment="0"/>
    <xf numFmtId="0" fontId="63" fillId="0" borderId="0" applyFill="0" applyBorder="0" applyAlignment="0"/>
    <xf numFmtId="0" fontId="54" fillId="0" borderId="0"/>
    <xf numFmtId="191" fontId="80" fillId="0" borderId="0" applyFill="0" applyBorder="0" applyAlignment="0"/>
    <xf numFmtId="191" fontId="80" fillId="0" borderId="0" applyFill="0" applyBorder="0" applyAlignment="0"/>
    <xf numFmtId="0" fontId="80" fillId="0" borderId="0" applyFill="0" applyBorder="0" applyAlignment="0"/>
    <xf numFmtId="0" fontId="54" fillId="0" borderId="0"/>
    <xf numFmtId="187" fontId="80" fillId="0" borderId="0" applyFill="0" applyBorder="0" applyAlignment="0"/>
    <xf numFmtId="187" fontId="80" fillId="0" borderId="0" applyFill="0" applyBorder="0" applyAlignment="0"/>
    <xf numFmtId="177" fontId="30" fillId="0" borderId="6" applyNumberFormat="0" applyFill="0" applyAlignment="0" applyProtection="0"/>
    <xf numFmtId="0" fontId="55" fillId="0" borderId="0"/>
    <xf numFmtId="0" fontId="122" fillId="0" borderId="29" applyNumberFormat="0" applyFill="0" applyAlignment="0" applyProtection="0"/>
    <xf numFmtId="0" fontId="122" fillId="0" borderId="29" applyNumberFormat="0" applyFill="0" applyAlignment="0" applyProtection="0"/>
    <xf numFmtId="0" fontId="122" fillId="0" borderId="29" applyNumberFormat="0" applyFill="0" applyAlignment="0" applyProtection="0"/>
    <xf numFmtId="0" fontId="123" fillId="0" borderId="29" applyNumberFormat="0" applyFill="0" applyAlignment="0" applyProtection="0"/>
    <xf numFmtId="0" fontId="124" fillId="0" borderId="6" applyNumberFormat="0" applyFill="0" applyAlignment="0" applyProtection="0">
      <alignment vertical="center"/>
    </xf>
    <xf numFmtId="177" fontId="30" fillId="0" borderId="6" applyNumberFormat="0" applyFill="0" applyAlignment="0" applyProtection="0"/>
    <xf numFmtId="177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202" fontId="12" fillId="64" borderId="0"/>
    <xf numFmtId="0" fontId="54" fillId="0" borderId="0"/>
    <xf numFmtId="202" fontId="12" fillId="64" borderId="0"/>
    <xf numFmtId="203" fontId="63" fillId="0" borderId="0" applyFont="0" applyFill="0" applyBorder="0" applyAlignment="0" applyProtection="0"/>
    <xf numFmtId="204" fontId="63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207" fontId="63" fillId="0" borderId="0" applyFont="0" applyFill="0" applyBorder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68" fontId="125" fillId="65" borderId="0">
      <alignment vertical="top"/>
    </xf>
    <xf numFmtId="0" fontId="54" fillId="0" borderId="0"/>
    <xf numFmtId="168" fontId="125" fillId="65" borderId="0">
      <alignment vertical="top"/>
    </xf>
    <xf numFmtId="0" fontId="31" fillId="22" borderId="0" applyNumberFormat="0" applyBorder="0" applyAlignment="0" applyProtection="0"/>
    <xf numFmtId="177" fontId="31" fillId="22" borderId="0" applyNumberFormat="0" applyBorder="0" applyAlignment="0" applyProtection="0"/>
    <xf numFmtId="0" fontId="55" fillId="0" borderId="0"/>
    <xf numFmtId="0" fontId="126" fillId="66" borderId="0" applyNumberFormat="0" applyBorder="0" applyAlignment="0" applyProtection="0"/>
    <xf numFmtId="0" fontId="126" fillId="66" borderId="0" applyNumberFormat="0" applyBorder="0" applyAlignment="0" applyProtection="0"/>
    <xf numFmtId="0" fontId="126" fillId="66" borderId="0" applyNumberFormat="0" applyBorder="0" applyAlignment="0" applyProtection="0"/>
    <xf numFmtId="0" fontId="127" fillId="66" borderId="0" applyNumberFormat="0" applyBorder="0" applyAlignment="0" applyProtection="0"/>
    <xf numFmtId="0" fontId="128" fillId="22" borderId="0" applyNumberFormat="0" applyBorder="0" applyAlignment="0" applyProtection="0">
      <alignment vertical="center"/>
    </xf>
    <xf numFmtId="177" fontId="31" fillId="22" borderId="0" applyNumberFormat="0" applyBorder="0" applyAlignment="0" applyProtection="0"/>
    <xf numFmtId="177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84" fillId="0" borderId="0"/>
    <xf numFmtId="0" fontId="54" fillId="0" borderId="0"/>
    <xf numFmtId="0" fontId="84" fillId="0" borderId="0"/>
    <xf numFmtId="37" fontId="129" fillId="0" borderId="0"/>
    <xf numFmtId="0" fontId="54" fillId="0" borderId="0"/>
    <xf numFmtId="37" fontId="129" fillId="0" borderId="0"/>
    <xf numFmtId="0" fontId="43" fillId="0" borderId="0"/>
    <xf numFmtId="0" fontId="54" fillId="0" borderId="0"/>
    <xf numFmtId="0" fontId="43" fillId="0" borderId="0"/>
    <xf numFmtId="0" fontId="130" fillId="0" borderId="0"/>
    <xf numFmtId="0" fontId="54" fillId="0" borderId="0"/>
    <xf numFmtId="179" fontId="130" fillId="0" borderId="0"/>
    <xf numFmtId="179" fontId="130" fillId="0" borderId="0"/>
    <xf numFmtId="0" fontId="47" fillId="0" borderId="0"/>
    <xf numFmtId="0" fontId="5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4" fillId="0" borderId="0"/>
    <xf numFmtId="177" fontId="12" fillId="0" borderId="0"/>
    <xf numFmtId="0" fontId="47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84" fillId="0" borderId="0"/>
    <xf numFmtId="177" fontId="54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54" fillId="0" borderId="0">
      <alignment vertical="center"/>
    </xf>
    <xf numFmtId="0" fontId="84" fillId="0" borderId="0"/>
    <xf numFmtId="0" fontId="84" fillId="0" borderId="0"/>
    <xf numFmtId="0" fontId="19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84" fillId="0" borderId="0"/>
    <xf numFmtId="0" fontId="54" fillId="0" borderId="0">
      <alignment vertical="center"/>
    </xf>
    <xf numFmtId="177" fontId="54" fillId="0" borderId="0">
      <alignment vertical="center"/>
    </xf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177" fontId="5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0" fontId="12" fillId="0" borderId="0"/>
    <xf numFmtId="0" fontId="12" fillId="0" borderId="0"/>
    <xf numFmtId="177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/>
    <xf numFmtId="171" fontId="12" fillId="0" borderId="0"/>
    <xf numFmtId="0" fontId="49" fillId="0" borderId="0"/>
    <xf numFmtId="171" fontId="12" fillId="0" borderId="0"/>
    <xf numFmtId="0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3" fontId="19" fillId="0" borderId="0"/>
    <xf numFmtId="173" fontId="19" fillId="0" borderId="0"/>
    <xf numFmtId="173" fontId="19" fillId="0" borderId="0"/>
    <xf numFmtId="0" fontId="12" fillId="0" borderId="0"/>
    <xf numFmtId="177" fontId="12" fillId="0" borderId="0"/>
    <xf numFmtId="0" fontId="66" fillId="0" borderId="0">
      <alignment vertical="center"/>
    </xf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47" fillId="0" borderId="0"/>
    <xf numFmtId="0" fontId="131" fillId="0" borderId="0"/>
    <xf numFmtId="0" fontId="55" fillId="0" borderId="0"/>
    <xf numFmtId="0" fontId="47" fillId="0" borderId="0"/>
    <xf numFmtId="0" fontId="131" fillId="0" borderId="0"/>
    <xf numFmtId="0" fontId="12" fillId="0" borderId="0"/>
    <xf numFmtId="0" fontId="54" fillId="0" borderId="0"/>
    <xf numFmtId="0" fontId="54" fillId="0" borderId="0"/>
    <xf numFmtId="0" fontId="132" fillId="67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171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66" fillId="0" borderId="0"/>
    <xf numFmtId="171" fontId="12" fillId="0" borderId="0"/>
    <xf numFmtId="0" fontId="66" fillId="0" borderId="0"/>
    <xf numFmtId="0" fontId="19" fillId="0" borderId="0"/>
    <xf numFmtId="0" fontId="133" fillId="0" borderId="0"/>
    <xf numFmtId="171" fontId="12" fillId="0" borderId="0"/>
    <xf numFmtId="176" fontId="66" fillId="0" borderId="0"/>
    <xf numFmtId="171" fontId="12" fillId="0" borderId="0"/>
    <xf numFmtId="171" fontId="12" fillId="0" borderId="0"/>
    <xf numFmtId="0" fontId="54" fillId="0" borderId="0"/>
    <xf numFmtId="0" fontId="47" fillId="0" borderId="0"/>
    <xf numFmtId="171" fontId="12" fillId="0" borderId="0"/>
    <xf numFmtId="0" fontId="12" fillId="0" borderId="0"/>
    <xf numFmtId="0" fontId="47" fillId="0" borderId="0"/>
    <xf numFmtId="0" fontId="66" fillId="0" borderId="0"/>
    <xf numFmtId="171" fontId="12" fillId="0" borderId="0"/>
    <xf numFmtId="0" fontId="66" fillId="0" borderId="0"/>
    <xf numFmtId="0" fontId="47" fillId="0" borderId="0"/>
    <xf numFmtId="171" fontId="12" fillId="0" borderId="0"/>
    <xf numFmtId="0" fontId="12" fillId="0" borderId="0"/>
    <xf numFmtId="0" fontId="47" fillId="0" borderId="0"/>
    <xf numFmtId="177" fontId="12" fillId="0" borderId="0"/>
    <xf numFmtId="171" fontId="12" fillId="0" borderId="0"/>
    <xf numFmtId="0" fontId="49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171" fontId="12" fillId="0" borderId="0"/>
    <xf numFmtId="0" fontId="12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9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19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5" fillId="0" borderId="0"/>
    <xf numFmtId="0" fontId="19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19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7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65" fillId="0" borderId="0"/>
    <xf numFmtId="171" fontId="12" fillId="0" borderId="0"/>
    <xf numFmtId="0" fontId="12" fillId="0" borderId="0"/>
    <xf numFmtId="0" fontId="10" fillId="0" borderId="0"/>
    <xf numFmtId="171" fontId="12" fillId="0" borderId="0"/>
    <xf numFmtId="0" fontId="12" fillId="0" borderId="0"/>
    <xf numFmtId="0" fontId="47" fillId="0" borderId="0"/>
    <xf numFmtId="177" fontId="47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2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12" fillId="0" borderId="0"/>
    <xf numFmtId="0" fontId="12" fillId="0" borderId="0"/>
    <xf numFmtId="0" fontId="12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7" fontId="47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0" fontId="19" fillId="0" borderId="0"/>
    <xf numFmtId="0" fontId="19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0" borderId="0"/>
    <xf numFmtId="0" fontId="12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2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7" fillId="0" borderId="0"/>
    <xf numFmtId="0" fontId="47" fillId="0" borderId="0"/>
    <xf numFmtId="0" fontId="65" fillId="0" borderId="0"/>
    <xf numFmtId="0" fontId="133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173" fontId="19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3" fontId="19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173" fontId="19" fillId="0" borderId="0"/>
    <xf numFmtId="0" fontId="19" fillId="0" borderId="0"/>
    <xf numFmtId="177" fontId="47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9" fillId="0" borderId="0"/>
    <xf numFmtId="0" fontId="65" fillId="0" borderId="0"/>
    <xf numFmtId="0" fontId="65" fillId="0" borderId="0"/>
    <xf numFmtId="177" fontId="47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4" fillId="0" borderId="0"/>
    <xf numFmtId="0" fontId="65" fillId="0" borderId="0"/>
    <xf numFmtId="176" fontId="65" fillId="0" borderId="0"/>
    <xf numFmtId="0" fontId="5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1" fontId="12" fillId="0" borderId="0"/>
    <xf numFmtId="0" fontId="133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33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133" fillId="0" borderId="0"/>
    <xf numFmtId="176" fontId="66" fillId="0" borderId="0"/>
    <xf numFmtId="0" fontId="55" fillId="0" borderId="0"/>
    <xf numFmtId="0" fontId="66" fillId="0" borderId="0"/>
    <xf numFmtId="0" fontId="66" fillId="0" borderId="0"/>
    <xf numFmtId="0" fontId="66" fillId="0" borderId="0"/>
    <xf numFmtId="171" fontId="12" fillId="0" borderId="0"/>
    <xf numFmtId="0" fontId="66" fillId="0" borderId="0"/>
    <xf numFmtId="0" fontId="10" fillId="0" borderId="0"/>
    <xf numFmtId="0" fontId="65" fillId="0" borderId="0"/>
    <xf numFmtId="0" fontId="19" fillId="0" borderId="0"/>
    <xf numFmtId="0" fontId="19" fillId="0" borderId="0"/>
    <xf numFmtId="0" fontId="47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34" fillId="0" borderId="0"/>
    <xf numFmtId="177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89" fillId="0" borderId="0"/>
    <xf numFmtId="177" fontId="47" fillId="0" borderId="0"/>
    <xf numFmtId="0" fontId="19" fillId="0" borderId="0"/>
    <xf numFmtId="0" fontId="19" fillId="0" borderId="0"/>
    <xf numFmtId="171" fontId="12" fillId="0" borderId="0"/>
    <xf numFmtId="0" fontId="19" fillId="0" borderId="0"/>
    <xf numFmtId="0" fontId="12" fillId="0" borderId="0"/>
    <xf numFmtId="0" fontId="54" fillId="0" borderId="0"/>
    <xf numFmtId="0" fontId="10" fillId="0" borderId="0"/>
    <xf numFmtId="0" fontId="47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35" fillId="0" borderId="0"/>
    <xf numFmtId="0" fontId="65" fillId="0" borderId="0"/>
    <xf numFmtId="0" fontId="19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>
      <alignment vertical="center"/>
    </xf>
    <xf numFmtId="0" fontId="84" fillId="0" borderId="0"/>
    <xf numFmtId="177" fontId="54" fillId="0" borderId="0">
      <alignment vertical="center"/>
    </xf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0" fontId="12" fillId="0" borderId="0"/>
    <xf numFmtId="177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>
      <alignment vertical="center"/>
    </xf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36" fillId="0" borderId="0"/>
    <xf numFmtId="0" fontId="10" fillId="0" borderId="0">
      <alignment vertical="center"/>
    </xf>
    <xf numFmtId="0" fontId="10" fillId="0" borderId="0">
      <alignment vertical="center"/>
    </xf>
    <xf numFmtId="0" fontId="84" fillId="0" borderId="0"/>
    <xf numFmtId="177" fontId="54" fillId="0" borderId="0">
      <alignment vertical="center"/>
    </xf>
    <xf numFmtId="0" fontId="12" fillId="0" borderId="0"/>
    <xf numFmtId="0" fontId="12" fillId="0" borderId="0"/>
    <xf numFmtId="177" fontId="47" fillId="0" borderId="0"/>
    <xf numFmtId="0" fontId="12" fillId="0" borderId="0"/>
    <xf numFmtId="0" fontId="12" fillId="0" borderId="0"/>
    <xf numFmtId="0" fontId="12" fillId="0" borderId="0"/>
    <xf numFmtId="177" fontId="47" fillId="0" borderId="0"/>
    <xf numFmtId="0" fontId="12" fillId="0" borderId="0"/>
    <xf numFmtId="0" fontId="12" fillId="0" borderId="0"/>
    <xf numFmtId="0" fontId="12" fillId="0" borderId="0"/>
    <xf numFmtId="177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4" fillId="0" borderId="0"/>
    <xf numFmtId="0" fontId="54" fillId="0" borderId="0">
      <alignment vertical="center"/>
    </xf>
    <xf numFmtId="0" fontId="84" fillId="0" borderId="0"/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84" fillId="0" borderId="0"/>
    <xf numFmtId="0" fontId="54" fillId="0" borderId="0">
      <alignment vertical="center"/>
    </xf>
    <xf numFmtId="177" fontId="54" fillId="0" borderId="0">
      <alignment vertical="center"/>
    </xf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171" fontId="12" fillId="0" borderId="0"/>
    <xf numFmtId="0" fontId="47" fillId="0" borderId="0"/>
    <xf numFmtId="177" fontId="12" fillId="0" borderId="0"/>
    <xf numFmtId="0" fontId="19" fillId="0" borderId="0"/>
    <xf numFmtId="0" fontId="19" fillId="0" borderId="0"/>
    <xf numFmtId="177" fontId="12" fillId="0" borderId="0"/>
    <xf numFmtId="0" fontId="19" fillId="0" borderId="0"/>
    <xf numFmtId="0" fontId="47" fillId="0" borderId="0"/>
    <xf numFmtId="177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4" fillId="0" borderId="0">
      <alignment vertical="center"/>
    </xf>
    <xf numFmtId="0" fontId="47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47" fillId="0" borderId="0"/>
    <xf numFmtId="177" fontId="12" fillId="0" borderId="0"/>
    <xf numFmtId="0" fontId="47" fillId="0" borderId="0"/>
    <xf numFmtId="177" fontId="12" fillId="0" borderId="0"/>
    <xf numFmtId="0" fontId="47" fillId="0" borderId="0"/>
    <xf numFmtId="0" fontId="47" fillId="0" borderId="0"/>
    <xf numFmtId="0" fontId="84" fillId="0" borderId="0"/>
    <xf numFmtId="0" fontId="84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36" fillId="0" borderId="0"/>
    <xf numFmtId="0" fontId="84" fillId="0" borderId="0"/>
    <xf numFmtId="177" fontId="12" fillId="0" borderId="0"/>
    <xf numFmtId="0" fontId="47" fillId="0" borderId="0"/>
    <xf numFmtId="177" fontId="47" fillId="0" borderId="0"/>
    <xf numFmtId="0" fontId="19" fillId="0" borderId="0"/>
    <xf numFmtId="0" fontId="19" fillId="0" borderId="0"/>
    <xf numFmtId="0" fontId="1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177" fontId="47" fillId="0" borderId="0"/>
    <xf numFmtId="0" fontId="4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54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54" fillId="0" borderId="0"/>
    <xf numFmtId="0" fontId="12" fillId="0" borderId="0"/>
    <xf numFmtId="0" fontId="10" fillId="0" borderId="0"/>
    <xf numFmtId="0" fontId="47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84" fillId="0" borderId="0"/>
    <xf numFmtId="177" fontId="12" fillId="0" borderId="0"/>
    <xf numFmtId="0" fontId="19" fillId="0" borderId="0"/>
    <xf numFmtId="0" fontId="19" fillId="0" borderId="0"/>
    <xf numFmtId="0" fontId="1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7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177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54" fillId="23" borderId="7" applyNumberFormat="0" applyFont="0" applyAlignment="0" applyProtection="0">
      <alignment vertical="center"/>
    </xf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177" fontId="12" fillId="23" borderId="7" applyNumberFormat="0" applyFont="0" applyAlignment="0" applyProtection="0"/>
    <xf numFmtId="0" fontId="19" fillId="68" borderId="30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177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47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47" fillId="23" borderId="7" applyNumberFormat="0" applyFont="0" applyAlignment="0" applyProtection="0"/>
    <xf numFmtId="0" fontId="47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9" fontId="76" fillId="69" borderId="7">
      <alignment wrapText="1"/>
    </xf>
    <xf numFmtId="49" fontId="76" fillId="69" borderId="7">
      <alignment wrapText="1"/>
    </xf>
    <xf numFmtId="49" fontId="76" fillId="69" borderId="7">
      <alignment wrapText="1"/>
    </xf>
    <xf numFmtId="49" fontId="76" fillId="69" borderId="7">
      <alignment wrapText="1"/>
    </xf>
    <xf numFmtId="183" fontId="76" fillId="69" borderId="7">
      <alignment horizontal="center" wrapText="1"/>
    </xf>
    <xf numFmtId="183" fontId="76" fillId="69" borderId="7">
      <alignment horizontal="center" wrapText="1"/>
    </xf>
    <xf numFmtId="183" fontId="76" fillId="69" borderId="7">
      <alignment horizontal="center" wrapText="1"/>
    </xf>
    <xf numFmtId="183" fontId="76" fillId="69" borderId="7">
      <alignment horizontal="center" wrapText="1"/>
    </xf>
    <xf numFmtId="184" fontId="76" fillId="69" borderId="7">
      <alignment horizontal="center" wrapText="1"/>
    </xf>
    <xf numFmtId="183" fontId="76" fillId="69" borderId="7">
      <alignment horizontal="center" wrapText="1"/>
    </xf>
    <xf numFmtId="177" fontId="34" fillId="20" borderId="8" applyNumberFormat="0" applyAlignment="0" applyProtection="0"/>
    <xf numFmtId="0" fontId="55" fillId="0" borderId="0"/>
    <xf numFmtId="0" fontId="137" fillId="58" borderId="31" applyNumberFormat="0" applyAlignment="0" applyProtection="0"/>
    <xf numFmtId="0" fontId="137" fillId="58" borderId="31" applyNumberFormat="0" applyAlignment="0" applyProtection="0"/>
    <xf numFmtId="0" fontId="137" fillId="58" borderId="31" applyNumberFormat="0" applyAlignment="0" applyProtection="0"/>
    <xf numFmtId="0" fontId="138" fillId="58" borderId="31" applyNumberFormat="0" applyAlignment="0" applyProtection="0"/>
    <xf numFmtId="0" fontId="34" fillId="20" borderId="8" applyNumberFormat="0" applyAlignment="0" applyProtection="0"/>
    <xf numFmtId="177" fontId="34" fillId="20" borderId="8" applyNumberFormat="0" applyAlignment="0" applyProtection="0"/>
    <xf numFmtId="0" fontId="139" fillId="20" borderId="8" applyNumberFormat="0" applyAlignment="0" applyProtection="0">
      <alignment vertical="center"/>
    </xf>
    <xf numFmtId="177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34" fillId="20" borderId="8" applyNumberFormat="0" applyAlignment="0" applyProtection="0"/>
    <xf numFmtId="0" fontId="140" fillId="25" borderId="0"/>
    <xf numFmtId="0" fontId="54" fillId="0" borderId="0"/>
    <xf numFmtId="0" fontId="140" fillId="25" borderId="0"/>
    <xf numFmtId="14" fontId="77" fillId="0" borderId="0">
      <alignment horizontal="center" wrapText="1"/>
      <protection locked="0"/>
    </xf>
    <xf numFmtId="0" fontId="54" fillId="0" borderId="0"/>
    <xf numFmtId="14" fontId="77" fillId="0" borderId="0">
      <alignment horizontal="center" wrapText="1"/>
      <protection locked="0"/>
    </xf>
    <xf numFmtId="190" fontId="80" fillId="0" borderId="0" applyFont="0" applyFill="0" applyBorder="0" applyAlignment="0" applyProtection="0"/>
    <xf numFmtId="0" fontId="54" fillId="0" borderId="0"/>
    <xf numFmtId="190" fontId="80" fillId="0" borderId="0" applyFont="0" applyFill="0" applyBorder="0" applyAlignment="0" applyProtection="0"/>
    <xf numFmtId="210" fontId="80" fillId="0" borderId="0" applyFont="0" applyFill="0" applyBorder="0" applyAlignment="0" applyProtection="0"/>
    <xf numFmtId="0" fontId="54" fillId="0" borderId="0"/>
    <xf numFmtId="210" fontId="80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183" fontId="76" fillId="70" borderId="7">
      <alignment horizontal="center" wrapText="1"/>
    </xf>
    <xf numFmtId="13" fontId="12" fillId="0" borderId="0" applyFont="0" applyFill="0" applyProtection="0"/>
    <xf numFmtId="186" fontId="80" fillId="0" borderId="0" applyFill="0" applyBorder="0" applyAlignment="0"/>
    <xf numFmtId="0" fontId="54" fillId="0" borderId="0"/>
    <xf numFmtId="186" fontId="80" fillId="0" borderId="0" applyFill="0" applyBorder="0" applyAlignment="0"/>
    <xf numFmtId="187" fontId="80" fillId="0" borderId="0" applyFill="0" applyBorder="0" applyAlignment="0"/>
    <xf numFmtId="0" fontId="54" fillId="0" borderId="0"/>
    <xf numFmtId="187" fontId="80" fillId="0" borderId="0" applyFill="0" applyBorder="0" applyAlignment="0"/>
    <xf numFmtId="186" fontId="80" fillId="0" borderId="0" applyFill="0" applyBorder="0" applyAlignment="0"/>
    <xf numFmtId="0" fontId="54" fillId="0" borderId="0"/>
    <xf numFmtId="186" fontId="80" fillId="0" borderId="0" applyFill="0" applyBorder="0" applyAlignment="0"/>
    <xf numFmtId="191" fontId="80" fillId="0" borderId="0" applyFill="0" applyBorder="0" applyAlignment="0"/>
    <xf numFmtId="0" fontId="54" fillId="0" borderId="0"/>
    <xf numFmtId="191" fontId="80" fillId="0" borderId="0" applyFill="0" applyBorder="0" applyAlignment="0"/>
    <xf numFmtId="187" fontId="80" fillId="0" borderId="0" applyFill="0" applyBorder="0" applyAlignment="0"/>
    <xf numFmtId="0" fontId="54" fillId="0" borderId="0"/>
    <xf numFmtId="187" fontId="80" fillId="0" borderId="0" applyFill="0" applyBorder="0" applyAlignment="0"/>
    <xf numFmtId="4" fontId="80" fillId="0" borderId="0">
      <alignment horizontal="right"/>
    </xf>
    <xf numFmtId="0" fontId="141" fillId="0" borderId="0" applyNumberFormat="0" applyFill="0" applyBorder="0" applyAlignment="0" applyProtection="0"/>
    <xf numFmtId="0" fontId="54" fillId="0" borderId="0"/>
    <xf numFmtId="0" fontId="141" fillId="0" borderId="0" applyNumberFormat="0" applyFill="0" applyBorder="0" applyAlignment="0" applyProtection="0"/>
    <xf numFmtId="185" fontId="142" fillId="0" borderId="0"/>
    <xf numFmtId="0" fontId="54" fillId="0" borderId="0"/>
    <xf numFmtId="185" fontId="142" fillId="0" borderId="0"/>
    <xf numFmtId="49" fontId="76" fillId="70" borderId="7">
      <alignment wrapText="1"/>
    </xf>
    <xf numFmtId="49" fontId="76" fillId="70" borderId="7">
      <alignment wrapText="1"/>
    </xf>
    <xf numFmtId="49" fontId="76" fillId="70" borderId="7">
      <alignment wrapText="1"/>
    </xf>
    <xf numFmtId="49" fontId="76" fillId="70" borderId="7">
      <alignment wrapText="1"/>
    </xf>
    <xf numFmtId="183" fontId="76" fillId="70" borderId="7">
      <alignment horizontal="center" wrapText="1"/>
    </xf>
    <xf numFmtId="183" fontId="76" fillId="70" borderId="7">
      <alignment horizontal="center" wrapText="1"/>
    </xf>
    <xf numFmtId="183" fontId="76" fillId="70" borderId="7">
      <alignment horizontal="center" wrapText="1"/>
    </xf>
    <xf numFmtId="183" fontId="76" fillId="70" borderId="7">
      <alignment horizontal="center" wrapText="1"/>
    </xf>
    <xf numFmtId="184" fontId="76" fillId="70" borderId="7">
      <alignment horizontal="center" wrapText="1"/>
    </xf>
    <xf numFmtId="183" fontId="76" fillId="70" borderId="7">
      <alignment horizontal="center" wrapText="1"/>
    </xf>
    <xf numFmtId="0" fontId="60" fillId="0" borderId="0" applyNumberFormat="0" applyFont="0" applyFill="0" applyBorder="0" applyAlignment="0" applyProtection="0">
      <alignment horizontal="left"/>
    </xf>
    <xf numFmtId="0" fontId="54" fillId="0" borderId="0"/>
    <xf numFmtId="0" fontId="60" fillId="0" borderId="0" applyNumberFormat="0" applyFont="0" applyFill="0" applyBorder="0" applyAlignment="0" applyProtection="0">
      <alignment horizontal="left"/>
    </xf>
    <xf numFmtId="15" fontId="60" fillId="0" borderId="0" applyFont="0" applyFill="0" applyBorder="0" applyAlignment="0" applyProtection="0"/>
    <xf numFmtId="0" fontId="54" fillId="0" borderId="0"/>
    <xf numFmtId="15" fontId="60" fillId="0" borderId="0" applyFont="0" applyFill="0" applyBorder="0" applyAlignment="0" applyProtection="0"/>
    <xf numFmtId="4" fontId="60" fillId="0" borderId="0" applyFont="0" applyFill="0" applyBorder="0" applyAlignment="0" applyProtection="0"/>
    <xf numFmtId="0" fontId="54" fillId="0" borderId="0"/>
    <xf numFmtId="4" fontId="60" fillId="0" borderId="0" applyFont="0" applyFill="0" applyBorder="0" applyAlignment="0" applyProtection="0"/>
    <xf numFmtId="0" fontId="79" fillId="0" borderId="27">
      <alignment horizontal="center"/>
    </xf>
    <xf numFmtId="0" fontId="54" fillId="0" borderId="0"/>
    <xf numFmtId="0" fontId="79" fillId="0" borderId="27">
      <alignment horizontal="center"/>
    </xf>
    <xf numFmtId="3" fontId="60" fillId="0" borderId="0" applyFont="0" applyFill="0" applyBorder="0" applyAlignment="0" applyProtection="0"/>
    <xf numFmtId="0" fontId="54" fillId="0" borderId="0"/>
    <xf numFmtId="3" fontId="60" fillId="0" borderId="0" applyFont="0" applyFill="0" applyBorder="0" applyAlignment="0" applyProtection="0"/>
    <xf numFmtId="0" fontId="60" fillId="71" borderId="0" applyNumberFormat="0" applyFont="0" applyBorder="0" applyAlignment="0" applyProtection="0"/>
    <xf numFmtId="0" fontId="54" fillId="0" borderId="0"/>
    <xf numFmtId="0" fontId="60" fillId="71" borderId="0" applyNumberFormat="0" applyFont="0" applyBorder="0" applyAlignment="0" applyProtection="0"/>
    <xf numFmtId="49" fontId="76" fillId="30" borderId="7">
      <alignment wrapText="1"/>
    </xf>
    <xf numFmtId="49" fontId="76" fillId="30" borderId="7">
      <alignment wrapText="1"/>
    </xf>
    <xf numFmtId="49" fontId="76" fillId="30" borderId="7">
      <alignment wrapText="1"/>
    </xf>
    <xf numFmtId="49" fontId="76" fillId="30" borderId="7">
      <alignment wrapText="1"/>
    </xf>
    <xf numFmtId="183" fontId="76" fillId="30" borderId="7">
      <alignment horizontal="center" wrapText="1"/>
    </xf>
    <xf numFmtId="183" fontId="76" fillId="30" borderId="7">
      <alignment horizontal="center" wrapText="1"/>
    </xf>
    <xf numFmtId="183" fontId="76" fillId="30" borderId="7">
      <alignment horizontal="center" wrapText="1"/>
    </xf>
    <xf numFmtId="183" fontId="76" fillId="30" borderId="7">
      <alignment horizontal="center" wrapText="1"/>
    </xf>
    <xf numFmtId="184" fontId="76" fillId="30" borderId="7">
      <alignment horizontal="center" wrapText="1"/>
    </xf>
    <xf numFmtId="183" fontId="76" fillId="30" borderId="7">
      <alignment horizontal="center" wrapText="1"/>
    </xf>
    <xf numFmtId="183" fontId="76" fillId="72" borderId="7">
      <alignment horizontal="center" wrapText="1"/>
    </xf>
    <xf numFmtId="0" fontId="49" fillId="0" borderId="0" applyNumberFormat="0" applyFont="0" applyFill="0" applyBorder="0" applyAlignment="0"/>
    <xf numFmtId="0" fontId="54" fillId="0" borderId="0"/>
    <xf numFmtId="0" fontId="49" fillId="0" borderId="0" applyNumberFormat="0" applyFont="0" applyFill="0" applyBorder="0" applyAlignment="0"/>
    <xf numFmtId="0" fontId="53" fillId="73" borderId="0" applyNumberFormat="0" applyFont="0" applyBorder="0" applyAlignment="0">
      <alignment horizontal="center"/>
    </xf>
    <xf numFmtId="0" fontId="54" fillId="0" borderId="0"/>
    <xf numFmtId="0" fontId="53" fillId="73" borderId="0" applyNumberFormat="0" applyFont="0" applyBorder="0" applyAlignment="0">
      <alignment horizontal="center"/>
    </xf>
    <xf numFmtId="4" fontId="143" fillId="0" borderId="0">
      <alignment horizontal="right"/>
    </xf>
    <xf numFmtId="211" fontId="144" fillId="0" borderId="0" applyNumberFormat="0" applyFill="0" applyBorder="0" applyAlignment="0" applyProtection="0">
      <alignment horizontal="left"/>
    </xf>
    <xf numFmtId="0" fontId="54" fillId="0" borderId="0"/>
    <xf numFmtId="211" fontId="144" fillId="0" borderId="0" applyNumberFormat="0" applyFill="0" applyBorder="0" applyAlignment="0" applyProtection="0">
      <alignment horizontal="left"/>
    </xf>
    <xf numFmtId="0" fontId="13" fillId="26" borderId="17" applyBorder="0">
      <alignment horizontal="left" vertical="center"/>
      <protection hidden="1"/>
    </xf>
    <xf numFmtId="0" fontId="145" fillId="0" borderId="0">
      <alignment horizontal="left"/>
    </xf>
    <xf numFmtId="0" fontId="146" fillId="1" borderId="0"/>
    <xf numFmtId="0" fontId="147" fillId="1" borderId="0"/>
    <xf numFmtId="0" fontId="54" fillId="0" borderId="0"/>
    <xf numFmtId="0" fontId="147" fillId="1" borderId="0"/>
    <xf numFmtId="0" fontId="54" fillId="0" borderId="0"/>
    <xf numFmtId="0" fontId="146" fillId="1" borderId="0"/>
    <xf numFmtId="0" fontId="146" fillId="1" borderId="0"/>
    <xf numFmtId="0" fontId="54" fillId="0" borderId="0"/>
    <xf numFmtId="0" fontId="146" fillId="1" borderId="0"/>
    <xf numFmtId="0" fontId="54" fillId="0" borderId="0"/>
    <xf numFmtId="0" fontId="146" fillId="1" borderId="0"/>
    <xf numFmtId="0" fontId="54" fillId="0" borderId="0"/>
    <xf numFmtId="0" fontId="53" fillId="1" borderId="15" applyNumberFormat="0" applyFont="0" applyAlignment="0">
      <alignment horizontal="center"/>
    </xf>
    <xf numFmtId="0" fontId="54" fillId="0" borderId="0"/>
    <xf numFmtId="0" fontId="53" fillId="1" borderId="15" applyNumberFormat="0" applyFont="0" applyAlignment="0">
      <alignment horizontal="center"/>
    </xf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49" fontId="76" fillId="56" borderId="7">
      <alignment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3" fontId="76" fillId="56" borderId="7">
      <alignment horizontal="center" wrapText="1"/>
    </xf>
    <xf numFmtId="184" fontId="76" fillId="56" borderId="7">
      <alignment horizontal="center" wrapText="1"/>
    </xf>
    <xf numFmtId="183" fontId="76" fillId="56" borderId="7">
      <alignment horizontal="center" wrapText="1"/>
    </xf>
    <xf numFmtId="0" fontId="33" fillId="0" borderId="0" applyNumberFormat="0" applyFill="0" applyBorder="0" applyAlignment="0">
      <alignment horizontal="center"/>
    </xf>
    <xf numFmtId="0" fontId="54" fillId="0" borderId="0"/>
    <xf numFmtId="0" fontId="33" fillId="0" borderId="0" applyNumberFormat="0" applyFill="0" applyBorder="0" applyAlignment="0">
      <alignment horizontal="center"/>
    </xf>
    <xf numFmtId="0" fontId="45" fillId="0" borderId="9" applyNumberFormat="0" applyFont="0" applyFill="0" applyAlignment="0">
      <alignment horizontal="left"/>
    </xf>
    <xf numFmtId="0" fontId="54" fillId="0" borderId="0"/>
    <xf numFmtId="171" fontId="45" fillId="0" borderId="9" applyNumberFormat="0" applyFont="0" applyFill="0" applyAlignment="0">
      <alignment horizontal="left"/>
    </xf>
    <xf numFmtId="212" fontId="60" fillId="0" borderId="0">
      <alignment horizontal="center"/>
    </xf>
    <xf numFmtId="0" fontId="54" fillId="0" borderId="0"/>
    <xf numFmtId="212" fontId="60" fillId="0" borderId="0">
      <alignment horizontal="center"/>
    </xf>
    <xf numFmtId="0" fontId="148" fillId="0" borderId="12" applyProtection="0">
      <alignment horizontal="centerContinuous"/>
    </xf>
    <xf numFmtId="0" fontId="54" fillId="0" borderId="0"/>
    <xf numFmtId="0" fontId="148" fillId="0" borderId="12" applyProtection="0">
      <alignment horizontal="centerContinuous"/>
    </xf>
    <xf numFmtId="0" fontId="149" fillId="0" borderId="0" applyAlignment="0"/>
    <xf numFmtId="177" fontId="14" fillId="0" borderId="0"/>
    <xf numFmtId="0" fontId="54" fillId="0" borderId="0"/>
    <xf numFmtId="0" fontId="12" fillId="0" borderId="0"/>
    <xf numFmtId="177" fontId="14" fillId="0" borderId="0"/>
    <xf numFmtId="0" fontId="54" fillId="0" borderId="0"/>
    <xf numFmtId="0" fontId="14" fillId="0" borderId="0"/>
    <xf numFmtId="0" fontId="14" fillId="0" borderId="0"/>
    <xf numFmtId="0" fontId="44" fillId="0" borderId="0"/>
    <xf numFmtId="177" fontId="14" fillId="0" borderId="0"/>
    <xf numFmtId="177" fontId="14" fillId="0" borderId="0"/>
    <xf numFmtId="177" fontId="18" fillId="0" borderId="0"/>
    <xf numFmtId="171" fontId="14" fillId="0" borderId="0"/>
    <xf numFmtId="171" fontId="14" fillId="0" borderId="0"/>
    <xf numFmtId="0" fontId="150" fillId="0" borderId="0"/>
    <xf numFmtId="40" fontId="151" fillId="0" borderId="0" applyBorder="0">
      <alignment horizontal="right"/>
    </xf>
    <xf numFmtId="0" fontId="54" fillId="0" borderId="0"/>
    <xf numFmtId="40" fontId="151" fillId="0" borderId="0" applyBorder="0">
      <alignment horizontal="right"/>
    </xf>
    <xf numFmtId="0" fontId="60" fillId="0" borderId="0"/>
    <xf numFmtId="0" fontId="54" fillId="0" borderId="0"/>
    <xf numFmtId="0" fontId="60" fillId="0" borderId="0"/>
    <xf numFmtId="49" fontId="17" fillId="0" borderId="0" applyFill="0" applyBorder="0" applyAlignment="0"/>
    <xf numFmtId="0" fontId="54" fillId="0" borderId="0"/>
    <xf numFmtId="49" fontId="17" fillId="0" borderId="0" applyFill="0" applyBorder="0" applyAlignment="0"/>
    <xf numFmtId="213" fontId="80" fillId="0" borderId="0" applyFill="0" applyBorder="0" applyAlignment="0"/>
    <xf numFmtId="0" fontId="54" fillId="0" borderId="0"/>
    <xf numFmtId="213" fontId="80" fillId="0" borderId="0" applyFill="0" applyBorder="0" applyAlignment="0"/>
    <xf numFmtId="214" fontId="80" fillId="0" borderId="0" applyFill="0" applyBorder="0" applyAlignment="0"/>
    <xf numFmtId="0" fontId="54" fillId="0" borderId="0"/>
    <xf numFmtId="214" fontId="80" fillId="0" borderId="0" applyFill="0" applyBorder="0" applyAlignment="0"/>
    <xf numFmtId="0" fontId="49" fillId="0" borderId="0">
      <alignment horizontal="centerContinuous" wrapText="1"/>
    </xf>
    <xf numFmtId="0" fontId="54" fillId="0" borderId="0"/>
    <xf numFmtId="0" fontId="49" fillId="0" borderId="0">
      <alignment horizontal="centerContinuous" wrapText="1"/>
    </xf>
    <xf numFmtId="0" fontId="152" fillId="0" borderId="0"/>
    <xf numFmtId="0" fontId="54" fillId="0" borderId="0"/>
    <xf numFmtId="0" fontId="152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4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7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57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7" fontId="153" fillId="0" borderId="0" applyNumberFormat="0" applyFill="0" applyBorder="0" applyAlignment="0" applyProtection="0"/>
    <xf numFmtId="0" fontId="54" fillId="0" borderId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7" fontId="36" fillId="0" borderId="10" applyNumberFormat="0" applyFill="0" applyAlignment="0" applyProtection="0"/>
    <xf numFmtId="0" fontId="55" fillId="0" borderId="0"/>
    <xf numFmtId="0" fontId="158" fillId="0" borderId="32" applyNumberFormat="0" applyFill="0" applyAlignment="0" applyProtection="0"/>
    <xf numFmtId="0" fontId="158" fillId="0" borderId="32" applyNumberFormat="0" applyFill="0" applyAlignment="0" applyProtection="0"/>
    <xf numFmtId="0" fontId="158" fillId="0" borderId="32" applyNumberFormat="0" applyFill="0" applyAlignment="0" applyProtection="0"/>
    <xf numFmtId="0" fontId="159" fillId="0" borderId="32" applyNumberFormat="0" applyFill="0" applyAlignment="0" applyProtection="0"/>
    <xf numFmtId="0" fontId="36" fillId="0" borderId="10" applyNumberFormat="0" applyFill="0" applyAlignment="0" applyProtection="0"/>
    <xf numFmtId="177" fontId="36" fillId="0" borderId="10" applyNumberFormat="0" applyFill="0" applyAlignment="0" applyProtection="0"/>
    <xf numFmtId="0" fontId="160" fillId="0" borderId="10" applyNumberFormat="0" applyFill="0" applyAlignment="0" applyProtection="0">
      <alignment vertical="center"/>
    </xf>
    <xf numFmtId="177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183" fontId="76" fillId="55" borderId="7">
      <alignment horizontal="center" wrapText="1"/>
    </xf>
    <xf numFmtId="37" fontId="13" fillId="56" borderId="0" applyNumberFormat="0" applyBorder="0" applyAlignment="0" applyProtection="0"/>
    <xf numFmtId="0" fontId="54" fillId="0" borderId="0"/>
    <xf numFmtId="37" fontId="13" fillId="56" borderId="0" applyNumberFormat="0" applyBorder="0" applyAlignment="0" applyProtection="0"/>
    <xf numFmtId="37" fontId="13" fillId="0" borderId="0"/>
    <xf numFmtId="0" fontId="54" fillId="0" borderId="0"/>
    <xf numFmtId="37" fontId="13" fillId="0" borderId="0"/>
    <xf numFmtId="37" fontId="161" fillId="56" borderId="0" applyNumberFormat="0" applyBorder="0" applyAlignment="0" applyProtection="0"/>
    <xf numFmtId="3" fontId="162" fillId="0" borderId="28" applyProtection="0"/>
    <xf numFmtId="0" fontId="54" fillId="0" borderId="0"/>
    <xf numFmtId="3" fontId="162" fillId="0" borderId="28" applyProtection="0"/>
    <xf numFmtId="215" fontId="84" fillId="0" borderId="0" applyNumberFormat="0">
      <alignment horizontal="center"/>
    </xf>
    <xf numFmtId="0" fontId="54" fillId="0" borderId="0"/>
    <xf numFmtId="215" fontId="84" fillId="0" borderId="0" applyNumberFormat="0">
      <alignment horizontal="center"/>
    </xf>
    <xf numFmtId="0" fontId="37" fillId="0" borderId="0" applyNumberFormat="0" applyFill="0" applyBorder="0" applyAlignment="0" applyProtection="0"/>
    <xf numFmtId="177" fontId="37" fillId="0" borderId="0" applyNumberFormat="0" applyFill="0" applyBorder="0" applyAlignment="0" applyProtection="0"/>
    <xf numFmtId="0" fontId="55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vertical="center"/>
    </xf>
    <xf numFmtId="177" fontId="37" fillId="0" borderId="0" applyNumberFormat="0" applyFill="0" applyBorder="0" applyAlignment="0" applyProtection="0"/>
    <xf numFmtId="177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9" fontId="76" fillId="29" borderId="7">
      <alignment wrapText="1"/>
    </xf>
    <xf numFmtId="183" fontId="76" fillId="29" borderId="7">
      <alignment horizontal="center" wrapText="1"/>
    </xf>
    <xf numFmtId="183" fontId="76" fillId="29" borderId="7">
      <alignment horizontal="center" wrapText="1"/>
    </xf>
    <xf numFmtId="184" fontId="76" fillId="29" borderId="7">
      <alignment horizontal="center" wrapText="1"/>
    </xf>
    <xf numFmtId="183" fontId="76" fillId="29" borderId="7">
      <alignment horizontal="center" wrapText="1"/>
    </xf>
    <xf numFmtId="183" fontId="76" fillId="29" borderId="7">
      <alignment horizontal="center" wrapText="1"/>
    </xf>
    <xf numFmtId="0" fontId="73" fillId="16" borderId="0" applyNumberFormat="0" applyBorder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21" borderId="2" applyNumberFormat="0" applyAlignment="0" applyProtection="0">
      <alignment vertical="center"/>
    </xf>
    <xf numFmtId="0" fontId="168" fillId="21" borderId="2" applyNumberFormat="0" applyAlignment="0" applyProtection="0">
      <alignment vertical="center"/>
    </xf>
    <xf numFmtId="0" fontId="169" fillId="21" borderId="2" applyNumberFormat="0" applyAlignment="0" applyProtection="0">
      <alignment vertical="center"/>
    </xf>
    <xf numFmtId="0" fontId="170" fillId="22" borderId="0" applyNumberFormat="0" applyBorder="0" applyAlignment="0" applyProtection="0">
      <alignment vertical="center"/>
    </xf>
    <xf numFmtId="0" fontId="170" fillId="22" borderId="0" applyNumberFormat="0" applyBorder="0" applyAlignment="0" applyProtection="0">
      <alignment vertical="center"/>
    </xf>
    <xf numFmtId="0" fontId="171" fillId="22" borderId="0" applyNumberFormat="0" applyBorder="0" applyAlignment="0" applyProtection="0">
      <alignment vertical="center"/>
    </xf>
    <xf numFmtId="0" fontId="172" fillId="0" borderId="0" applyNumberFormat="0" applyFill="0" applyBorder="0" applyAlignment="0" applyProtection="0"/>
    <xf numFmtId="0" fontId="173" fillId="23" borderId="7" applyNumberFormat="0" applyFont="0" applyAlignment="0" applyProtection="0">
      <alignment vertical="center"/>
    </xf>
    <xf numFmtId="0" fontId="173" fillId="23" borderId="7" applyNumberFormat="0" applyFont="0" applyAlignment="0" applyProtection="0">
      <alignment vertical="center"/>
    </xf>
    <xf numFmtId="0" fontId="174" fillId="23" borderId="7" applyNumberFormat="0" applyFont="0" applyAlignment="0" applyProtection="0">
      <alignment vertical="center"/>
    </xf>
    <xf numFmtId="0" fontId="175" fillId="0" borderId="6" applyNumberFormat="0" applyFill="0" applyAlignment="0" applyProtection="0">
      <alignment vertical="center"/>
    </xf>
    <xf numFmtId="0" fontId="175" fillId="0" borderId="6" applyNumberFormat="0" applyFill="0" applyAlignment="0" applyProtection="0">
      <alignment vertical="center"/>
    </xf>
    <xf numFmtId="0" fontId="176" fillId="0" borderId="6" applyNumberFormat="0" applyFill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178" fillId="0" borderId="0"/>
    <xf numFmtId="41" fontId="61" fillId="0" borderId="0" applyFont="0" applyFill="0" applyBorder="0" applyAlignment="0" applyProtection="0">
      <alignment vertical="center"/>
    </xf>
    <xf numFmtId="0" fontId="14" fillId="0" borderId="0"/>
    <xf numFmtId="216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0" fontId="177" fillId="0" borderId="0" applyFont="0" applyFill="0" applyBorder="0" applyAlignment="0" applyProtection="0"/>
    <xf numFmtId="218" fontId="177" fillId="0" borderId="0" applyFont="0" applyFill="0" applyBorder="0" applyAlignment="0" applyProtection="0"/>
    <xf numFmtId="0" fontId="14" fillId="0" borderId="0"/>
    <xf numFmtId="0" fontId="12" fillId="0" borderId="0"/>
    <xf numFmtId="0" fontId="179" fillId="0" borderId="0">
      <alignment vertical="center"/>
    </xf>
    <xf numFmtId="0" fontId="180" fillId="0" borderId="0"/>
    <xf numFmtId="0" fontId="181" fillId="7" borderId="1" applyNumberFormat="0" applyAlignment="0" applyProtection="0">
      <alignment vertical="center"/>
    </xf>
    <xf numFmtId="0" fontId="181" fillId="7" borderId="1" applyNumberFormat="0" applyAlignment="0" applyProtection="0">
      <alignment vertical="center"/>
    </xf>
    <xf numFmtId="0" fontId="182" fillId="7" borderId="1" applyNumberFormat="0" applyAlignment="0" applyProtection="0">
      <alignment vertical="center"/>
    </xf>
    <xf numFmtId="0" fontId="183" fillId="20" borderId="8" applyNumberFormat="0" applyAlignment="0" applyProtection="0">
      <alignment vertical="center"/>
    </xf>
    <xf numFmtId="0" fontId="183" fillId="20" borderId="8" applyNumberFormat="0" applyAlignment="0" applyProtection="0">
      <alignment vertical="center"/>
    </xf>
    <xf numFmtId="0" fontId="184" fillId="20" borderId="8" applyNumberFormat="0" applyAlignment="0" applyProtection="0">
      <alignment vertical="center"/>
    </xf>
    <xf numFmtId="169" fontId="19" fillId="0" borderId="0" applyFont="0" applyFill="0" applyBorder="0" applyAlignment="0" applyProtection="0"/>
    <xf numFmtId="167" fontId="12" fillId="0" borderId="0" applyFont="0" applyFill="0" applyBorder="0" applyAlignment="0" applyProtection="0"/>
    <xf numFmtId="41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56" fillId="4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176" fontId="103" fillId="60" borderId="0" applyNumberFormat="0" applyBorder="0" applyAlignment="0" applyProtection="0">
      <alignment vertical="center"/>
    </xf>
    <xf numFmtId="0" fontId="55" fillId="0" borderId="0"/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4" fillId="60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176" fontId="103" fillId="60" borderId="0" applyNumberFormat="0" applyBorder="0" applyAlignment="0" applyProtection="0">
      <alignment vertical="center"/>
    </xf>
    <xf numFmtId="0" fontId="55" fillId="0" borderId="0"/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3" fillId="60" borderId="0" applyNumberFormat="0" applyBorder="0" applyAlignment="0" applyProtection="0">
      <alignment vertical="center"/>
    </xf>
    <xf numFmtId="0" fontId="104" fillId="60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176" fontId="25" fillId="4" borderId="0" applyNumberFormat="0" applyBorder="0" applyAlignment="0" applyProtection="0"/>
    <xf numFmtId="0" fontId="54" fillId="0" borderId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176" fontId="25" fillId="4" borderId="0" applyNumberFormat="0" applyBorder="0" applyAlignment="0" applyProtection="0"/>
    <xf numFmtId="0" fontId="54" fillId="0" borderId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56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6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6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176" fontId="56" fillId="4" borderId="0" applyNumberFormat="0" applyBorder="0" applyAlignment="0" applyProtection="0">
      <alignment vertical="center"/>
    </xf>
    <xf numFmtId="0" fontId="54" fillId="0" borderId="0"/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176" fontId="78" fillId="28" borderId="0" applyNumberFormat="0" applyBorder="0" applyAlignment="0" applyProtection="0">
      <alignment vertical="center"/>
    </xf>
    <xf numFmtId="0" fontId="55" fillId="0" borderId="0"/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176" fontId="78" fillId="28" borderId="0" applyNumberFormat="0" applyBorder="0" applyAlignment="0" applyProtection="0">
      <alignment vertical="center"/>
    </xf>
    <xf numFmtId="0" fontId="55" fillId="0" borderId="0"/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/>
    <xf numFmtId="176" fontId="21" fillId="3" borderId="0" applyNumberFormat="0" applyBorder="0" applyAlignment="0" applyProtection="0"/>
    <xf numFmtId="0" fontId="54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76" fontId="21" fillId="3" borderId="0" applyNumberFormat="0" applyBorder="0" applyAlignment="0" applyProtection="0"/>
    <xf numFmtId="0" fontId="54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57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176" fontId="57" fillId="3" borderId="0" applyNumberFormat="0" applyBorder="0" applyAlignment="0" applyProtection="0">
      <alignment vertical="center"/>
    </xf>
    <xf numFmtId="0" fontId="54" fillId="0" borderId="0"/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177" fontId="47" fillId="0" borderId="0"/>
    <xf numFmtId="176" fontId="66" fillId="0" borderId="0">
      <alignment vertical="center"/>
    </xf>
    <xf numFmtId="0" fontId="5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177" fontId="47" fillId="0" borderId="0"/>
    <xf numFmtId="0" fontId="54" fillId="0" borderId="0"/>
    <xf numFmtId="0" fontId="12" fillId="0" borderId="0"/>
    <xf numFmtId="177" fontId="47" fillId="0" borderId="0"/>
    <xf numFmtId="0" fontId="54" fillId="0" borderId="0"/>
    <xf numFmtId="0" fontId="65" fillId="0" borderId="0">
      <alignment vertical="center"/>
    </xf>
    <xf numFmtId="177" fontId="47" fillId="0" borderId="0"/>
    <xf numFmtId="177" fontId="47" fillId="0" borderId="0"/>
    <xf numFmtId="177" fontId="47" fillId="0" borderId="0"/>
    <xf numFmtId="177" fontId="10" fillId="0" borderId="0">
      <alignment vertical="center"/>
    </xf>
    <xf numFmtId="177" fontId="47" fillId="0" borderId="0"/>
    <xf numFmtId="177" fontId="10" fillId="0" borderId="0">
      <alignment vertical="center"/>
    </xf>
    <xf numFmtId="177" fontId="10" fillId="0" borderId="0"/>
    <xf numFmtId="0" fontId="54" fillId="0" borderId="0"/>
    <xf numFmtId="177" fontId="10" fillId="0" borderId="0"/>
    <xf numFmtId="0" fontId="55" fillId="0" borderId="0"/>
    <xf numFmtId="0" fontId="66" fillId="0" borderId="0">
      <alignment vertical="center"/>
    </xf>
    <xf numFmtId="0" fontId="54" fillId="0" borderId="0"/>
    <xf numFmtId="0" fontId="54" fillId="0" borderId="0"/>
    <xf numFmtId="0" fontId="66" fillId="0" borderId="0">
      <alignment vertical="center"/>
    </xf>
    <xf numFmtId="0" fontId="12" fillId="0" borderId="0"/>
    <xf numFmtId="0" fontId="66" fillId="0" borderId="0">
      <alignment vertical="center"/>
    </xf>
    <xf numFmtId="0" fontId="54" fillId="0" borderId="0"/>
    <xf numFmtId="0" fontId="12" fillId="0" borderId="0"/>
    <xf numFmtId="0" fontId="4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219" fontId="6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19" fontId="6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47" fillId="0" borderId="0">
      <alignment vertical="center"/>
    </xf>
    <xf numFmtId="0" fontId="19" fillId="0" borderId="0">
      <alignment vertical="center"/>
    </xf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>
      <alignment vertical="center"/>
    </xf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19" fontId="65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219" fontId="65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>
      <alignment vertical="center"/>
    </xf>
    <xf numFmtId="0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7" fontId="54" fillId="0" borderId="0">
      <alignment vertical="center"/>
    </xf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73" fillId="0" borderId="0">
      <alignment vertical="center"/>
    </xf>
    <xf numFmtId="177" fontId="19" fillId="0" borderId="0">
      <alignment vertical="center"/>
    </xf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>
      <alignment vertical="center"/>
    </xf>
    <xf numFmtId="177" fontId="54" fillId="0" borderId="0">
      <alignment vertical="center"/>
    </xf>
    <xf numFmtId="0" fontId="54" fillId="0" borderId="0"/>
    <xf numFmtId="177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5" fillId="0" borderId="0">
      <alignment vertical="center"/>
    </xf>
    <xf numFmtId="177" fontId="54" fillId="0" borderId="0"/>
    <xf numFmtId="0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7" fillId="0" borderId="0"/>
    <xf numFmtId="0" fontId="54" fillId="0" borderId="0"/>
    <xf numFmtId="0" fontId="47" fillId="0" borderId="0">
      <alignment vertical="center"/>
    </xf>
    <xf numFmtId="177" fontId="47" fillId="0" borderId="0"/>
    <xf numFmtId="0" fontId="12" fillId="0" borderId="0"/>
    <xf numFmtId="177" fontId="54" fillId="0" borderId="0">
      <alignment vertical="center"/>
    </xf>
    <xf numFmtId="177" fontId="54" fillId="0" borderId="0">
      <alignment vertical="center"/>
    </xf>
    <xf numFmtId="0" fontId="54" fillId="0" borderId="0"/>
    <xf numFmtId="0" fontId="54" fillId="0" borderId="0"/>
    <xf numFmtId="220" fontId="65" fillId="0" borderId="0"/>
    <xf numFmtId="177" fontId="10" fillId="0" borderId="0">
      <alignment vertical="center"/>
    </xf>
    <xf numFmtId="0" fontId="54" fillId="0" borderId="0"/>
    <xf numFmtId="0" fontId="54" fillId="0" borderId="0"/>
    <xf numFmtId="177" fontId="10" fillId="0" borderId="0">
      <alignment vertical="center"/>
    </xf>
    <xf numFmtId="0" fontId="54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20" fontId="65" fillId="0" borderId="0"/>
    <xf numFmtId="177" fontId="10" fillId="0" borderId="0">
      <alignment vertical="center"/>
    </xf>
    <xf numFmtId="0" fontId="189" fillId="0" borderId="0">
      <alignment vertical="center"/>
    </xf>
    <xf numFmtId="177" fontId="10" fillId="0" borderId="0">
      <alignment vertical="center"/>
    </xf>
    <xf numFmtId="177" fontId="54" fillId="0" borderId="0"/>
    <xf numFmtId="0" fontId="10" fillId="0" borderId="0">
      <alignment vertical="center"/>
    </xf>
    <xf numFmtId="0" fontId="66" fillId="0" borderId="0"/>
    <xf numFmtId="0" fontId="54" fillId="0" borderId="0"/>
    <xf numFmtId="0" fontId="54" fillId="0" borderId="0"/>
    <xf numFmtId="0" fontId="54" fillId="0" borderId="0"/>
    <xf numFmtId="219" fontId="189" fillId="0" borderId="0">
      <alignment vertical="center"/>
    </xf>
    <xf numFmtId="177" fontId="47" fillId="0" borderId="0"/>
    <xf numFmtId="0" fontId="54" fillId="0" borderId="0">
      <alignment vertical="center"/>
    </xf>
    <xf numFmtId="0" fontId="189" fillId="0" borderId="0"/>
    <xf numFmtId="177" fontId="47" fillId="0" borderId="0"/>
    <xf numFmtId="0" fontId="54" fillId="0" borderId="0"/>
    <xf numFmtId="177" fontId="47" fillId="0" borderId="0"/>
    <xf numFmtId="0" fontId="189" fillId="0" borderId="0"/>
    <xf numFmtId="177" fontId="47" fillId="0" borderId="0"/>
    <xf numFmtId="219" fontId="189" fillId="0" borderId="0">
      <alignment vertical="center"/>
    </xf>
    <xf numFmtId="177" fontId="54" fillId="0" borderId="0"/>
    <xf numFmtId="0" fontId="190" fillId="0" borderId="0">
      <alignment vertical="center"/>
    </xf>
    <xf numFmtId="219" fontId="65" fillId="0" borderId="0">
      <alignment vertical="center"/>
    </xf>
    <xf numFmtId="219" fontId="65" fillId="0" borderId="0">
      <alignment vertical="center"/>
    </xf>
    <xf numFmtId="177" fontId="10" fillId="0" borderId="0">
      <alignment vertical="center"/>
    </xf>
    <xf numFmtId="0" fontId="189" fillId="0" borderId="0"/>
    <xf numFmtId="177" fontId="10" fillId="0" borderId="0">
      <alignment vertical="center"/>
    </xf>
    <xf numFmtId="177" fontId="1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54" fillId="0" borderId="0"/>
    <xf numFmtId="0" fontId="54" fillId="0" borderId="0">
      <alignment vertical="center"/>
    </xf>
    <xf numFmtId="0" fontId="189" fillId="0" borderId="0"/>
    <xf numFmtId="177" fontId="1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54" fillId="0" borderId="0"/>
    <xf numFmtId="0" fontId="54" fillId="0" borderId="0">
      <alignment vertical="center"/>
    </xf>
    <xf numFmtId="0" fontId="65" fillId="0" borderId="0">
      <alignment vertical="center"/>
    </xf>
    <xf numFmtId="0" fontId="47" fillId="0" borderId="0"/>
    <xf numFmtId="177" fontId="47" fillId="0" borderId="0"/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177" fontId="47" fillId="0" borderId="0"/>
    <xf numFmtId="176" fontId="66" fillId="0" borderId="0">
      <alignment vertical="center"/>
    </xf>
    <xf numFmtId="0" fontId="5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177" fontId="47" fillId="0" borderId="0"/>
    <xf numFmtId="176" fontId="66" fillId="0" borderId="0">
      <alignment vertical="center"/>
    </xf>
    <xf numFmtId="0" fontId="55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12" fillId="0" borderId="0"/>
    <xf numFmtId="0" fontId="71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176" fontId="70" fillId="49" borderId="0" applyNumberFormat="0" applyBorder="0" applyAlignment="0" applyProtection="0">
      <alignment vertical="center"/>
    </xf>
    <xf numFmtId="0" fontId="55" fillId="0" borderId="0"/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176" fontId="71" fillId="16" borderId="0" applyNumberFormat="0" applyBorder="0" applyAlignment="0" applyProtection="0">
      <alignment vertical="center"/>
    </xf>
    <xf numFmtId="0" fontId="54" fillId="0" borderId="0"/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176" fontId="70" fillId="49" borderId="0" applyNumberFormat="0" applyBorder="0" applyAlignment="0" applyProtection="0">
      <alignment vertical="center"/>
    </xf>
    <xf numFmtId="0" fontId="55" fillId="0" borderId="0"/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2" fillId="49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176" fontId="70" fillId="50" borderId="0" applyNumberFormat="0" applyBorder="0" applyAlignment="0" applyProtection="0">
      <alignment vertical="center"/>
    </xf>
    <xf numFmtId="0" fontId="55" fillId="0" borderId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176" fontId="71" fillId="17" borderId="0" applyNumberFormat="0" applyBorder="0" applyAlignment="0" applyProtection="0">
      <alignment vertical="center"/>
    </xf>
    <xf numFmtId="0" fontId="54" fillId="0" borderId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176" fontId="70" fillId="50" borderId="0" applyNumberFormat="0" applyBorder="0" applyAlignment="0" applyProtection="0">
      <alignment vertical="center"/>
    </xf>
    <xf numFmtId="0" fontId="55" fillId="0" borderId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176" fontId="70" fillId="51" borderId="0" applyNumberFormat="0" applyBorder="0" applyAlignment="0" applyProtection="0">
      <alignment vertical="center"/>
    </xf>
    <xf numFmtId="0" fontId="55" fillId="0" borderId="0"/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176" fontId="71" fillId="18" borderId="0" applyNumberFormat="0" applyBorder="0" applyAlignment="0" applyProtection="0">
      <alignment vertical="center"/>
    </xf>
    <xf numFmtId="0" fontId="54" fillId="0" borderId="0"/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176" fontId="70" fillId="51" borderId="0" applyNumberFormat="0" applyBorder="0" applyAlignment="0" applyProtection="0">
      <alignment vertical="center"/>
    </xf>
    <xf numFmtId="0" fontId="55" fillId="0" borderId="0"/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176" fontId="70" fillId="52" borderId="0" applyNumberFormat="0" applyBorder="0" applyAlignment="0" applyProtection="0">
      <alignment vertical="center"/>
    </xf>
    <xf numFmtId="0" fontId="55" fillId="0" borderId="0"/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176" fontId="71" fillId="13" borderId="0" applyNumberFormat="0" applyBorder="0" applyAlignment="0" applyProtection="0">
      <alignment vertical="center"/>
    </xf>
    <xf numFmtId="0" fontId="54" fillId="0" borderId="0"/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176" fontId="70" fillId="52" borderId="0" applyNumberFormat="0" applyBorder="0" applyAlignment="0" applyProtection="0">
      <alignment vertical="center"/>
    </xf>
    <xf numFmtId="0" fontId="55" fillId="0" borderId="0"/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176" fontId="70" fillId="53" borderId="0" applyNumberFormat="0" applyBorder="0" applyAlignment="0" applyProtection="0">
      <alignment vertical="center"/>
    </xf>
    <xf numFmtId="0" fontId="55" fillId="0" borderId="0"/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176" fontId="71" fillId="14" borderId="0" applyNumberFormat="0" applyBorder="0" applyAlignment="0" applyProtection="0">
      <alignment vertical="center"/>
    </xf>
    <xf numFmtId="0" fontId="54" fillId="0" borderId="0"/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176" fontId="70" fillId="53" borderId="0" applyNumberFormat="0" applyBorder="0" applyAlignment="0" applyProtection="0">
      <alignment vertical="center"/>
    </xf>
    <xf numFmtId="0" fontId="55" fillId="0" borderId="0"/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176" fontId="70" fillId="54" borderId="0" applyNumberFormat="0" applyBorder="0" applyAlignment="0" applyProtection="0">
      <alignment vertical="center"/>
    </xf>
    <xf numFmtId="0" fontId="55" fillId="0" borderId="0"/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176" fontId="71" fillId="19" borderId="0" applyNumberFormat="0" applyBorder="0" applyAlignment="0" applyProtection="0">
      <alignment vertical="center"/>
    </xf>
    <xf numFmtId="0" fontId="54" fillId="0" borderId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176" fontId="70" fillId="54" borderId="0" applyNumberFormat="0" applyBorder="0" applyAlignment="0" applyProtection="0">
      <alignment vertical="center"/>
    </xf>
    <xf numFmtId="0" fontId="55" fillId="0" borderId="0"/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7" fillId="3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1" fontId="191" fillId="0" borderId="0">
      <alignment vertical="center"/>
    </xf>
    <xf numFmtId="0" fontId="54" fillId="0" borderId="0"/>
    <xf numFmtId="0" fontId="192" fillId="0" borderId="0"/>
    <xf numFmtId="0" fontId="192" fillId="0" borderId="0"/>
    <xf numFmtId="0" fontId="156" fillId="0" borderId="0" applyNumberFormat="0" applyFill="0" applyBorder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176" fontId="106" fillId="0" borderId="24" applyNumberFormat="0" applyFill="0" applyAlignment="0" applyProtection="0">
      <alignment vertical="center"/>
    </xf>
    <xf numFmtId="0" fontId="55" fillId="0" borderId="0"/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7" fillId="0" borderId="24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176" fontId="108" fillId="0" borderId="3" applyNumberFormat="0" applyFill="0" applyAlignment="0" applyProtection="0">
      <alignment vertical="center"/>
    </xf>
    <xf numFmtId="0" fontId="54" fillId="0" borderId="0"/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176" fontId="106" fillId="0" borderId="24" applyNumberFormat="0" applyFill="0" applyAlignment="0" applyProtection="0">
      <alignment vertical="center"/>
    </xf>
    <xf numFmtId="0" fontId="55" fillId="0" borderId="0"/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6" fillId="0" borderId="24" applyNumberFormat="0" applyFill="0" applyAlignment="0" applyProtection="0">
      <alignment vertical="center"/>
    </xf>
    <xf numFmtId="0" fontId="107" fillId="0" borderId="24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176" fontId="154" fillId="0" borderId="0" applyNumberFormat="0" applyFill="0" applyBorder="0" applyAlignment="0" applyProtection="0">
      <alignment vertical="center"/>
    </xf>
    <xf numFmtId="0" fontId="157" fillId="0" borderId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6" fontId="109" fillId="0" borderId="25" applyNumberFormat="0" applyFill="0" applyAlignment="0" applyProtection="0">
      <alignment vertical="center"/>
    </xf>
    <xf numFmtId="0" fontId="5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0" fillId="0" borderId="25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176" fontId="111" fillId="0" borderId="4" applyNumberFormat="0" applyFill="0" applyAlignment="0" applyProtection="0">
      <alignment vertical="center"/>
    </xf>
    <xf numFmtId="0" fontId="54" fillId="0" borderId="0"/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6" fontId="109" fillId="0" borderId="25" applyNumberFormat="0" applyFill="0" applyAlignment="0" applyProtection="0">
      <alignment vertical="center"/>
    </xf>
    <xf numFmtId="0" fontId="5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0" fillId="0" borderId="25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176" fontId="112" fillId="0" borderId="26" applyNumberFormat="0" applyFill="0" applyAlignment="0" applyProtection="0">
      <alignment vertical="center"/>
    </xf>
    <xf numFmtId="0" fontId="55" fillId="0" borderId="0"/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3" fillId="0" borderId="26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176" fontId="114" fillId="0" borderId="5" applyNumberFormat="0" applyFill="0" applyAlignment="0" applyProtection="0">
      <alignment vertical="center"/>
    </xf>
    <xf numFmtId="0" fontId="54" fillId="0" borderId="0"/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176" fontId="112" fillId="0" borderId="26" applyNumberFormat="0" applyFill="0" applyAlignment="0" applyProtection="0">
      <alignment vertical="center"/>
    </xf>
    <xf numFmtId="0" fontId="55" fillId="0" borderId="0"/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2" fillId="0" borderId="26" applyNumberFormat="0" applyFill="0" applyAlignment="0" applyProtection="0">
      <alignment vertical="center"/>
    </xf>
    <xf numFmtId="0" fontId="113" fillId="0" borderId="26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55" fillId="0" borderId="0"/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0" fontId="54" fillId="0" borderId="0"/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176" fontId="112" fillId="0" borderId="0" applyNumberFormat="0" applyFill="0" applyBorder="0" applyAlignment="0" applyProtection="0">
      <alignment vertical="center"/>
    </xf>
    <xf numFmtId="0" fontId="55" fillId="0" borderId="0"/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176" fontId="156" fillId="0" borderId="0" applyNumberFormat="0" applyFill="0" applyBorder="0" applyAlignment="0" applyProtection="0">
      <alignment vertical="center"/>
    </xf>
    <xf numFmtId="0" fontId="54" fillId="0" borderId="0"/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4" fillId="0" borderId="0"/>
    <xf numFmtId="0" fontId="12" fillId="0" borderId="0"/>
    <xf numFmtId="0" fontId="54" fillId="0" borderId="0"/>
    <xf numFmtId="0" fontId="12" fillId="0" borderId="0"/>
    <xf numFmtId="176" fontId="12" fillId="0" borderId="0"/>
    <xf numFmtId="0" fontId="54" fillId="0" borderId="0"/>
    <xf numFmtId="0" fontId="12" fillId="0" borderId="0"/>
    <xf numFmtId="177" fontId="18" fillId="0" borderId="0"/>
    <xf numFmtId="0" fontId="54" fillId="0" borderId="0"/>
    <xf numFmtId="0" fontId="14" fillId="0" borderId="0"/>
    <xf numFmtId="176" fontId="14" fillId="0" borderId="0"/>
    <xf numFmtId="0" fontId="5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16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88" fillId="21" borderId="2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176" fontId="86" fillId="59" borderId="21" applyNumberFormat="0" applyAlignment="0" applyProtection="0">
      <alignment vertical="center"/>
    </xf>
    <xf numFmtId="0" fontId="55" fillId="0" borderId="0"/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7" fillId="59" borderId="21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176" fontId="88" fillId="21" borderId="2" applyNumberFormat="0" applyAlignment="0" applyProtection="0">
      <alignment vertical="center"/>
    </xf>
    <xf numFmtId="0" fontId="54" fillId="0" borderId="0"/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176" fontId="86" fillId="59" borderId="21" applyNumberFormat="0" applyAlignment="0" applyProtection="0">
      <alignment vertical="center"/>
    </xf>
    <xf numFmtId="0" fontId="55" fillId="0" borderId="0"/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6" fillId="59" borderId="21" applyNumberFormat="0" applyAlignment="0" applyProtection="0">
      <alignment vertical="center"/>
    </xf>
    <xf numFmtId="0" fontId="87" fillId="59" borderId="21" applyNumberFormat="0" applyAlignment="0" applyProtection="0">
      <alignment vertical="center"/>
    </xf>
    <xf numFmtId="0" fontId="174" fillId="0" borderId="0">
      <alignment vertical="center"/>
    </xf>
    <xf numFmtId="0" fontId="173" fillId="0" borderId="0">
      <alignment vertical="center"/>
    </xf>
    <xf numFmtId="0" fontId="12" fillId="0" borderId="0"/>
    <xf numFmtId="0" fontId="65" fillId="0" borderId="0">
      <alignment vertical="center"/>
    </xf>
    <xf numFmtId="0" fontId="18" fillId="0" borderId="0"/>
    <xf numFmtId="0" fontId="160" fillId="0" borderId="10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176" fontId="158" fillId="0" borderId="32" applyNumberFormat="0" applyFill="0" applyAlignment="0" applyProtection="0">
      <alignment vertical="center"/>
    </xf>
    <xf numFmtId="0" fontId="55" fillId="0" borderId="0"/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9" fillId="0" borderId="32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176" fontId="160" fillId="0" borderId="10" applyNumberFormat="0" applyFill="0" applyAlignment="0" applyProtection="0">
      <alignment vertical="center"/>
    </xf>
    <xf numFmtId="0" fontId="54" fillId="0" borderId="0"/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176" fontId="158" fillId="0" borderId="32" applyNumberFormat="0" applyFill="0" applyAlignment="0" applyProtection="0">
      <alignment vertical="center"/>
    </xf>
    <xf numFmtId="0" fontId="55" fillId="0" borderId="0"/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8" fillId="0" borderId="32" applyNumberFormat="0" applyFill="0" applyAlignment="0" applyProtection="0">
      <alignment vertical="center"/>
    </xf>
    <xf numFmtId="0" fontId="159" fillId="0" borderId="32" applyNumberFormat="0" applyFill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0" borderId="0"/>
    <xf numFmtId="0" fontId="12" fillId="23" borderId="7" applyNumberFormat="0" applyFont="0" applyAlignment="0" applyProtection="0">
      <alignment vertical="center"/>
    </xf>
    <xf numFmtId="176" fontId="12" fillId="23" borderId="7" applyNumberFormat="0" applyFont="0" applyAlignment="0" applyProtection="0">
      <alignment vertical="center"/>
    </xf>
    <xf numFmtId="0" fontId="54" fillId="0" borderId="0"/>
    <xf numFmtId="0" fontId="12" fillId="23" borderId="7" applyNumberFormat="0" applyFont="0" applyAlignment="0" applyProtection="0">
      <alignment vertical="center"/>
    </xf>
    <xf numFmtId="0" fontId="12" fillId="23" borderId="7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54" fillId="0" borderId="0"/>
    <xf numFmtId="0" fontId="65" fillId="68" borderId="30" applyNumberFormat="0" applyFont="0" applyAlignment="0" applyProtection="0">
      <alignment vertical="center"/>
    </xf>
    <xf numFmtId="176" fontId="65" fillId="68" borderId="30" applyNumberFormat="0" applyFont="0" applyAlignment="0" applyProtection="0">
      <alignment vertical="center"/>
    </xf>
    <xf numFmtId="0" fontId="54" fillId="0" borderId="0"/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68" borderId="30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54" fillId="0" borderId="0"/>
    <xf numFmtId="0" fontId="65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65" fillId="23" borderId="7" applyNumberFormat="0" applyFont="0" applyAlignment="0" applyProtection="0">
      <alignment vertical="center"/>
    </xf>
    <xf numFmtId="0" fontId="193" fillId="0" borderId="0" applyFont="0" applyFill="0" applyBorder="0" applyAlignment="0" applyProtection="0"/>
    <xf numFmtId="0" fontId="193" fillId="0" borderId="0" applyFont="0" applyFill="0" applyBorder="0" applyAlignment="0" applyProtection="0"/>
    <xf numFmtId="0" fontId="185" fillId="4" borderId="0" applyNumberFormat="0" applyBorder="0" applyAlignment="0" applyProtection="0">
      <alignment vertical="center"/>
    </xf>
    <xf numFmtId="0" fontId="185" fillId="4" borderId="0" applyNumberFormat="0" applyBorder="0" applyAlignment="0" applyProtection="0">
      <alignment vertical="center"/>
    </xf>
    <xf numFmtId="0" fontId="186" fillId="4" borderId="0" applyNumberFormat="0" applyBorder="0" applyAlignment="0" applyProtection="0">
      <alignment vertical="center"/>
    </xf>
    <xf numFmtId="0" fontId="194" fillId="0" borderId="0" applyNumberFormat="0" applyFill="0" applyBorder="0" applyAlignment="0" applyProtection="0"/>
    <xf numFmtId="0" fontId="195" fillId="0" borderId="3" applyNumberFormat="0" applyFill="0" applyAlignment="0" applyProtection="0">
      <alignment vertical="center"/>
    </xf>
    <xf numFmtId="0" fontId="195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4" applyNumberFormat="0" applyFill="0" applyAlignment="0" applyProtection="0">
      <alignment vertical="center"/>
    </xf>
    <xf numFmtId="0" fontId="197" fillId="0" borderId="4" applyNumberFormat="0" applyFill="0" applyAlignment="0" applyProtection="0">
      <alignment vertical="center"/>
    </xf>
    <xf numFmtId="0" fontId="198" fillId="0" borderId="4" applyNumberFormat="0" applyFill="0" applyAlignment="0" applyProtection="0">
      <alignment vertical="center"/>
    </xf>
    <xf numFmtId="0" fontId="199" fillId="0" borderId="5" applyNumberFormat="0" applyFill="0" applyAlignment="0" applyProtection="0">
      <alignment vertical="center"/>
    </xf>
    <xf numFmtId="0" fontId="199" fillId="0" borderId="5" applyNumberFormat="0" applyFill="0" applyAlignment="0" applyProtection="0">
      <alignment vertical="center"/>
    </xf>
    <xf numFmtId="0" fontId="200" fillId="0" borderId="5" applyNumberFormat="0" applyFill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0" fontId="55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176" fontId="101" fillId="0" borderId="0" applyNumberFormat="0" applyFill="0" applyBorder="0" applyAlignment="0" applyProtection="0">
      <alignment vertical="center"/>
    </xf>
    <xf numFmtId="0" fontId="54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0" fontId="55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01" fillId="20" borderId="1" applyNumberFormat="0" applyAlignment="0" applyProtection="0">
      <alignment vertical="center"/>
    </xf>
    <xf numFmtId="0" fontId="201" fillId="20" borderId="1" applyNumberFormat="0" applyAlignment="0" applyProtection="0">
      <alignment vertical="center"/>
    </xf>
    <xf numFmtId="0" fontId="202" fillId="20" borderId="1" applyNumberFormat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176" fontId="163" fillId="0" borderId="0" applyNumberFormat="0" applyFill="0" applyBorder="0" applyAlignment="0" applyProtection="0">
      <alignment vertical="center"/>
    </xf>
    <xf numFmtId="0" fontId="55" fillId="0" borderId="0"/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176" fontId="165" fillId="0" borderId="0" applyNumberFormat="0" applyFill="0" applyBorder="0" applyAlignment="0" applyProtection="0">
      <alignment vertical="center"/>
    </xf>
    <xf numFmtId="0" fontId="54" fillId="0" borderId="0"/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176" fontId="163" fillId="0" borderId="0" applyNumberFormat="0" applyFill="0" applyBorder="0" applyAlignment="0" applyProtection="0">
      <alignment vertical="center"/>
    </xf>
    <xf numFmtId="0" fontId="55" fillId="0" borderId="0"/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176" fontId="82" fillId="58" borderId="20" applyNumberFormat="0" applyAlignment="0" applyProtection="0">
      <alignment vertical="center"/>
    </xf>
    <xf numFmtId="0" fontId="55" fillId="0" borderId="0"/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3" fillId="58" borderId="20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176" fontId="58" fillId="20" borderId="1" applyNumberFormat="0" applyAlignment="0" applyProtection="0">
      <alignment vertical="center"/>
    </xf>
    <xf numFmtId="0" fontId="54" fillId="0" borderId="0"/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176" fontId="82" fillId="58" borderId="20" applyNumberFormat="0" applyAlignment="0" applyProtection="0">
      <alignment vertical="center"/>
    </xf>
    <xf numFmtId="0" fontId="55" fillId="0" borderId="0"/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2" fillId="58" borderId="20" applyNumberFormat="0" applyAlignment="0" applyProtection="0">
      <alignment vertical="center"/>
    </xf>
    <xf numFmtId="0" fontId="83" fillId="58" borderId="20" applyNumberFormat="0" applyAlignment="0" applyProtection="0">
      <alignment vertical="center"/>
    </xf>
    <xf numFmtId="180" fontId="180" fillId="0" borderId="0" applyFont="0" applyFill="0" applyBorder="0" applyAlignment="0" applyProtection="0"/>
    <xf numFmtId="180" fontId="44" fillId="0" borderId="0" applyFont="0" applyFill="0" applyBorder="0" applyAlignment="0" applyProtection="0"/>
    <xf numFmtId="174" fontId="180" fillId="0" borderId="0" applyFont="0" applyFill="0" applyBorder="0" applyAlignment="0" applyProtection="0"/>
    <xf numFmtId="221" fontId="12" fillId="0" borderId="0" applyFont="0" applyFill="0" applyBorder="0" applyAlignment="0" applyProtection="0">
      <alignment vertical="center"/>
    </xf>
    <xf numFmtId="0" fontId="54" fillId="0" borderId="0"/>
    <xf numFmtId="221" fontId="12" fillId="0" borderId="0" applyFon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21" fillId="7" borderId="1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176" fontId="119" fillId="62" borderId="20" applyNumberFormat="0" applyAlignment="0" applyProtection="0">
      <alignment vertical="center"/>
    </xf>
    <xf numFmtId="0" fontId="55" fillId="0" borderId="0"/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20" fillId="62" borderId="20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176" fontId="121" fillId="7" borderId="1" applyNumberFormat="0" applyAlignment="0" applyProtection="0">
      <alignment vertical="center"/>
    </xf>
    <xf numFmtId="0" fontId="54" fillId="0" borderId="0"/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176" fontId="119" fillId="62" borderId="20" applyNumberFormat="0" applyAlignment="0" applyProtection="0">
      <alignment vertical="center"/>
    </xf>
    <xf numFmtId="0" fontId="55" fillId="0" borderId="0"/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19" fillId="62" borderId="20" applyNumberFormat="0" applyAlignment="0" applyProtection="0">
      <alignment vertical="center"/>
    </xf>
    <xf numFmtId="0" fontId="120" fillId="62" borderId="20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176" fontId="137" fillId="58" borderId="31" applyNumberFormat="0" applyAlignment="0" applyProtection="0">
      <alignment vertical="center"/>
    </xf>
    <xf numFmtId="0" fontId="55" fillId="0" borderId="0"/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8" fillId="58" borderId="31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176" fontId="139" fillId="20" borderId="8" applyNumberFormat="0" applyAlignment="0" applyProtection="0">
      <alignment vertical="center"/>
    </xf>
    <xf numFmtId="0" fontId="54" fillId="0" borderId="0"/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176" fontId="137" fillId="58" borderId="31" applyNumberFormat="0" applyAlignment="0" applyProtection="0">
      <alignment vertical="center"/>
    </xf>
    <xf numFmtId="0" fontId="55" fillId="0" borderId="0"/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7" fillId="58" borderId="31" applyNumberFormat="0" applyAlignment="0" applyProtection="0">
      <alignment vertical="center"/>
    </xf>
    <xf numFmtId="0" fontId="138" fillId="58" borderId="31" applyNumberFormat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176" fontId="126" fillId="66" borderId="0" applyNumberFormat="0" applyBorder="0" applyAlignment="0" applyProtection="0">
      <alignment vertical="center"/>
    </xf>
    <xf numFmtId="0" fontId="55" fillId="0" borderId="0"/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7" fillId="66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176" fontId="128" fillId="22" borderId="0" applyNumberFormat="0" applyBorder="0" applyAlignment="0" applyProtection="0">
      <alignment vertical="center"/>
    </xf>
    <xf numFmtId="0" fontId="54" fillId="0" borderId="0"/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176" fontId="126" fillId="66" borderId="0" applyNumberFormat="0" applyBorder="0" applyAlignment="0" applyProtection="0">
      <alignment vertical="center"/>
    </xf>
    <xf numFmtId="0" fontId="55" fillId="0" borderId="0"/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6" fillId="66" borderId="0" applyNumberFormat="0" applyBorder="0" applyAlignment="0" applyProtection="0">
      <alignment vertical="center"/>
    </xf>
    <xf numFmtId="0" fontId="127" fillId="66" borderId="0" applyNumberFormat="0" applyBorder="0" applyAlignment="0" applyProtection="0">
      <alignment vertical="center"/>
    </xf>
    <xf numFmtId="168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4" fillId="0" borderId="6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176" fontId="122" fillId="0" borderId="29" applyNumberFormat="0" applyFill="0" applyAlignment="0" applyProtection="0">
      <alignment vertical="center"/>
    </xf>
    <xf numFmtId="0" fontId="55" fillId="0" borderId="0"/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3" fillId="0" borderId="29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176" fontId="124" fillId="0" borderId="6" applyNumberFormat="0" applyFill="0" applyAlignment="0" applyProtection="0">
      <alignment vertical="center"/>
    </xf>
    <xf numFmtId="0" fontId="54" fillId="0" borderId="0"/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4" fillId="0" borderId="6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176" fontId="122" fillId="0" borderId="29" applyNumberFormat="0" applyFill="0" applyAlignment="0" applyProtection="0">
      <alignment vertical="center"/>
    </xf>
    <xf numFmtId="0" fontId="55" fillId="0" borderId="0"/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2" fillId="0" borderId="29" applyNumberFormat="0" applyFill="0" applyAlignment="0" applyProtection="0">
      <alignment vertical="center"/>
    </xf>
    <xf numFmtId="0" fontId="123" fillId="0" borderId="29" applyNumberFormat="0" applyFill="0" applyAlignment="0" applyProtection="0">
      <alignment vertical="center"/>
    </xf>
    <xf numFmtId="0" fontId="209" fillId="0" borderId="0" applyNumberFormat="0" applyFill="0" applyBorder="0" applyAlignment="0" applyProtection="0">
      <alignment vertical="top"/>
      <protection locked="0"/>
    </xf>
    <xf numFmtId="0" fontId="210" fillId="0" borderId="10" applyNumberFormat="0" applyFill="0" applyAlignment="0" applyProtection="0">
      <alignment vertical="center"/>
    </xf>
    <xf numFmtId="0" fontId="210" fillId="0" borderId="10" applyNumberFormat="0" applyFill="0" applyAlignment="0" applyProtection="0">
      <alignment vertical="center"/>
    </xf>
    <xf numFmtId="0" fontId="211" fillId="0" borderId="10" applyNumberFormat="0" applyFill="0" applyAlignment="0" applyProtection="0">
      <alignment vertical="center"/>
    </xf>
    <xf numFmtId="0" fontId="12" fillId="23" borderId="7" applyNumberFormat="0" applyFont="0" applyAlignment="0" applyProtection="0">
      <alignment vertical="center"/>
    </xf>
    <xf numFmtId="0" fontId="14" fillId="0" borderId="0"/>
    <xf numFmtId="0" fontId="124" fillId="0" borderId="6" applyNumberFormat="0" applyFill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91" fillId="0" borderId="0">
      <alignment vertical="center"/>
    </xf>
    <xf numFmtId="0" fontId="14" fillId="0" borderId="0"/>
    <xf numFmtId="0" fontId="71" fillId="13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9" fillId="0" borderId="0"/>
    <xf numFmtId="0" fontId="8" fillId="0" borderId="0"/>
    <xf numFmtId="0" fontId="7" fillId="0" borderId="0"/>
    <xf numFmtId="222" fontId="14" fillId="0" borderId="0"/>
    <xf numFmtId="222" fontId="14" fillId="0" borderId="0"/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58" fillId="20" borderId="1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88" fillId="21" borderId="2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08" fillId="0" borderId="3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1" fillId="0" borderId="4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5" applyNumberFormat="0" applyFill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222" fontId="51" fillId="0" borderId="0" applyNumberFormat="0" applyFill="0" applyBorder="0" applyAlignment="0" applyProtection="0">
      <alignment vertical="top"/>
      <protection locked="0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1" fillId="7" borderId="1" applyNumberFormat="0" applyAlignment="0" applyProtection="0">
      <alignment vertical="center"/>
    </xf>
    <xf numFmtId="0" fontId="128" fillId="2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7" fillId="0" borderId="0"/>
    <xf numFmtId="0" fontId="7" fillId="0" borderId="0"/>
    <xf numFmtId="222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54" fillId="23" borderId="7" applyNumberFormat="0" applyFon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39" fillId="20" borderId="8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0" fillId="0" borderId="10" applyNumberFormat="0" applyFill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222" fontId="54" fillId="0" borderId="0"/>
    <xf numFmtId="222" fontId="65" fillId="0" borderId="0">
      <alignment vertical="center"/>
    </xf>
    <xf numFmtId="0" fontId="7" fillId="0" borderId="0"/>
    <xf numFmtId="222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0" fillId="0" borderId="0">
      <alignment vertical="center"/>
    </xf>
    <xf numFmtId="222" fontId="5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4" fillId="0" borderId="0"/>
    <xf numFmtId="171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44" fillId="0" borderId="0"/>
    <xf numFmtId="0" fontId="19" fillId="74" borderId="0" applyNumberFormat="0" applyBorder="0" applyAlignment="0" applyProtection="0"/>
    <xf numFmtId="0" fontId="19" fillId="7" borderId="0" applyNumberFormat="0" applyBorder="0" applyAlignment="0" applyProtection="0"/>
    <xf numFmtId="0" fontId="19" fillId="23" borderId="0" applyNumberFormat="0" applyBorder="0" applyAlignment="0" applyProtection="0"/>
    <xf numFmtId="0" fontId="19" fillId="74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20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22" borderId="0" applyNumberFormat="0" applyBorder="0" applyAlignment="0" applyProtection="0"/>
    <xf numFmtId="0" fontId="19" fillId="20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  <xf numFmtId="0" fontId="221" fillId="14" borderId="0" applyNumberFormat="0" applyBorder="0" applyAlignment="0" applyProtection="0"/>
    <xf numFmtId="0" fontId="221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21" fillId="22" borderId="0" applyNumberFormat="0" applyBorder="0" applyAlignment="0" applyProtection="0"/>
    <xf numFmtId="0" fontId="221" fillId="20" borderId="0" applyNumberFormat="0" applyBorder="0" applyAlignment="0" applyProtection="0"/>
    <xf numFmtId="0" fontId="221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21" fillId="7" borderId="0" applyNumberFormat="0" applyBorder="0" applyAlignment="0" applyProtection="0"/>
    <xf numFmtId="0" fontId="221" fillId="14" borderId="0" applyNumberFormat="0" applyBorder="0" applyAlignment="0" applyProtection="0"/>
    <xf numFmtId="0" fontId="221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21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20" borderId="1" applyNumberFormat="0" applyAlignment="0" applyProtection="0"/>
    <xf numFmtId="0" fontId="22" fillId="74" borderId="1" applyNumberFormat="0" applyAlignment="0" applyProtection="0"/>
    <xf numFmtId="169" fontId="1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22" fillId="0" borderId="34" applyNumberFormat="0" applyFill="0" applyAlignment="0" applyProtection="0"/>
    <xf numFmtId="0" fontId="223" fillId="0" borderId="4" applyNumberFormat="0" applyFill="0" applyAlignment="0" applyProtection="0"/>
    <xf numFmtId="0" fontId="224" fillId="0" borderId="35" applyNumberFormat="0" applyFill="0" applyAlignment="0" applyProtection="0"/>
    <xf numFmtId="0" fontId="224" fillId="0" borderId="0" applyNumberFormat="0" applyFill="0" applyBorder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29" fillId="7" borderId="1" applyNumberFormat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12" fillId="0" borderId="0"/>
    <xf numFmtId="0" fontId="12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19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32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2" fillId="0" borderId="0"/>
    <xf numFmtId="0" fontId="32" fillId="0" borderId="0"/>
    <xf numFmtId="0" fontId="32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19" fillId="0" borderId="0"/>
    <xf numFmtId="0" fontId="47" fillId="0" borderId="0"/>
    <xf numFmtId="0" fontId="19" fillId="0" borderId="0"/>
    <xf numFmtId="0" fontId="47" fillId="0" borderId="0"/>
    <xf numFmtId="0" fontId="19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89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89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0" borderId="0"/>
    <xf numFmtId="0" fontId="4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12" fillId="0" borderId="0"/>
    <xf numFmtId="171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2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19" fillId="23" borderId="7" applyNumberFormat="0" applyFont="0" applyAlignment="0" applyProtection="0"/>
    <xf numFmtId="0" fontId="34" fillId="20" borderId="8" applyNumberFormat="0" applyAlignment="0" applyProtection="0"/>
    <xf numFmtId="0" fontId="34" fillId="74" borderId="8" applyNumberFormat="0" applyAlignment="0" applyProtection="0"/>
    <xf numFmtId="171" fontId="45" fillId="0" borderId="9" applyNumberFormat="0" applyFont="0" applyFill="0" applyAlignment="0">
      <alignment horizontal="left"/>
    </xf>
    <xf numFmtId="0" fontId="14" fillId="0" borderId="0"/>
    <xf numFmtId="0" fontId="36" fillId="0" borderId="10" applyNumberFormat="0" applyFill="0" applyAlignment="0" applyProtection="0"/>
    <xf numFmtId="0" fontId="36" fillId="0" borderId="36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7" fillId="0" borderId="0" applyNumberFormat="0" applyFill="0" applyBorder="0" applyAlignment="0" applyProtection="0">
      <alignment vertical="top"/>
      <protection locked="0"/>
    </xf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231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59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55">
    <xf numFmtId="0" fontId="0" fillId="0" borderId="0" xfId="0"/>
    <xf numFmtId="0" fontId="12" fillId="25" borderId="0" xfId="0" applyFont="1" applyFill="1" applyBorder="1" applyAlignment="1">
      <alignment wrapText="1"/>
    </xf>
    <xf numFmtId="0" fontId="16" fillId="27" borderId="0" xfId="0" applyFont="1" applyFill="1" applyBorder="1" applyAlignment="1">
      <alignment wrapText="1"/>
    </xf>
    <xf numFmtId="0" fontId="12" fillId="27" borderId="0" xfId="0" applyFont="1" applyFill="1" applyBorder="1" applyAlignment="1">
      <alignment wrapText="1"/>
    </xf>
    <xf numFmtId="0" fontId="216" fillId="27" borderId="0" xfId="0" applyFont="1" applyFill="1" applyBorder="1" applyAlignment="1">
      <alignment horizontal="center" vertical="center" wrapText="1"/>
    </xf>
    <xf numFmtId="0" fontId="13" fillId="27" borderId="0" xfId="0" applyFont="1" applyFill="1" applyBorder="1" applyAlignment="1">
      <alignment horizontal="center" vertical="center" wrapText="1"/>
    </xf>
    <xf numFmtId="0" fontId="214" fillId="27" borderId="0" xfId="0" applyFont="1" applyFill="1" applyBorder="1" applyAlignment="1">
      <alignment horizontal="left" wrapText="1" indent="1"/>
    </xf>
    <xf numFmtId="0" fontId="12" fillId="27" borderId="0" xfId="0" applyFont="1" applyFill="1" applyBorder="1" applyAlignment="1">
      <alignment horizontal="left" wrapText="1" indent="1"/>
    </xf>
    <xf numFmtId="0" fontId="212" fillId="27" borderId="0" xfId="0" applyFont="1" applyFill="1" applyBorder="1" applyAlignment="1">
      <alignment horizontal="center" vertical="center" wrapText="1"/>
    </xf>
    <xf numFmtId="0" fontId="212" fillId="27" borderId="0" xfId="0" applyFont="1" applyFill="1" applyBorder="1" applyAlignment="1">
      <alignment horizontal="center" wrapText="1"/>
    </xf>
    <xf numFmtId="0" fontId="64" fillId="27" borderId="0" xfId="0" applyFont="1" applyFill="1" applyBorder="1" applyAlignment="1">
      <alignment horizontal="center" wrapText="1"/>
    </xf>
    <xf numFmtId="0" fontId="216" fillId="27" borderId="33" xfId="0" applyFont="1" applyFill="1" applyBorder="1" applyAlignment="1">
      <alignment horizontal="center" vertical="center" wrapText="1"/>
    </xf>
    <xf numFmtId="0" fontId="13" fillId="27" borderId="33" xfId="0" applyFont="1" applyFill="1" applyBorder="1" applyAlignment="1">
      <alignment horizontal="center" vertical="center" wrapText="1"/>
    </xf>
    <xf numFmtId="0" fontId="13" fillId="27" borderId="33" xfId="80" applyFont="1" applyFill="1" applyBorder="1" applyAlignment="1">
      <alignment horizontal="center" vertical="center" wrapText="1"/>
    </xf>
    <xf numFmtId="0" fontId="214" fillId="27" borderId="0" xfId="0" applyFont="1" applyFill="1" applyBorder="1" applyAlignment="1">
      <alignment wrapText="1"/>
    </xf>
    <xf numFmtId="170" fontId="13" fillId="27" borderId="0" xfId="0" applyNumberFormat="1" applyFont="1" applyFill="1" applyBorder="1" applyAlignment="1">
      <alignment horizontal="center" wrapText="1"/>
    </xf>
    <xf numFmtId="0" fontId="213" fillId="27" borderId="0" xfId="0" applyFont="1" applyFill="1" applyBorder="1" applyAlignment="1">
      <alignment horizontal="center" vertical="center" wrapText="1"/>
    </xf>
    <xf numFmtId="0" fontId="213" fillId="27" borderId="33" xfId="0" applyFont="1" applyFill="1" applyBorder="1" applyAlignment="1">
      <alignment horizontal="center" vertical="center" wrapText="1"/>
    </xf>
    <xf numFmtId="170" fontId="13" fillId="27" borderId="33" xfId="0" applyNumberFormat="1" applyFont="1" applyFill="1" applyBorder="1" applyAlignment="1">
      <alignment horizontal="center" vertical="center" wrapText="1"/>
    </xf>
    <xf numFmtId="0" fontId="225" fillId="27" borderId="0" xfId="0" applyFont="1" applyFill="1" applyBorder="1" applyAlignment="1">
      <alignment wrapText="1"/>
    </xf>
    <xf numFmtId="0" fontId="213" fillId="27" borderId="0" xfId="0" applyFont="1" applyFill="1" applyBorder="1" applyAlignment="1">
      <alignment horizontal="center" wrapText="1"/>
    </xf>
    <xf numFmtId="0" fontId="216" fillId="0" borderId="37" xfId="0" applyFont="1" applyFill="1" applyBorder="1" applyAlignment="1">
      <alignment horizontal="left" vertical="center" wrapText="1" indent="1"/>
    </xf>
    <xf numFmtId="0" fontId="13" fillId="25" borderId="37" xfId="0" applyFont="1" applyFill="1" applyBorder="1" applyAlignment="1">
      <alignment horizontal="left" vertical="center" wrapText="1" indent="1"/>
    </xf>
    <xf numFmtId="0" fontId="13" fillId="0" borderId="37" xfId="0" applyFont="1" applyFill="1" applyBorder="1" applyAlignment="1">
      <alignment horizontal="center" vertical="center" wrapText="1"/>
    </xf>
    <xf numFmtId="0" fontId="216" fillId="27" borderId="37" xfId="0" applyFont="1" applyFill="1" applyBorder="1" applyAlignment="1">
      <alignment horizontal="left" vertical="center" wrapText="1" indent="1"/>
    </xf>
    <xf numFmtId="0" fontId="13" fillId="27" borderId="37" xfId="0" applyFont="1" applyFill="1" applyBorder="1" applyAlignment="1">
      <alignment horizontal="center" vertical="center" wrapText="1"/>
    </xf>
    <xf numFmtId="0" fontId="13" fillId="0" borderId="37" xfId="80" applyFont="1" applyFill="1" applyBorder="1" applyAlignment="1">
      <alignment horizontal="center" vertical="center" wrapText="1"/>
    </xf>
    <xf numFmtId="0" fontId="13" fillId="27" borderId="37" xfId="0" applyFont="1" applyFill="1" applyBorder="1" applyAlignment="1">
      <alignment horizontal="left" vertical="center" wrapText="1" indent="1"/>
    </xf>
    <xf numFmtId="223" fontId="13" fillId="25" borderId="37" xfId="0" applyNumberFormat="1" applyFont="1" applyFill="1" applyBorder="1" applyAlignment="1">
      <alignment horizontal="left" vertical="center" wrapText="1" indent="1"/>
    </xf>
    <xf numFmtId="170" fontId="216" fillId="76" borderId="37" xfId="0" applyNumberFormat="1" applyFont="1" applyFill="1" applyBorder="1" applyAlignment="1">
      <alignment horizontal="left" vertical="center" wrapText="1" indent="1"/>
    </xf>
    <xf numFmtId="0" fontId="216" fillId="0" borderId="37" xfId="118" applyFont="1" applyFill="1" applyBorder="1" applyAlignment="1">
      <alignment horizontal="center" vertical="center" wrapText="1"/>
    </xf>
    <xf numFmtId="170" fontId="220" fillId="76" borderId="37" xfId="38098" applyNumberFormat="1" applyFont="1" applyFill="1" applyBorder="1" applyAlignment="1" applyProtection="1">
      <alignment horizontal="center" vertical="center" wrapText="1"/>
    </xf>
    <xf numFmtId="0" fontId="216" fillId="27" borderId="37" xfId="0" applyFont="1" applyFill="1" applyBorder="1" applyAlignment="1">
      <alignment horizontal="center" vertical="center" wrapText="1"/>
    </xf>
    <xf numFmtId="0" fontId="216" fillId="76" borderId="37" xfId="0" applyFont="1" applyFill="1" applyBorder="1" applyAlignment="1">
      <alignment horizontal="left" vertical="center" wrapText="1" indent="1"/>
    </xf>
    <xf numFmtId="223" fontId="213" fillId="0" borderId="37" xfId="0" quotePrefix="1" applyNumberFormat="1" applyFont="1" applyFill="1" applyBorder="1" applyAlignment="1">
      <alignment horizontal="center" vertical="center"/>
    </xf>
    <xf numFmtId="223" fontId="213" fillId="27" borderId="33" xfId="0" applyNumberFormat="1" applyFont="1" applyFill="1" applyBorder="1" applyAlignment="1">
      <alignment horizontal="center" vertical="center"/>
    </xf>
    <xf numFmtId="0" fontId="216" fillId="75" borderId="37" xfId="0" applyFont="1" applyFill="1" applyBorder="1" applyAlignment="1">
      <alignment horizontal="left" vertical="center" wrapText="1" indent="1"/>
    </xf>
    <xf numFmtId="0" fontId="216" fillId="75" borderId="37" xfId="0" applyFont="1" applyFill="1" applyBorder="1" applyAlignment="1">
      <alignment horizontal="center" vertical="center" wrapText="1"/>
    </xf>
    <xf numFmtId="0" fontId="217" fillId="27" borderId="0" xfId="0" applyFont="1" applyFill="1" applyBorder="1" applyAlignment="1">
      <alignment horizontal="right" wrapText="1"/>
    </xf>
    <xf numFmtId="0" fontId="217" fillId="27" borderId="0" xfId="0" applyFont="1" applyFill="1" applyAlignment="1">
      <alignment horizontal="center" vertical="center"/>
    </xf>
    <xf numFmtId="0" fontId="217" fillId="27" borderId="0" xfId="0" applyFont="1" applyFill="1" applyBorder="1" applyAlignment="1">
      <alignment wrapText="1"/>
    </xf>
    <xf numFmtId="0" fontId="215" fillId="27" borderId="0" xfId="0" applyFont="1" applyFill="1" applyBorder="1" applyAlignment="1">
      <alignment horizontal="left" vertical="center" wrapText="1" indent="5"/>
    </xf>
    <xf numFmtId="223" fontId="228" fillId="27" borderId="0" xfId="0" applyNumberFormat="1" applyFont="1" applyFill="1" applyBorder="1" applyAlignment="1">
      <alignment horizontal="center" vertical="center" wrapText="1"/>
    </xf>
    <xf numFmtId="0" fontId="13" fillId="25" borderId="0" xfId="0" applyFont="1" applyFill="1" applyBorder="1" applyAlignment="1">
      <alignment vertical="center" wrapText="1"/>
    </xf>
    <xf numFmtId="0" fontId="229" fillId="27" borderId="0" xfId="0" applyFont="1" applyFill="1" applyBorder="1" applyAlignment="1">
      <alignment vertical="center" wrapText="1"/>
    </xf>
    <xf numFmtId="0" fontId="13" fillId="27" borderId="0" xfId="0" applyFont="1" applyFill="1" applyBorder="1" applyAlignment="1">
      <alignment vertical="center" wrapText="1"/>
    </xf>
    <xf numFmtId="14" fontId="213" fillId="27" borderId="0" xfId="0" applyNumberFormat="1" applyFont="1" applyFill="1" applyBorder="1" applyAlignment="1">
      <alignment horizontal="left" vertical="center" wrapText="1" indent="1"/>
    </xf>
    <xf numFmtId="0" fontId="219" fillId="76" borderId="0" xfId="0" applyFont="1" applyFill="1" applyBorder="1" applyAlignment="1">
      <alignment horizontal="left" vertical="center" wrapText="1" indent="1"/>
    </xf>
    <xf numFmtId="0" fontId="216" fillId="76" borderId="0" xfId="0" applyFont="1" applyFill="1" applyBorder="1" applyAlignment="1">
      <alignment horizontal="left" vertical="center" wrapText="1" indent="1"/>
    </xf>
    <xf numFmtId="0" fontId="216" fillId="77" borderId="0" xfId="0" applyFont="1" applyFill="1" applyBorder="1" applyAlignment="1">
      <alignment horizontal="left" vertical="center" wrapText="1" indent="1"/>
    </xf>
    <xf numFmtId="223" fontId="213" fillId="0" borderId="37" xfId="0" applyNumberFormat="1" applyFont="1" applyFill="1" applyBorder="1" applyAlignment="1">
      <alignment horizontal="center" vertical="center"/>
    </xf>
    <xf numFmtId="0" fontId="213" fillId="76" borderId="0" xfId="0" applyFont="1" applyFill="1" applyBorder="1" applyAlignment="1">
      <alignment horizontal="center" vertical="center" wrapText="1"/>
    </xf>
    <xf numFmtId="0" fontId="216" fillId="0" borderId="37" xfId="80" applyFont="1" applyFill="1" applyBorder="1" applyAlignment="1">
      <alignment horizontal="center" vertical="center" wrapText="1"/>
    </xf>
    <xf numFmtId="0" fontId="232" fillId="77" borderId="0" xfId="0" applyFont="1" applyFill="1" applyBorder="1" applyAlignment="1">
      <alignment horizontal="center" vertical="center" wrapText="1"/>
    </xf>
    <xf numFmtId="0" fontId="216" fillId="25" borderId="37" xfId="0" applyFont="1" applyFill="1" applyBorder="1" applyAlignment="1">
      <alignment horizontal="left" vertical="center" wrapText="1" indent="1"/>
    </xf>
    <xf numFmtId="0" fontId="220" fillId="27" borderId="33" xfId="0" applyFont="1" applyFill="1" applyBorder="1" applyAlignment="1">
      <alignment horizontal="center" vertical="center" wrapText="1"/>
    </xf>
    <xf numFmtId="0" fontId="220" fillId="76" borderId="37" xfId="38098" applyFont="1" applyFill="1" applyBorder="1" applyAlignment="1" applyProtection="1">
      <alignment horizontal="center" vertical="center" wrapText="1"/>
    </xf>
    <xf numFmtId="0" fontId="46" fillId="76" borderId="0" xfId="0" applyFont="1" applyFill="1" applyBorder="1" applyAlignment="1">
      <alignment horizontal="center" vertical="center" wrapText="1"/>
    </xf>
    <xf numFmtId="223" fontId="213" fillId="27" borderId="37" xfId="0" quotePrefix="1" applyNumberFormat="1" applyFont="1" applyFill="1" applyBorder="1" applyAlignment="1">
      <alignment horizontal="center" vertical="center"/>
    </xf>
    <xf numFmtId="0" fontId="216" fillId="27" borderId="37" xfId="118" applyFont="1" applyFill="1" applyBorder="1" applyAlignment="1">
      <alignment horizontal="center" vertical="center" wrapText="1"/>
    </xf>
    <xf numFmtId="0" fontId="233" fillId="75" borderId="37" xfId="0" applyFont="1" applyFill="1" applyBorder="1" applyAlignment="1">
      <alignment horizontal="center" vertical="center" wrapText="1"/>
    </xf>
    <xf numFmtId="223" fontId="13" fillId="0" borderId="37" xfId="0" quotePrefix="1" applyNumberFormat="1" applyFont="1" applyFill="1" applyBorder="1" applyAlignment="1">
      <alignment horizontal="center" vertical="center"/>
    </xf>
    <xf numFmtId="223" fontId="213" fillId="0" borderId="33" xfId="0" applyNumberFormat="1" applyFont="1" applyFill="1" applyBorder="1" applyAlignment="1">
      <alignment horizontal="center" vertical="center"/>
    </xf>
    <xf numFmtId="0" fontId="226" fillId="75" borderId="0" xfId="0" applyFont="1" applyFill="1" applyAlignment="1">
      <alignment horizontal="center" vertical="center"/>
    </xf>
    <xf numFmtId="0" fontId="218" fillId="76" borderId="38" xfId="0" applyFont="1" applyFill="1" applyBorder="1" applyAlignment="1">
      <alignment horizontal="left" vertical="center" indent="1"/>
    </xf>
    <xf numFmtId="0" fontId="218" fillId="27" borderId="38" xfId="0" applyFont="1" applyFill="1" applyBorder="1" applyAlignment="1">
      <alignment horizontal="left" vertical="center" indent="1"/>
    </xf>
    <xf numFmtId="0" fontId="219" fillId="27" borderId="38" xfId="0" applyFont="1" applyFill="1" applyBorder="1" applyAlignment="1">
      <alignment horizontal="left" vertical="center" indent="1"/>
    </xf>
    <xf numFmtId="0" fontId="219" fillId="75" borderId="0" xfId="0" applyFont="1" applyFill="1" applyAlignment="1">
      <alignment horizontal="left" vertical="center" indent="1"/>
    </xf>
    <xf numFmtId="0" fontId="13" fillId="27" borderId="38" xfId="0" applyFont="1" applyFill="1" applyBorder="1" applyAlignment="1">
      <alignment horizontal="left" vertical="center" indent="1"/>
    </xf>
    <xf numFmtId="0" fontId="230" fillId="27" borderId="0" xfId="0" applyFont="1" applyFill="1" applyAlignment="1">
      <alignment horizontal="left" vertical="center" indent="1"/>
    </xf>
    <xf numFmtId="0" fontId="235" fillId="76" borderId="40" xfId="0" applyFont="1" applyFill="1" applyBorder="1" applyAlignment="1">
      <alignment horizontal="left" vertical="center" indent="1"/>
    </xf>
    <xf numFmtId="0" fontId="235" fillId="76" borderId="41" xfId="0" applyFont="1" applyFill="1" applyBorder="1" applyAlignment="1">
      <alignment horizontal="center" vertical="center"/>
    </xf>
    <xf numFmtId="0" fontId="217" fillId="79" borderId="39" xfId="0" applyFont="1" applyFill="1" applyBorder="1" applyAlignment="1">
      <alignment horizontal="center" vertical="center"/>
    </xf>
    <xf numFmtId="0" fontId="46" fillId="76" borderId="42" xfId="0" quotePrefix="1" applyFont="1" applyFill="1" applyBorder="1" applyAlignment="1">
      <alignment horizontal="center" vertical="center"/>
    </xf>
    <xf numFmtId="170" fontId="241" fillId="78" borderId="37" xfId="0" applyNumberFormat="1" applyFont="1" applyFill="1" applyBorder="1" applyAlignment="1">
      <alignment horizontal="center" vertical="center" wrapText="1"/>
    </xf>
    <xf numFmtId="0" fontId="217" fillId="80" borderId="45" xfId="0" applyFont="1" applyFill="1" applyBorder="1" applyAlignment="1">
      <alignment horizontal="center" vertical="center"/>
    </xf>
    <xf numFmtId="170" fontId="220" fillId="76" borderId="46" xfId="38098" applyNumberFormat="1" applyFont="1" applyFill="1" applyBorder="1" applyAlignment="1" applyProtection="1">
      <alignment horizontal="left" vertical="center" wrapText="1" indent="1"/>
    </xf>
    <xf numFmtId="170" fontId="242" fillId="76" borderId="37" xfId="0" applyNumberFormat="1" applyFont="1" applyFill="1" applyBorder="1" applyAlignment="1">
      <alignment horizontal="center" vertical="center" wrapText="1"/>
    </xf>
    <xf numFmtId="0" fontId="243" fillId="0" borderId="0" xfId="0" applyFont="1" applyFill="1"/>
    <xf numFmtId="0" fontId="244" fillId="27" borderId="47" xfId="0" applyFont="1" applyFill="1" applyBorder="1" applyAlignment="1">
      <alignment horizontal="left"/>
    </xf>
    <xf numFmtId="0" fontId="244" fillId="27" borderId="47" xfId="0" applyFont="1" applyFill="1" applyBorder="1" applyAlignment="1">
      <alignment horizontal="center"/>
    </xf>
    <xf numFmtId="0" fontId="245" fillId="0" borderId="0" xfId="0" applyFont="1"/>
    <xf numFmtId="0" fontId="0" fillId="0" borderId="0" xfId="0" applyFill="1"/>
    <xf numFmtId="0" fontId="0" fillId="0" borderId="0" xfId="0" applyAlignment="1">
      <alignment wrapText="1"/>
    </xf>
    <xf numFmtId="0" fontId="12" fillId="0" borderId="0" xfId="0" applyFont="1"/>
    <xf numFmtId="0" fontId="216" fillId="0" borderId="33" xfId="118" applyFont="1" applyFill="1" applyBorder="1" applyAlignment="1">
      <alignment horizontal="center" vertical="center" wrapText="1"/>
    </xf>
    <xf numFmtId="0" fontId="12" fillId="0" borderId="0" xfId="0" quotePrefix="1" applyFont="1"/>
    <xf numFmtId="0" fontId="247" fillId="27" borderId="47" xfId="811" applyFont="1" applyFill="1" applyBorder="1"/>
    <xf numFmtId="0" fontId="247" fillId="27" borderId="47" xfId="811" applyFont="1" applyFill="1" applyBorder="1" applyAlignment="1">
      <alignment horizontal="center"/>
    </xf>
    <xf numFmtId="0" fontId="248" fillId="27" borderId="0" xfId="0" applyFont="1" applyFill="1" applyBorder="1" applyAlignment="1">
      <alignment horizontal="center" wrapText="1"/>
    </xf>
    <xf numFmtId="170" fontId="216" fillId="76" borderId="48" xfId="0" applyNumberFormat="1" applyFont="1" applyFill="1" applyBorder="1" applyAlignment="1">
      <alignment horizontal="left" vertical="center" wrapText="1" indent="1"/>
    </xf>
    <xf numFmtId="170" fontId="216" fillId="76" borderId="49" xfId="0" applyNumberFormat="1" applyFont="1" applyFill="1" applyBorder="1" applyAlignment="1">
      <alignment horizontal="left" vertical="center" wrapText="1" indent="1"/>
    </xf>
    <xf numFmtId="170" fontId="220" fillId="76" borderId="50" xfId="38098" applyNumberFormat="1" applyFont="1" applyFill="1" applyBorder="1" applyAlignment="1" applyProtection="1">
      <alignment horizontal="center" vertical="center" wrapText="1"/>
    </xf>
    <xf numFmtId="170" fontId="220" fillId="76" borderId="51" xfId="38098" applyNumberFormat="1" applyFont="1" applyFill="1" applyBorder="1" applyAlignment="1" applyProtection="1">
      <alignment horizontal="center" vertical="center" wrapText="1"/>
    </xf>
    <xf numFmtId="0" fontId="225" fillId="27" borderId="0" xfId="0" applyFont="1" applyFill="1" applyAlignment="1">
      <alignment wrapText="1"/>
    </xf>
    <xf numFmtId="0" fontId="12" fillId="25" borderId="0" xfId="0" applyFont="1" applyFill="1" applyAlignment="1">
      <alignment wrapText="1"/>
    </xf>
    <xf numFmtId="0" fontId="213" fillId="76" borderId="0" xfId="0" applyFont="1" applyFill="1" applyAlignment="1">
      <alignment horizontal="center" vertical="center" wrapText="1"/>
    </xf>
    <xf numFmtId="0" fontId="232" fillId="77" borderId="0" xfId="0" applyFont="1" applyFill="1" applyAlignment="1">
      <alignment horizontal="center" vertical="center" wrapText="1"/>
    </xf>
    <xf numFmtId="170" fontId="13" fillId="0" borderId="37" xfId="0" applyNumberFormat="1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220" fillId="0" borderId="37" xfId="0" applyFont="1" applyBorder="1" applyAlignment="1">
      <alignment horizontal="center" vertical="center" wrapText="1"/>
    </xf>
    <xf numFmtId="223" fontId="213" fillId="0" borderId="37" xfId="0" quotePrefix="1" applyNumberFormat="1" applyFont="1" applyBorder="1" applyAlignment="1">
      <alignment horizontal="center" vertical="center"/>
    </xf>
    <xf numFmtId="1" fontId="13" fillId="0" borderId="37" xfId="0" quotePrefix="1" applyNumberFormat="1" applyFont="1" applyBorder="1" applyAlignment="1">
      <alignment horizontal="center" vertical="center"/>
    </xf>
    <xf numFmtId="0" fontId="12" fillId="27" borderId="0" xfId="0" applyFont="1" applyFill="1" applyAlignment="1">
      <alignment horizontal="left" wrapText="1" indent="1"/>
    </xf>
    <xf numFmtId="0" fontId="214" fillId="27" borderId="0" xfId="0" applyFont="1" applyFill="1" applyAlignment="1">
      <alignment horizontal="left" wrapText="1" indent="1"/>
    </xf>
    <xf numFmtId="1" fontId="213" fillId="0" borderId="37" xfId="0" quotePrefix="1" applyNumberFormat="1" applyFont="1" applyBorder="1" applyAlignment="1">
      <alignment horizontal="center" vertical="center"/>
    </xf>
    <xf numFmtId="0" fontId="213" fillId="0" borderId="37" xfId="0" applyFont="1" applyBorder="1" applyAlignment="1">
      <alignment horizontal="center" vertical="center" wrapText="1"/>
    </xf>
    <xf numFmtId="0" fontId="234" fillId="0" borderId="37" xfId="0" applyFont="1" applyBorder="1" applyAlignment="1">
      <alignment horizontal="center" vertical="center" wrapText="1"/>
    </xf>
    <xf numFmtId="223" fontId="13" fillId="0" borderId="37" xfId="0" quotePrefix="1" applyNumberFormat="1" applyFont="1" applyBorder="1" applyAlignment="1">
      <alignment horizontal="center" vertical="center"/>
    </xf>
    <xf numFmtId="0" fontId="0" fillId="82" borderId="0" xfId="0" applyFill="1"/>
    <xf numFmtId="9" fontId="0" fillId="0" borderId="0" xfId="0" applyNumberFormat="1"/>
    <xf numFmtId="224" fontId="0" fillId="0" borderId="0" xfId="0" applyNumberFormat="1"/>
    <xf numFmtId="10" fontId="0" fillId="0" borderId="0" xfId="0" applyNumberFormat="1"/>
    <xf numFmtId="0" fontId="13" fillId="0" borderId="0" xfId="0" applyFont="1" applyFill="1" applyBorder="1" applyAlignment="1">
      <alignment horizontal="center" vertical="center" wrapText="1"/>
    </xf>
    <xf numFmtId="0" fontId="215" fillId="27" borderId="0" xfId="0" applyFont="1" applyFill="1" applyBorder="1" applyAlignment="1">
      <alignment horizontal="center" vertical="center" wrapText="1"/>
    </xf>
    <xf numFmtId="0" fontId="251" fillId="0" borderId="11" xfId="23739" applyFont="1" applyBorder="1" applyAlignment="1">
      <alignment horizontal="center" vertical="center" wrapText="1"/>
    </xf>
    <xf numFmtId="0" fontId="13" fillId="25" borderId="52" xfId="0" applyFont="1" applyFill="1" applyBorder="1" applyAlignment="1">
      <alignment horizontal="left" vertical="center" wrapText="1" indent="1"/>
    </xf>
    <xf numFmtId="0" fontId="13" fillId="25" borderId="0" xfId="0" applyFont="1" applyFill="1" applyAlignment="1">
      <alignment vertical="center" wrapText="1"/>
    </xf>
    <xf numFmtId="0" fontId="46" fillId="76" borderId="0" xfId="0" applyFont="1" applyFill="1" applyAlignment="1">
      <alignment horizontal="center" vertical="center" wrapText="1"/>
    </xf>
    <xf numFmtId="0" fontId="13" fillId="0" borderId="37" xfId="0" quotePrefix="1" applyFont="1" applyBorder="1" applyAlignment="1">
      <alignment horizontal="center" vertical="center" wrapText="1"/>
    </xf>
    <xf numFmtId="0" fontId="216" fillId="0" borderId="0" xfId="118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233" fillId="0" borderId="33" xfId="80" applyFont="1" applyFill="1" applyBorder="1" applyAlignment="1">
      <alignment horizontal="center" vertical="center" wrapText="1"/>
    </xf>
    <xf numFmtId="1" fontId="13" fillId="0" borderId="33" xfId="0" quotePrefix="1" applyNumberFormat="1" applyFont="1" applyBorder="1" applyAlignment="1">
      <alignment horizontal="center" vertical="center"/>
    </xf>
    <xf numFmtId="0" fontId="13" fillId="27" borderId="0" xfId="0" applyFont="1" applyFill="1" applyAlignment="1">
      <alignment horizontal="center" vertical="center" wrapText="1"/>
    </xf>
    <xf numFmtId="0" fontId="217" fillId="79" borderId="0" xfId="0" applyFont="1" applyFill="1" applyBorder="1" applyAlignment="1">
      <alignment horizontal="center" vertical="center"/>
    </xf>
    <xf numFmtId="0" fontId="217" fillId="27" borderId="0" xfId="0" applyFont="1" applyFill="1" applyAlignment="1">
      <alignment wrapText="1"/>
    </xf>
    <xf numFmtId="0" fontId="12" fillId="27" borderId="0" xfId="0" applyFont="1" applyFill="1" applyAlignment="1">
      <alignment wrapText="1"/>
    </xf>
    <xf numFmtId="0" fontId="13" fillId="27" borderId="0" xfId="0" applyFont="1" applyFill="1" applyAlignment="1">
      <alignment vertical="center" wrapText="1"/>
    </xf>
    <xf numFmtId="0" fontId="212" fillId="27" borderId="0" xfId="0" applyFont="1" applyFill="1" applyAlignment="1">
      <alignment horizontal="center" wrapText="1"/>
    </xf>
    <xf numFmtId="0" fontId="213" fillId="27" borderId="0" xfId="0" applyFont="1" applyFill="1" applyAlignment="1">
      <alignment horizontal="center" wrapText="1"/>
    </xf>
    <xf numFmtId="0" fontId="64" fillId="27" borderId="0" xfId="0" applyFont="1" applyFill="1" applyAlignment="1">
      <alignment horizontal="center" wrapText="1"/>
    </xf>
    <xf numFmtId="0" fontId="216" fillId="27" borderId="0" xfId="0" applyFont="1" applyFill="1" applyAlignment="1">
      <alignment horizontal="center" vertical="center" wrapText="1"/>
    </xf>
    <xf numFmtId="170" fontId="242" fillId="76" borderId="37" xfId="0" quotePrefix="1" applyNumberFormat="1" applyFont="1" applyFill="1" applyBorder="1" applyAlignment="1">
      <alignment horizontal="center" vertical="center" wrapText="1"/>
    </xf>
    <xf numFmtId="0" fontId="213" fillId="27" borderId="0" xfId="0" applyFont="1" applyFill="1" applyAlignment="1">
      <alignment horizontal="center" vertical="center" wrapText="1"/>
    </xf>
    <xf numFmtId="223" fontId="213" fillId="27" borderId="0" xfId="0" applyNumberFormat="1" applyFont="1" applyFill="1" applyBorder="1" applyAlignment="1">
      <alignment horizontal="center" vertical="center"/>
    </xf>
    <xf numFmtId="0" fontId="16" fillId="27" borderId="0" xfId="0" applyFont="1" applyFill="1" applyAlignment="1">
      <alignment wrapText="1"/>
    </xf>
    <xf numFmtId="0" fontId="64" fillId="27" borderId="0" xfId="0" applyFont="1" applyFill="1" applyAlignment="1">
      <alignment horizontal="center" vertical="center" wrapText="1"/>
    </xf>
    <xf numFmtId="0" fontId="217" fillId="79" borderId="57" xfId="0" applyFont="1" applyFill="1" applyBorder="1" applyAlignment="1">
      <alignment horizontal="center" vertical="center"/>
    </xf>
    <xf numFmtId="223" fontId="13" fillId="0" borderId="33" xfId="0" quotePrefix="1" applyNumberFormat="1" applyFont="1" applyBorder="1" applyAlignment="1">
      <alignment horizontal="center" vertical="center"/>
    </xf>
    <xf numFmtId="0" fontId="216" fillId="0" borderId="33" xfId="80" applyFont="1" applyFill="1" applyBorder="1" applyAlignment="1">
      <alignment horizontal="center" vertical="center" wrapText="1"/>
    </xf>
    <xf numFmtId="0" fontId="216" fillId="0" borderId="33" xfId="118" quotePrefix="1" applyFont="1" applyFill="1" applyBorder="1" applyAlignment="1">
      <alignment horizontal="center" vertical="center" wrapText="1"/>
    </xf>
    <xf numFmtId="0" fontId="216" fillId="0" borderId="37" xfId="118" quotePrefix="1" applyFont="1" applyFill="1" applyBorder="1" applyAlignment="1">
      <alignment horizontal="center" vertical="center" wrapText="1"/>
    </xf>
    <xf numFmtId="0" fontId="218" fillId="0" borderId="37" xfId="0" applyFont="1" applyBorder="1" applyAlignment="1">
      <alignment horizontal="center" vertical="center" wrapText="1"/>
    </xf>
    <xf numFmtId="11" fontId="216" fillId="0" borderId="0" xfId="118" applyNumberFormat="1" applyFont="1" applyFill="1" applyBorder="1" applyAlignment="1">
      <alignment horizontal="center" vertical="center" wrapText="1"/>
    </xf>
    <xf numFmtId="0" fontId="13" fillId="0" borderId="37" xfId="0" applyNumberFormat="1" applyFont="1" applyBorder="1" applyAlignment="1">
      <alignment horizontal="center" vertical="center" wrapText="1"/>
    </xf>
    <xf numFmtId="0" fontId="219" fillId="27" borderId="0" xfId="0" applyFont="1" applyFill="1" applyBorder="1" applyAlignment="1">
      <alignment horizontal="left" vertical="center" indent="1"/>
    </xf>
    <xf numFmtId="11" fontId="216" fillId="0" borderId="37" xfId="118" applyNumberFormat="1" applyFont="1" applyFill="1" applyBorder="1" applyAlignment="1">
      <alignment horizontal="center" vertical="center" wrapText="1"/>
    </xf>
    <xf numFmtId="0" fontId="216" fillId="0" borderId="37" xfId="0" applyFont="1" applyBorder="1" applyAlignment="1">
      <alignment horizontal="center" vertical="center" wrapText="1"/>
    </xf>
    <xf numFmtId="0" fontId="252" fillId="27" borderId="53" xfId="38124" applyFont="1" applyFill="1" applyBorder="1" applyAlignment="1">
      <alignment horizontal="left" vertical="center" indent="5"/>
    </xf>
    <xf numFmtId="0" fontId="218" fillId="27" borderId="0" xfId="38124" applyFont="1" applyFill="1" applyAlignment="1">
      <alignment horizontal="left" vertical="center" indent="1"/>
    </xf>
    <xf numFmtId="0" fontId="218" fillId="27" borderId="0" xfId="38124" applyFont="1" applyFill="1" applyAlignment="1">
      <alignment horizontal="center" vertical="center"/>
    </xf>
    <xf numFmtId="0" fontId="240" fillId="27" borderId="0" xfId="38124" applyFont="1" applyFill="1" applyAlignment="1">
      <alignment horizontal="left" vertical="center" indent="5"/>
    </xf>
    <xf numFmtId="0" fontId="218" fillId="27" borderId="0" xfId="38124" applyFont="1" applyFill="1" applyAlignment="1">
      <alignment horizontal="left" vertical="center" indent="5"/>
    </xf>
    <xf numFmtId="0" fontId="240" fillId="27" borderId="0" xfId="38124" applyFont="1" applyFill="1" applyAlignment="1">
      <alignment horizontal="left" vertical="top" indent="5"/>
    </xf>
    <xf numFmtId="0" fontId="236" fillId="81" borderId="54" xfId="38124" applyFont="1" applyFill="1" applyBorder="1" applyAlignment="1">
      <alignment horizontal="left" indent="1"/>
    </xf>
    <xf numFmtId="0" fontId="236" fillId="81" borderId="54" xfId="38124" applyFont="1" applyFill="1" applyBorder="1" applyAlignment="1">
      <alignment horizontal="center" wrapText="1"/>
    </xf>
    <xf numFmtId="0" fontId="236" fillId="81" borderId="54" xfId="38124" applyFont="1" applyFill="1" applyBorder="1" applyAlignment="1">
      <alignment horizontal="left" wrapText="1" indent="1"/>
    </xf>
    <xf numFmtId="0" fontId="239" fillId="81" borderId="54" xfId="38124" applyFont="1" applyFill="1" applyBorder="1" applyAlignment="1">
      <alignment horizontal="left" wrapText="1" indent="1"/>
    </xf>
    <xf numFmtId="0" fontId="238" fillId="81" borderId="40" xfId="38124" applyFont="1" applyFill="1" applyBorder="1" applyAlignment="1">
      <alignment horizontal="left" vertical="center" indent="1"/>
    </xf>
    <xf numFmtId="225" fontId="240" fillId="81" borderId="55" xfId="38124" applyNumberFormat="1" applyFont="1" applyFill="1" applyBorder="1" applyAlignment="1">
      <alignment horizontal="center" vertical="center"/>
    </xf>
    <xf numFmtId="0" fontId="255" fillId="27" borderId="55" xfId="38124" applyFont="1" applyFill="1" applyBorder="1" applyAlignment="1">
      <alignment horizontal="left" vertical="center" indent="1"/>
    </xf>
    <xf numFmtId="0" fontId="256" fillId="27" borderId="44" xfId="38124" applyFont="1" applyFill="1" applyBorder="1" applyAlignment="1">
      <alignment horizontal="left" vertical="center" indent="1"/>
    </xf>
    <xf numFmtId="0" fontId="237" fillId="27" borderId="43" xfId="38124" applyFont="1" applyFill="1" applyBorder="1" applyAlignment="1">
      <alignment horizontal="left" vertical="center" indent="1"/>
    </xf>
    <xf numFmtId="0" fontId="236" fillId="27" borderId="44" xfId="38124" applyFont="1" applyFill="1" applyBorder="1" applyAlignment="1">
      <alignment horizontal="left" vertical="center" indent="1"/>
    </xf>
    <xf numFmtId="0" fontId="255" fillId="27" borderId="43" xfId="38124" applyFont="1" applyFill="1" applyBorder="1" applyAlignment="1">
      <alignment horizontal="left" vertical="center" indent="1"/>
    </xf>
    <xf numFmtId="0" fontId="237" fillId="27" borderId="44" xfId="38124" applyFont="1" applyFill="1" applyBorder="1" applyAlignment="1">
      <alignment horizontal="left" vertical="center" indent="1"/>
    </xf>
    <xf numFmtId="0" fontId="239" fillId="27" borderId="44" xfId="38124" applyFont="1" applyFill="1" applyBorder="1" applyAlignment="1">
      <alignment horizontal="left" vertical="center" wrapText="1" indent="1"/>
    </xf>
    <xf numFmtId="0" fontId="239" fillId="27" borderId="44" xfId="38124" applyFont="1" applyFill="1" applyBorder="1" applyAlignment="1">
      <alignment horizontal="left" vertical="center" indent="1"/>
    </xf>
    <xf numFmtId="0" fontId="240" fillId="27" borderId="44" xfId="38124" applyFont="1" applyFill="1" applyBorder="1" applyAlignment="1">
      <alignment horizontal="left" vertical="center" indent="1"/>
    </xf>
    <xf numFmtId="170" fontId="239" fillId="27" borderId="56" xfId="38124" applyNumberFormat="1" applyFont="1" applyFill="1" applyBorder="1" applyAlignment="1">
      <alignment horizontal="right" vertical="center" indent="1"/>
    </xf>
    <xf numFmtId="225" fontId="218" fillId="27" borderId="0" xfId="38124" applyNumberFormat="1" applyFont="1" applyFill="1" applyAlignment="1">
      <alignment horizontal="center" vertical="center"/>
    </xf>
    <xf numFmtId="0" fontId="237" fillId="27" borderId="44" xfId="38124" quotePrefix="1" applyFont="1" applyFill="1" applyBorder="1" applyAlignment="1">
      <alignment horizontal="left" vertical="center" indent="1"/>
    </xf>
    <xf numFmtId="170" fontId="216" fillId="27" borderId="0" xfId="0" applyNumberFormat="1" applyFont="1" applyFill="1" applyAlignment="1">
      <alignment horizontal="center" vertical="center" wrapText="1"/>
    </xf>
    <xf numFmtId="11" fontId="13" fillId="0" borderId="37" xfId="118" quotePrefix="1" applyNumberFormat="1" applyFont="1" applyFill="1" applyBorder="1" applyAlignment="1">
      <alignment horizontal="center" vertical="center" wrapText="1"/>
    </xf>
    <xf numFmtId="0" fontId="255" fillId="27" borderId="0" xfId="38128" applyFont="1" applyFill="1" applyAlignment="1">
      <alignment horizontal="center" vertical="center"/>
    </xf>
    <xf numFmtId="0" fontId="252" fillId="27" borderId="0" xfId="38129" applyFont="1" applyFill="1" applyAlignment="1">
      <alignment horizontal="left" vertical="center" indent="2"/>
    </xf>
    <xf numFmtId="0" fontId="255" fillId="75" borderId="0" xfId="38128" applyFont="1" applyFill="1" applyAlignment="1">
      <alignment horizontal="center" vertical="center"/>
    </xf>
    <xf numFmtId="0" fontId="263" fillId="83" borderId="61" xfId="38128" applyFont="1" applyFill="1" applyBorder="1" applyAlignment="1">
      <alignment horizontal="center" vertical="center"/>
    </xf>
    <xf numFmtId="0" fontId="263" fillId="83" borderId="62" xfId="38128" applyFont="1" applyFill="1" applyBorder="1" applyAlignment="1">
      <alignment horizontal="center" vertical="center"/>
    </xf>
    <xf numFmtId="0" fontId="263" fillId="83" borderId="0" xfId="38128" applyFont="1" applyFill="1" applyAlignment="1">
      <alignment horizontal="center" vertical="center"/>
    </xf>
    <xf numFmtId="0" fontId="255" fillId="27" borderId="61" xfId="38128" applyFont="1" applyFill="1" applyBorder="1" applyAlignment="1">
      <alignment horizontal="center" vertical="center"/>
    </xf>
    <xf numFmtId="0" fontId="255" fillId="27" borderId="63" xfId="38128" applyFont="1" applyFill="1" applyBorder="1" applyAlignment="1">
      <alignment horizontal="center" vertical="center"/>
    </xf>
    <xf numFmtId="0" fontId="255" fillId="27" borderId="64" xfId="38128" applyFont="1" applyFill="1" applyBorder="1" applyAlignment="1">
      <alignment horizontal="center" vertical="center"/>
    </xf>
    <xf numFmtId="0" fontId="255" fillId="27" borderId="62" xfId="38128" applyFont="1" applyFill="1" applyBorder="1" applyAlignment="1">
      <alignment horizontal="center" vertical="center"/>
    </xf>
    <xf numFmtId="0" fontId="264" fillId="83" borderId="63" xfId="38127" applyFont="1" applyFill="1" applyBorder="1" applyAlignment="1">
      <alignment horizontal="center" vertical="center"/>
    </xf>
    <xf numFmtId="0" fontId="261" fillId="0" borderId="0" xfId="38128" applyFont="1" applyAlignment="1">
      <alignment vertical="center"/>
    </xf>
    <xf numFmtId="0" fontId="255" fillId="75" borderId="61" xfId="38128" applyFont="1" applyFill="1" applyBorder="1" applyAlignment="1">
      <alignment horizontal="center" vertical="center"/>
    </xf>
    <xf numFmtId="0" fontId="216" fillId="0" borderId="0" xfId="118" quotePrefix="1" applyFont="1" applyFill="1" applyBorder="1" applyAlignment="1">
      <alignment horizontal="center" vertical="center" wrapText="1"/>
    </xf>
    <xf numFmtId="0" fontId="255" fillId="27" borderId="65" xfId="38128" applyFont="1" applyFill="1" applyBorder="1" applyAlignment="1">
      <alignment horizontal="center" vertical="center"/>
    </xf>
    <xf numFmtId="0" fontId="255" fillId="27" borderId="66" xfId="38128" applyFont="1" applyFill="1" applyBorder="1" applyAlignment="1">
      <alignment horizontal="center" vertical="center"/>
    </xf>
    <xf numFmtId="0" fontId="255" fillId="75" borderId="67" xfId="38128" applyFont="1" applyFill="1" applyBorder="1" applyAlignment="1">
      <alignment horizontal="center" vertical="center"/>
    </xf>
    <xf numFmtId="0" fontId="255" fillId="75" borderId="66" xfId="38128" applyFont="1" applyFill="1" applyBorder="1" applyAlignment="1">
      <alignment horizontal="center" vertical="center"/>
    </xf>
    <xf numFmtId="0" fontId="264" fillId="83" borderId="68" xfId="38127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13" fillId="0" borderId="33" xfId="0" applyFont="1" applyBorder="1" applyAlignment="1">
      <alignment horizontal="center" vertical="center" wrapText="1"/>
    </xf>
    <xf numFmtId="0" fontId="255" fillId="27" borderId="0" xfId="38128" applyFont="1" applyFill="1" applyBorder="1" applyAlignment="1">
      <alignment horizontal="center" vertical="center"/>
    </xf>
    <xf numFmtId="0" fontId="252" fillId="27" borderId="69" xfId="38129" applyFont="1" applyFill="1" applyBorder="1" applyAlignment="1">
      <alignment horizontal="left" vertical="center" indent="2"/>
    </xf>
    <xf numFmtId="0" fontId="255" fillId="27" borderId="70" xfId="38128" applyFont="1" applyFill="1" applyBorder="1" applyAlignment="1">
      <alignment horizontal="center" vertical="center"/>
    </xf>
    <xf numFmtId="0" fontId="255" fillId="27" borderId="69" xfId="38128" applyFont="1" applyFill="1" applyBorder="1" applyAlignment="1">
      <alignment horizontal="center" vertical="center"/>
    </xf>
    <xf numFmtId="0" fontId="255" fillId="27" borderId="73" xfId="38128" applyFont="1" applyFill="1" applyBorder="1" applyAlignment="1">
      <alignment horizontal="center" vertical="center"/>
    </xf>
    <xf numFmtId="0" fontId="1" fillId="0" borderId="0" xfId="38130"/>
    <xf numFmtId="0" fontId="267" fillId="84" borderId="0" xfId="38130" applyFont="1" applyFill="1"/>
    <xf numFmtId="0" fontId="1" fillId="85" borderId="0" xfId="38130" applyFill="1"/>
    <xf numFmtId="0" fontId="1" fillId="82" borderId="0" xfId="38130" applyFill="1"/>
    <xf numFmtId="0" fontId="1" fillId="0" borderId="0" xfId="38130" applyAlignment="1">
      <alignment horizontal="right"/>
    </xf>
    <xf numFmtId="0" fontId="13" fillId="0" borderId="37" xfId="17166" applyFont="1" applyFill="1" applyBorder="1" applyAlignment="1">
      <alignment horizontal="center" vertical="center" wrapText="1"/>
    </xf>
    <xf numFmtId="0" fontId="262" fillId="27" borderId="72" xfId="38128" applyFont="1" applyFill="1" applyBorder="1" applyAlignment="1">
      <alignment horizontal="center" vertical="center"/>
    </xf>
    <xf numFmtId="0" fontId="260" fillId="75" borderId="0" xfId="38128" applyFont="1" applyFill="1" applyAlignment="1">
      <alignment horizontal="center" vertical="center" wrapText="1"/>
    </xf>
    <xf numFmtId="0" fontId="268" fillId="27" borderId="0" xfId="38129" applyFont="1" applyFill="1" applyAlignment="1">
      <alignment horizontal="left" vertical="center"/>
    </xf>
    <xf numFmtId="0" fontId="13" fillId="0" borderId="37" xfId="17166" quotePrefix="1" applyFont="1" applyFill="1" applyBorder="1" applyAlignment="1">
      <alignment horizontal="center" vertical="center" wrapText="1"/>
    </xf>
    <xf numFmtId="0" fontId="13" fillId="0" borderId="0" xfId="0" quotePrefix="1" applyFont="1" applyAlignment="1">
      <alignment horizontal="center" vertical="center" wrapText="1"/>
    </xf>
    <xf numFmtId="0" fontId="265" fillId="0" borderId="58" xfId="0" applyFont="1" applyBorder="1" applyAlignment="1">
      <alignment vertical="center" wrapText="1"/>
    </xf>
    <xf numFmtId="170" fontId="242" fillId="76" borderId="0" xfId="0" applyNumberFormat="1" applyFont="1" applyFill="1" applyAlignment="1">
      <alignment horizontal="center" vertical="center" wrapText="1"/>
    </xf>
    <xf numFmtId="0" fontId="13" fillId="0" borderId="0" xfId="80" applyFont="1" applyFill="1" applyBorder="1" applyAlignment="1">
      <alignment horizontal="center" vertical="center" wrapText="1"/>
    </xf>
    <xf numFmtId="0" fontId="265" fillId="0" borderId="0" xfId="0" applyFont="1" applyAlignment="1">
      <alignment vertical="center" wrapText="1"/>
    </xf>
    <xf numFmtId="11" fontId="13" fillId="0" borderId="0" xfId="118" applyNumberFormat="1" applyFont="1" applyFill="1" applyBorder="1" applyAlignment="1">
      <alignment horizontal="center" vertical="center" wrapText="1"/>
    </xf>
    <xf numFmtId="170" fontId="13" fillId="27" borderId="0" xfId="0" applyNumberFormat="1" applyFont="1" applyFill="1" applyAlignment="1">
      <alignment horizontal="center" vertical="center" wrapText="1"/>
    </xf>
    <xf numFmtId="223" fontId="228" fillId="27" borderId="0" xfId="0" applyNumberFormat="1" applyFont="1" applyFill="1" applyAlignment="1">
      <alignment horizontal="center" vertical="center" wrapText="1"/>
    </xf>
    <xf numFmtId="0" fontId="263" fillId="83" borderId="0" xfId="38128" applyFont="1" applyFill="1" applyBorder="1" applyAlignment="1">
      <alignment horizontal="center" vertical="center"/>
    </xf>
    <xf numFmtId="170" fontId="220" fillId="76" borderId="33" xfId="38098" applyNumberFormat="1" applyFont="1" applyFill="1" applyBorder="1" applyAlignment="1" applyProtection="1">
      <alignment horizontal="center" vertical="center" wrapText="1"/>
    </xf>
    <xf numFmtId="0" fontId="13" fillId="0" borderId="33" xfId="80" applyFont="1" applyFill="1" applyBorder="1" applyAlignment="1">
      <alignment horizontal="center" vertical="center" wrapText="1"/>
    </xf>
    <xf numFmtId="11" fontId="216" fillId="0" borderId="0" xfId="118" quotePrefix="1" applyNumberFormat="1" applyFont="1" applyFill="1" applyBorder="1" applyAlignment="1">
      <alignment horizontal="center" vertical="center" wrapText="1"/>
    </xf>
    <xf numFmtId="0" fontId="255" fillId="27" borderId="61" xfId="38128" applyFont="1" applyFill="1" applyBorder="1" applyAlignment="1">
      <alignment vertical="center"/>
    </xf>
    <xf numFmtId="0" fontId="255" fillId="27" borderId="62" xfId="38128" applyFont="1" applyFill="1" applyBorder="1" applyAlignment="1">
      <alignment vertical="center"/>
    </xf>
    <xf numFmtId="0" fontId="255" fillId="27" borderId="0" xfId="38128" applyFont="1" applyFill="1" applyBorder="1" applyAlignment="1">
      <alignment vertical="center"/>
    </xf>
    <xf numFmtId="170" fontId="258" fillId="27" borderId="0" xfId="0" applyNumberFormat="1" applyFont="1" applyFill="1" applyAlignment="1">
      <alignment horizontal="center" vertical="center"/>
    </xf>
    <xf numFmtId="170" fontId="225" fillId="27" borderId="0" xfId="0" applyNumberFormat="1" applyFont="1" applyFill="1" applyAlignment="1">
      <alignment wrapText="1"/>
    </xf>
    <xf numFmtId="0" fontId="226" fillId="27" borderId="60" xfId="38128" applyFont="1" applyFill="1" applyBorder="1" applyAlignment="1">
      <alignment horizontal="center" vertical="center"/>
    </xf>
    <xf numFmtId="0" fontId="260" fillId="75" borderId="0" xfId="38128" applyFont="1" applyFill="1" applyAlignment="1">
      <alignment horizontal="left" vertical="center" indent="1"/>
    </xf>
    <xf numFmtId="0" fontId="217" fillId="78" borderId="75" xfId="0" applyFont="1" applyFill="1" applyBorder="1" applyAlignment="1">
      <alignment horizontal="center" vertical="center"/>
    </xf>
    <xf numFmtId="0" fontId="212" fillId="81" borderId="76" xfId="0" applyFont="1" applyFill="1" applyBorder="1" applyAlignment="1">
      <alignment horizontal="center" vertical="center"/>
    </xf>
    <xf numFmtId="0" fontId="212" fillId="81" borderId="76" xfId="0" applyFont="1" applyFill="1" applyBorder="1" applyAlignment="1">
      <alignment horizontal="center" vertical="center" wrapText="1"/>
    </xf>
    <xf numFmtId="0" fontId="13" fillId="0" borderId="0" xfId="0" applyNumberFormat="1" applyFont="1" applyBorder="1" applyAlignment="1">
      <alignment horizontal="center" vertical="center" wrapText="1"/>
    </xf>
    <xf numFmtId="0" fontId="271" fillId="0" borderId="47" xfId="23342" applyFont="1" applyBorder="1"/>
    <xf numFmtId="0" fontId="226" fillId="27" borderId="59" xfId="38128" applyFont="1" applyFill="1" applyBorder="1" applyAlignment="1">
      <alignment horizontal="center" vertical="center"/>
    </xf>
    <xf numFmtId="0" fontId="260" fillId="75" borderId="0" xfId="38128" applyFont="1" applyFill="1" applyAlignment="1">
      <alignment vertical="center" wrapText="1"/>
    </xf>
    <xf numFmtId="0" fontId="212" fillId="81" borderId="0" xfId="0" applyFont="1" applyFill="1" applyBorder="1" applyAlignment="1">
      <alignment horizontal="center" vertical="center"/>
    </xf>
    <xf numFmtId="9" fontId="12" fillId="25" borderId="0" xfId="20579" applyFont="1" applyFill="1" applyBorder="1" applyAlignment="1">
      <alignment wrapText="1"/>
    </xf>
    <xf numFmtId="0" fontId="13" fillId="25" borderId="33" xfId="0" applyFont="1" applyFill="1" applyBorder="1" applyAlignment="1">
      <alignment horizontal="left" vertical="center" wrapText="1" indent="1"/>
    </xf>
    <xf numFmtId="0" fontId="217" fillId="86" borderId="39" xfId="0" applyFont="1" applyFill="1" applyBorder="1" applyAlignment="1">
      <alignment horizontal="center" vertical="center"/>
    </xf>
    <xf numFmtId="170" fontId="241" fillId="87" borderId="37" xfId="0" applyNumberFormat="1" applyFont="1" applyFill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170" fontId="13" fillId="0" borderId="78" xfId="0" applyNumberFormat="1" applyFont="1" applyBorder="1" applyAlignment="1">
      <alignment horizontal="center" vertical="center" wrapText="1"/>
    </xf>
    <xf numFmtId="170" fontId="13" fillId="27" borderId="79" xfId="0" applyNumberFormat="1" applyFont="1" applyFill="1" applyBorder="1" applyAlignment="1">
      <alignment horizontal="center" vertical="center" wrapText="1"/>
    </xf>
    <xf numFmtId="6" fontId="272" fillId="27" borderId="80" xfId="0" applyNumberFormat="1" applyFont="1" applyFill="1" applyBorder="1" applyAlignment="1">
      <alignment horizontal="center" vertical="center"/>
    </xf>
    <xf numFmtId="170" fontId="219" fillId="76" borderId="37" xfId="38098" applyNumberFormat="1" applyFont="1" applyFill="1" applyBorder="1" applyAlignment="1" applyProtection="1">
      <alignment horizontal="center" vertical="center" wrapText="1"/>
    </xf>
    <xf numFmtId="0" fontId="260" fillId="75" borderId="0" xfId="38128" applyFont="1" applyFill="1" applyAlignment="1">
      <alignment horizontal="center" vertical="center"/>
    </xf>
    <xf numFmtId="0" fontId="262" fillId="27" borderId="73" xfId="38128" applyFont="1" applyFill="1" applyBorder="1" applyAlignment="1">
      <alignment horizontal="center" vertical="center"/>
    </xf>
    <xf numFmtId="0" fontId="262" fillId="27" borderId="0" xfId="38128" applyFont="1" applyFill="1" applyBorder="1" applyAlignment="1">
      <alignment horizontal="center" vertical="center"/>
    </xf>
    <xf numFmtId="0" fontId="262" fillId="27" borderId="74" xfId="38128" applyFont="1" applyFill="1" applyBorder="1" applyAlignment="1">
      <alignment horizontal="center" vertical="center"/>
    </xf>
    <xf numFmtId="0" fontId="226" fillId="27" borderId="61" xfId="38128" applyFont="1" applyFill="1" applyBorder="1" applyAlignment="1">
      <alignment horizontal="center" vertical="center"/>
    </xf>
    <xf numFmtId="0" fontId="226" fillId="27" borderId="0" xfId="38128" applyFont="1" applyFill="1" applyBorder="1" applyAlignment="1">
      <alignment horizontal="center" vertical="center"/>
    </xf>
    <xf numFmtId="0" fontId="262" fillId="27" borderId="60" xfId="38128" applyFont="1" applyFill="1" applyBorder="1" applyAlignment="1">
      <alignment horizontal="center" vertical="center"/>
    </xf>
    <xf numFmtId="0" fontId="262" fillId="27" borderId="71" xfId="38128" applyFont="1" applyFill="1" applyBorder="1" applyAlignment="1">
      <alignment horizontal="center" vertical="center"/>
    </xf>
  </cellXfs>
  <cellStyles count="38131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urrency [00]" xfId="17334" xr:uid="{00000000-0005-0000-0000-0000E6420000}"/>
    <cellStyle name="Currency [00] 2" xfId="17335" xr:uid="{00000000-0005-0000-0000-0000E7420000}"/>
    <cellStyle name="Currency [00] 3" xfId="17336" xr:uid="{00000000-0005-0000-0000-0000E8420000}"/>
    <cellStyle name="Currency [00] 4" xfId="17337" xr:uid="{00000000-0005-0000-0000-0000E9420000}"/>
    <cellStyle name="Currency 2" xfId="17338" xr:uid="{00000000-0005-0000-0000-0000EA420000}"/>
    <cellStyle name="Currency 2 2" xfId="17339" xr:uid="{00000000-0005-0000-0000-0000EB420000}"/>
    <cellStyle name="Currency 2 2 2" xfId="17340" xr:uid="{00000000-0005-0000-0000-0000EC420000}"/>
    <cellStyle name="Currency 2 3" xfId="17341" xr:uid="{00000000-0005-0000-0000-0000ED420000}"/>
    <cellStyle name="Currency 2 4" xfId="17342" xr:uid="{00000000-0005-0000-0000-0000EE420000}"/>
    <cellStyle name="Currency 3" xfId="17343" xr:uid="{00000000-0005-0000-0000-0000EF420000}"/>
    <cellStyle name="Currency 3 2" xfId="17344" xr:uid="{00000000-0005-0000-0000-0000F0420000}"/>
    <cellStyle name="Currency 3 2 2" xfId="17345" xr:uid="{00000000-0005-0000-0000-0000F1420000}"/>
    <cellStyle name="Currency 3 3" xfId="17346" xr:uid="{00000000-0005-0000-0000-0000F2420000}"/>
    <cellStyle name="Currency 3 3 2" xfId="17347" xr:uid="{00000000-0005-0000-0000-0000F3420000}"/>
    <cellStyle name="Currency 3 4" xfId="17348" xr:uid="{00000000-0005-0000-0000-0000F4420000}"/>
    <cellStyle name="Currency 4" xfId="17349" xr:uid="{00000000-0005-0000-0000-0000F5420000}"/>
    <cellStyle name="Currency 4 10" xfId="17350" xr:uid="{00000000-0005-0000-0000-0000F6420000}"/>
    <cellStyle name="Currency 4 11" xfId="17351" xr:uid="{00000000-0005-0000-0000-0000F7420000}"/>
    <cellStyle name="Currency 4 12" xfId="17352" xr:uid="{00000000-0005-0000-0000-0000F8420000}"/>
    <cellStyle name="Currency 4 2" xfId="17353" xr:uid="{00000000-0005-0000-0000-0000F9420000}"/>
    <cellStyle name="Currency 4 3" xfId="17354" xr:uid="{00000000-0005-0000-0000-0000FA420000}"/>
    <cellStyle name="Currency 4 4" xfId="17355" xr:uid="{00000000-0005-0000-0000-0000FB420000}"/>
    <cellStyle name="Currency 4 5" xfId="17356" xr:uid="{00000000-0005-0000-0000-0000FC420000}"/>
    <cellStyle name="Currency 4 6" xfId="17357" xr:uid="{00000000-0005-0000-0000-0000FD420000}"/>
    <cellStyle name="Currency 4 7" xfId="17358" xr:uid="{00000000-0005-0000-0000-0000FE420000}"/>
    <cellStyle name="Currency 4 8" xfId="17359" xr:uid="{00000000-0005-0000-0000-0000FF420000}"/>
    <cellStyle name="Currency 4 9" xfId="17360" xr:uid="{00000000-0005-0000-0000-000000430000}"/>
    <cellStyle name="Currency 5" xfId="17361" xr:uid="{00000000-0005-0000-0000-000001430000}"/>
    <cellStyle name="Currency 5 2" xfId="17362" xr:uid="{00000000-0005-0000-0000-000002430000}"/>
    <cellStyle name="Currency 5 3" xfId="17363" xr:uid="{00000000-0005-0000-0000-000003430000}"/>
    <cellStyle name="Currency 6" xfId="17364" xr:uid="{00000000-0005-0000-0000-000004430000}"/>
    <cellStyle name="Currency0" xfId="17365" xr:uid="{00000000-0005-0000-0000-000005430000}"/>
    <cellStyle name="Currency0 2" xfId="17366" xr:uid="{00000000-0005-0000-0000-000006430000}"/>
    <cellStyle name="Currency0 3" xfId="17367" xr:uid="{00000000-0005-0000-0000-000007430000}"/>
    <cellStyle name="Currency0 4" xfId="17368" xr:uid="{00000000-0005-0000-0000-000008430000}"/>
    <cellStyle name="Currency1" xfId="17369" xr:uid="{00000000-0005-0000-0000-000009430000}"/>
    <cellStyle name="Currency1 2" xfId="17370" xr:uid="{00000000-0005-0000-0000-00000A430000}"/>
    <cellStyle name="Currency1 3" xfId="17371" xr:uid="{00000000-0005-0000-0000-00000B430000}"/>
    <cellStyle name="Cyndie" xfId="17372" xr:uid="{00000000-0005-0000-0000-00000C430000}"/>
    <cellStyle name="Cyndie 2" xfId="17373" xr:uid="{00000000-0005-0000-0000-00000D430000}"/>
    <cellStyle name="Cyndie 3" xfId="17374" xr:uid="{00000000-0005-0000-0000-00000E430000}"/>
    <cellStyle name="Date" xfId="17375" xr:uid="{00000000-0005-0000-0000-00000F430000}"/>
    <cellStyle name="Date 2" xfId="17376" xr:uid="{00000000-0005-0000-0000-000010430000}"/>
    <cellStyle name="Date 3" xfId="17377" xr:uid="{00000000-0005-0000-0000-000011430000}"/>
    <cellStyle name="Date Short" xfId="17378" xr:uid="{00000000-0005-0000-0000-000012430000}"/>
    <cellStyle name="Date Short 2" xfId="17379" xr:uid="{00000000-0005-0000-0000-000013430000}"/>
    <cellStyle name="Date Short 3" xfId="17380" xr:uid="{00000000-0005-0000-0000-000014430000}"/>
    <cellStyle name="Date_#A5203 DELL CORVETTE 062403 Doumen" xfId="17381" xr:uid="{00000000-0005-0000-0000-000015430000}"/>
    <cellStyle name="Décimal" xfId="17382" xr:uid="{00000000-0005-0000-0000-000016430000}"/>
    <cellStyle name="Décimal 2" xfId="17383" xr:uid="{00000000-0005-0000-0000-000017430000}"/>
    <cellStyle name="Décimal 3" xfId="17384" xr:uid="{00000000-0005-0000-0000-000018430000}"/>
    <cellStyle name="DELTA" xfId="17385" xr:uid="{00000000-0005-0000-0000-000019430000}"/>
    <cellStyle name="DELTA 2" xfId="17386" xr:uid="{00000000-0005-0000-0000-00001A430000}"/>
    <cellStyle name="DELTA 3" xfId="17387" xr:uid="{00000000-0005-0000-0000-00001B430000}"/>
    <cellStyle name="Dia" xfId="17388" xr:uid="{00000000-0005-0000-0000-00001E430000}"/>
    <cellStyle name="Dia 2" xfId="17389" xr:uid="{00000000-0005-0000-0000-00001F430000}"/>
    <cellStyle name="Dia 3" xfId="17390" xr:uid="{00000000-0005-0000-0000-000020430000}"/>
    <cellStyle name="Dollar (zero dec)" xfId="17391" xr:uid="{00000000-0005-0000-0000-000021430000}"/>
    <cellStyle name="Dollar (zero dec) 2" xfId="17392" xr:uid="{00000000-0005-0000-0000-000022430000}"/>
    <cellStyle name="Dollar (zero dec) 3" xfId="17393" xr:uid="{00000000-0005-0000-0000-000023430000}"/>
    <cellStyle name="Eingabe" xfId="110" builtinId="20" customBuiltin="1"/>
    <cellStyle name="Encabez1" xfId="17394" xr:uid="{00000000-0005-0000-0000-000024430000}"/>
    <cellStyle name="Encabez1 2" xfId="17395" xr:uid="{00000000-0005-0000-0000-000025430000}"/>
    <cellStyle name="Encabez1 3" xfId="17396" xr:uid="{00000000-0005-0000-0000-000026430000}"/>
    <cellStyle name="Encabez2" xfId="17397" xr:uid="{00000000-0005-0000-0000-000027430000}"/>
    <cellStyle name="Encabez2 2" xfId="17398" xr:uid="{00000000-0005-0000-0000-000028430000}"/>
    <cellStyle name="Encabez2 3" xfId="17399" xr:uid="{00000000-0005-0000-0000-000029430000}"/>
    <cellStyle name="Enter Currency (0)" xfId="17400" xr:uid="{00000000-0005-0000-0000-00002A430000}"/>
    <cellStyle name="Enter Currency (0) 2" xfId="17401" xr:uid="{00000000-0005-0000-0000-00002B430000}"/>
    <cellStyle name="Enter Currency (0) 3" xfId="17402" xr:uid="{00000000-0005-0000-0000-00002C430000}"/>
    <cellStyle name="Enter Currency (0) 4" xfId="17403" xr:uid="{00000000-0005-0000-0000-00002D430000}"/>
    <cellStyle name="Enter Currency (2)" xfId="17404" xr:uid="{00000000-0005-0000-0000-00002E430000}"/>
    <cellStyle name="Enter Currency (2) 2" xfId="17405" xr:uid="{00000000-0005-0000-0000-00002F430000}"/>
    <cellStyle name="Enter Currency (2) 3" xfId="17406" xr:uid="{00000000-0005-0000-0000-000030430000}"/>
    <cellStyle name="Enter Currency (2) 4" xfId="17407" xr:uid="{00000000-0005-0000-0000-000031430000}"/>
    <cellStyle name="Enter Units (0)" xfId="17408" xr:uid="{00000000-0005-0000-0000-000032430000}"/>
    <cellStyle name="Enter Units (0) 2" xfId="17409" xr:uid="{00000000-0005-0000-0000-000033430000}"/>
    <cellStyle name="Enter Units (0) 3" xfId="17410" xr:uid="{00000000-0005-0000-0000-000034430000}"/>
    <cellStyle name="Enter Units (0) 4" xfId="17411" xr:uid="{00000000-0005-0000-0000-000035430000}"/>
    <cellStyle name="Enter Units (1)" xfId="17412" xr:uid="{00000000-0005-0000-0000-000036430000}"/>
    <cellStyle name="Enter Units (1) 2" xfId="17413" xr:uid="{00000000-0005-0000-0000-000037430000}"/>
    <cellStyle name="Enter Units (1) 3" xfId="17414" xr:uid="{00000000-0005-0000-0000-000038430000}"/>
    <cellStyle name="Enter Units (1) 4" xfId="17415" xr:uid="{00000000-0005-0000-0000-000039430000}"/>
    <cellStyle name="Enter Units (2)" xfId="17416" xr:uid="{00000000-0005-0000-0000-00003A430000}"/>
    <cellStyle name="Enter Units (2) 2" xfId="17417" xr:uid="{00000000-0005-0000-0000-00003B430000}"/>
    <cellStyle name="Enter Units (2) 3" xfId="17418" xr:uid="{00000000-0005-0000-0000-00003C430000}"/>
    <cellStyle name="Enter Units (2) 4" xfId="17419" xr:uid="{00000000-0005-0000-0000-00003D430000}"/>
    <cellStyle name="Entered" xfId="17420" xr:uid="{00000000-0005-0000-0000-00003E430000}"/>
    <cellStyle name="Entered 2" xfId="17421" xr:uid="{00000000-0005-0000-0000-00003F430000}"/>
    <cellStyle name="Entered 3" xfId="17422" xr:uid="{00000000-0005-0000-0000-000040430000}"/>
    <cellStyle name="Entrée" xfId="583" xr:uid="{00000000-0005-0000-0000-000041430000}"/>
    <cellStyle name="Entrée 2" xfId="584" xr:uid="{00000000-0005-0000-0000-000042430000}"/>
    <cellStyle name="entry" xfId="17423" xr:uid="{00000000-0005-0000-0000-000043430000}"/>
    <cellStyle name="Ergebnis" xfId="155" builtinId="25" customBuiltin="1"/>
    <cellStyle name="Erklärender Text" xfId="96" builtinId="53" customBuiltin="1"/>
    <cellStyle name="Euro" xfId="17424" xr:uid="{00000000-0005-0000-0000-000044430000}"/>
    <cellStyle name="Euro 2" xfId="17425" xr:uid="{00000000-0005-0000-0000-000045430000}"/>
    <cellStyle name="Euro 3" xfId="17426" xr:uid="{00000000-0005-0000-0000-000046430000}"/>
    <cellStyle name="Excel Built-in Normal" xfId="17427" xr:uid="{00000000-0005-0000-0000-000047430000}"/>
    <cellStyle name="Excel Built-in Normal 2" xfId="17428" xr:uid="{00000000-0005-0000-0000-000048430000}"/>
    <cellStyle name="Explanatory Text 2" xfId="97" xr:uid="{00000000-0005-0000-0000-00004A430000}"/>
    <cellStyle name="Explanatory Text 2 2" xfId="98" xr:uid="{00000000-0005-0000-0000-00004B430000}"/>
    <cellStyle name="Explanatory Text 2 2 2" xfId="17429" xr:uid="{00000000-0005-0000-0000-00004C430000}"/>
    <cellStyle name="Explanatory Text 2 2 3" xfId="17430" xr:uid="{00000000-0005-0000-0000-00004D430000}"/>
    <cellStyle name="Explanatory Text 2 2 4" xfId="17431" xr:uid="{00000000-0005-0000-0000-00004E430000}"/>
    <cellStyle name="Explanatory Text 2 2 5" xfId="17432" xr:uid="{00000000-0005-0000-0000-00004F430000}"/>
    <cellStyle name="Explanatory Text 2 2 5 2" xfId="17433" xr:uid="{00000000-0005-0000-0000-000050430000}"/>
    <cellStyle name="Explanatory Text 2 2 6" xfId="17434" xr:uid="{00000000-0005-0000-0000-000051430000}"/>
    <cellStyle name="Explanatory Text 2 2 7" xfId="37601" xr:uid="{00000000-0005-0000-0000-000052430000}"/>
    <cellStyle name="Explanatory Text 2 3" xfId="17435" xr:uid="{00000000-0005-0000-0000-000053430000}"/>
    <cellStyle name="Explanatory Text 2 3 2" xfId="17436" xr:uid="{00000000-0005-0000-0000-000054430000}"/>
    <cellStyle name="Explanatory Text 2 4" xfId="17437" xr:uid="{00000000-0005-0000-0000-000055430000}"/>
    <cellStyle name="Explanatory Text 2 5" xfId="17438" xr:uid="{00000000-0005-0000-0000-000056430000}"/>
    <cellStyle name="Explanatory Text 2 6" xfId="37602" xr:uid="{00000000-0005-0000-0000-000057430000}"/>
    <cellStyle name="Explanatory Text 3" xfId="99" xr:uid="{00000000-0005-0000-0000-000058430000}"/>
    <cellStyle name="Explanatory Text 3 2" xfId="37603" xr:uid="{00000000-0005-0000-0000-000059430000}"/>
    <cellStyle name="Explanatory Text 4" xfId="100" xr:uid="{00000000-0005-0000-0000-00005A430000}"/>
    <cellStyle name="Explanatory Text 4 2" xfId="37604" xr:uid="{00000000-0005-0000-0000-00005B430000}"/>
    <cellStyle name="Explanatory Text 5" xfId="585" xr:uid="{00000000-0005-0000-0000-00005C430000}"/>
    <cellStyle name="Explanatory Text 6" xfId="17439" xr:uid="{00000000-0005-0000-0000-00005D430000}"/>
    <cellStyle name="Explanatory Text 7" xfId="17440" xr:uid="{00000000-0005-0000-0000-00005E430000}"/>
    <cellStyle name="Explanatory Text 8" xfId="37491" xr:uid="{00000000-0005-0000-0000-00005F430000}"/>
    <cellStyle name="F2" xfId="17441" xr:uid="{00000000-0005-0000-0000-000060430000}"/>
    <cellStyle name="F2 2" xfId="17442" xr:uid="{00000000-0005-0000-0000-000061430000}"/>
    <cellStyle name="F2 3" xfId="17443" xr:uid="{00000000-0005-0000-0000-000062430000}"/>
    <cellStyle name="F3" xfId="17444" xr:uid="{00000000-0005-0000-0000-000063430000}"/>
    <cellStyle name="F3 2" xfId="17445" xr:uid="{00000000-0005-0000-0000-000064430000}"/>
    <cellStyle name="F3 3" xfId="17446" xr:uid="{00000000-0005-0000-0000-000065430000}"/>
    <cellStyle name="F4" xfId="17447" xr:uid="{00000000-0005-0000-0000-000066430000}"/>
    <cellStyle name="F4 2" xfId="17448" xr:uid="{00000000-0005-0000-0000-000067430000}"/>
    <cellStyle name="F4 3" xfId="17449" xr:uid="{00000000-0005-0000-0000-000068430000}"/>
    <cellStyle name="F5" xfId="17450" xr:uid="{00000000-0005-0000-0000-000069430000}"/>
    <cellStyle name="F5 2" xfId="17451" xr:uid="{00000000-0005-0000-0000-00006A430000}"/>
    <cellStyle name="F5 3" xfId="17452" xr:uid="{00000000-0005-0000-0000-00006B430000}"/>
    <cellStyle name="F6" xfId="17453" xr:uid="{00000000-0005-0000-0000-00006C430000}"/>
    <cellStyle name="F6 2" xfId="17454" xr:uid="{00000000-0005-0000-0000-00006D430000}"/>
    <cellStyle name="F6 3" xfId="17455" xr:uid="{00000000-0005-0000-0000-00006E430000}"/>
    <cellStyle name="F7" xfId="17456" xr:uid="{00000000-0005-0000-0000-00006F430000}"/>
    <cellStyle name="F7 2" xfId="17457" xr:uid="{00000000-0005-0000-0000-000070430000}"/>
    <cellStyle name="F7 3" xfId="17458" xr:uid="{00000000-0005-0000-0000-000071430000}"/>
    <cellStyle name="F8" xfId="17459" xr:uid="{00000000-0005-0000-0000-000072430000}"/>
    <cellStyle name="F8 2" xfId="17460" xr:uid="{00000000-0005-0000-0000-000073430000}"/>
    <cellStyle name="F8 3" xfId="17461" xr:uid="{00000000-0005-0000-0000-000074430000}"/>
    <cellStyle name="Fijo" xfId="17462" xr:uid="{00000000-0005-0000-0000-000075430000}"/>
    <cellStyle name="Fijo 2" xfId="17463" xr:uid="{00000000-0005-0000-0000-000076430000}"/>
    <cellStyle name="Fijo 3" xfId="17464" xr:uid="{00000000-0005-0000-0000-000077430000}"/>
    <cellStyle name="Financiero" xfId="17465" xr:uid="{00000000-0005-0000-0000-000078430000}"/>
    <cellStyle name="Financiero 2" xfId="17466" xr:uid="{00000000-0005-0000-0000-000079430000}"/>
    <cellStyle name="Financiero 3" xfId="17467" xr:uid="{00000000-0005-0000-0000-00007A430000}"/>
    <cellStyle name="Fixed" xfId="17468" xr:uid="{00000000-0005-0000-0000-00007B430000}"/>
    <cellStyle name="Fixed 2" xfId="17469" xr:uid="{00000000-0005-0000-0000-00007C430000}"/>
    <cellStyle name="Fixed 3" xfId="17470" xr:uid="{00000000-0005-0000-0000-00007D430000}"/>
    <cellStyle name="ƒp[ƒZƒ“ƒg_!!!GO" xfId="17471" xr:uid="{00000000-0005-0000-0000-00007E430000}"/>
    <cellStyle name="Global W1" xfId="17472" xr:uid="{00000000-0005-0000-0000-00007F430000}"/>
    <cellStyle name="Global W1 2" xfId="17473" xr:uid="{00000000-0005-0000-0000-000080430000}"/>
    <cellStyle name="Global W1 3" xfId="17474" xr:uid="{00000000-0005-0000-0000-000081430000}"/>
    <cellStyle name="Global W1_IAL Guidance -v1" xfId="17475" xr:uid="{00000000-0005-0000-0000-000082430000}"/>
    <cellStyle name="Global W2" xfId="17476" xr:uid="{00000000-0005-0000-0000-000083430000}"/>
    <cellStyle name="Global W2 2" xfId="17477" xr:uid="{00000000-0005-0000-0000-000084430000}"/>
    <cellStyle name="Global W2 3" xfId="17478" xr:uid="{00000000-0005-0000-0000-000085430000}"/>
    <cellStyle name="Global W2 4" xfId="17479" xr:uid="{00000000-0005-0000-0000-000086430000}"/>
    <cellStyle name="Global W2 5" xfId="17480" xr:uid="{00000000-0005-0000-0000-000087430000}"/>
    <cellStyle name="Global W2_IAL Guidance -v1" xfId="17481" xr:uid="{00000000-0005-0000-0000-000088430000}"/>
    <cellStyle name="GlobalADP1" xfId="17482" xr:uid="{00000000-0005-0000-0000-000089430000}"/>
    <cellStyle name="GlobalADP1 2" xfId="17483" xr:uid="{00000000-0005-0000-0000-00008A430000}"/>
    <cellStyle name="GlobalADP1 3" xfId="17484" xr:uid="{00000000-0005-0000-0000-00008B430000}"/>
    <cellStyle name="GlobalADP1_IAL Guidance -v1" xfId="17485" xr:uid="{00000000-0005-0000-0000-00008C430000}"/>
    <cellStyle name="GlobalADP2" xfId="17486" xr:uid="{00000000-0005-0000-0000-00008D430000}"/>
    <cellStyle name="GlobalADP2 2" xfId="17487" xr:uid="{00000000-0005-0000-0000-00008E430000}"/>
    <cellStyle name="GlobalADP2 3" xfId="17488" xr:uid="{00000000-0005-0000-0000-00008F430000}"/>
    <cellStyle name="GlobalADP2 4" xfId="17489" xr:uid="{00000000-0005-0000-0000-000090430000}"/>
    <cellStyle name="GlobalADP2 5" xfId="17490" xr:uid="{00000000-0005-0000-0000-000091430000}"/>
    <cellStyle name="GlobalADP2_IAL Guidance -v1" xfId="17491" xr:uid="{00000000-0005-0000-0000-000092430000}"/>
    <cellStyle name="Good 10" xfId="17492" xr:uid="{00000000-0005-0000-0000-000094430000}"/>
    <cellStyle name="Good 11" xfId="17493" xr:uid="{00000000-0005-0000-0000-000095430000}"/>
    <cellStyle name="Good 12" xfId="37605" xr:uid="{00000000-0005-0000-0000-000096430000}"/>
    <cellStyle name="Good 2" xfId="586" xr:uid="{00000000-0005-0000-0000-000097430000}"/>
    <cellStyle name="Good 2 2" xfId="17494" xr:uid="{00000000-0005-0000-0000-000098430000}"/>
    <cellStyle name="Good 2 2 2" xfId="17495" xr:uid="{00000000-0005-0000-0000-000099430000}"/>
    <cellStyle name="Good 2 2 3" xfId="17496" xr:uid="{00000000-0005-0000-0000-00009A430000}"/>
    <cellStyle name="Good 2 2 4" xfId="17497" xr:uid="{00000000-0005-0000-0000-00009B430000}"/>
    <cellStyle name="Good 2 2 5" xfId="17498" xr:uid="{00000000-0005-0000-0000-00009C430000}"/>
    <cellStyle name="Good 2 2 5 2" xfId="17499" xr:uid="{00000000-0005-0000-0000-00009D430000}"/>
    <cellStyle name="Good 2 2 6" xfId="17500" xr:uid="{00000000-0005-0000-0000-00009E430000}"/>
    <cellStyle name="Good 2 3" xfId="17501" xr:uid="{00000000-0005-0000-0000-00009F430000}"/>
    <cellStyle name="Good 2 3 2" xfId="17502" xr:uid="{00000000-0005-0000-0000-0000A0430000}"/>
    <cellStyle name="Good 2 4" xfId="17503" xr:uid="{00000000-0005-0000-0000-0000A1430000}"/>
    <cellStyle name="Good 2 5" xfId="17504" xr:uid="{00000000-0005-0000-0000-0000A2430000}"/>
    <cellStyle name="Good 2 6" xfId="37492" xr:uid="{00000000-0005-0000-0000-0000A3430000}"/>
    <cellStyle name="Good 3" xfId="17505" xr:uid="{00000000-0005-0000-0000-0000A4430000}"/>
    <cellStyle name="Good 4" xfId="17506" xr:uid="{00000000-0005-0000-0000-0000A5430000}"/>
    <cellStyle name="Good 5" xfId="17507" xr:uid="{00000000-0005-0000-0000-0000A6430000}"/>
    <cellStyle name="Good 6" xfId="17508" xr:uid="{00000000-0005-0000-0000-0000A7430000}"/>
    <cellStyle name="Good 7" xfId="17509" xr:uid="{00000000-0005-0000-0000-0000A8430000}"/>
    <cellStyle name="Good 8" xfId="17510" xr:uid="{00000000-0005-0000-0000-0000A9430000}"/>
    <cellStyle name="Good 9" xfId="17511" xr:uid="{00000000-0005-0000-0000-0000AA430000}"/>
    <cellStyle name="Grey" xfId="17512" xr:uid="{00000000-0005-0000-0000-0000AB430000}"/>
    <cellStyle name="Grey 2" xfId="17513" xr:uid="{00000000-0005-0000-0000-0000AC430000}"/>
    <cellStyle name="Grey 3" xfId="17514" xr:uid="{00000000-0005-0000-0000-0000AD430000}"/>
    <cellStyle name="Gut" xfId="101" builtinId="26" customBuiltin="1"/>
    <cellStyle name="HDDR1" xfId="17515" xr:uid="{00000000-0005-0000-0000-0000AE430000}"/>
    <cellStyle name="HDDR1 2" xfId="17516" xr:uid="{00000000-0005-0000-0000-0000AF430000}"/>
    <cellStyle name="HDDR1 3" xfId="17517" xr:uid="{00000000-0005-0000-0000-0000B0430000}"/>
    <cellStyle name="HDDR1_IAL Guidance -v1" xfId="17518" xr:uid="{00000000-0005-0000-0000-0000B1430000}"/>
    <cellStyle name="HDDR2" xfId="17519" xr:uid="{00000000-0005-0000-0000-0000B2430000}"/>
    <cellStyle name="HDDR2 2" xfId="17520" xr:uid="{00000000-0005-0000-0000-0000B3430000}"/>
    <cellStyle name="HDDR2 3" xfId="17521" xr:uid="{00000000-0005-0000-0000-0000B4430000}"/>
    <cellStyle name="HDDR2 4" xfId="17522" xr:uid="{00000000-0005-0000-0000-0000B5430000}"/>
    <cellStyle name="HDDR2 5" xfId="17523" xr:uid="{00000000-0005-0000-0000-0000B6430000}"/>
    <cellStyle name="HDDR2_IAL Guidance -v1" xfId="17524" xr:uid="{00000000-0005-0000-0000-0000B7430000}"/>
    <cellStyle name="HDDRLZ" xfId="17525" xr:uid="{00000000-0005-0000-0000-0000B8430000}"/>
    <cellStyle name="HEADER" xfId="17526" xr:uid="{00000000-0005-0000-0000-0000B9430000}"/>
    <cellStyle name="HEADER 2" xfId="17527" xr:uid="{00000000-0005-0000-0000-0000BA430000}"/>
    <cellStyle name="HEADER 3" xfId="17528" xr:uid="{00000000-0005-0000-0000-0000BB430000}"/>
    <cellStyle name="Header1" xfId="17529" xr:uid="{00000000-0005-0000-0000-0000BC430000}"/>
    <cellStyle name="Header1 2" xfId="17530" xr:uid="{00000000-0005-0000-0000-0000BD430000}"/>
    <cellStyle name="Header1 3" xfId="17531" xr:uid="{00000000-0005-0000-0000-0000BE430000}"/>
    <cellStyle name="Header2" xfId="17532" xr:uid="{00000000-0005-0000-0000-0000BF430000}"/>
    <cellStyle name="Header2 2" xfId="17533" xr:uid="{00000000-0005-0000-0000-0000C0430000}"/>
    <cellStyle name="Header2 3" xfId="17534" xr:uid="{00000000-0005-0000-0000-0000C1430000}"/>
    <cellStyle name="Heading 1 10" xfId="37493" xr:uid="{00000000-0005-0000-0000-0000C3430000}"/>
    <cellStyle name="Heading 1 2" xfId="103" xr:uid="{00000000-0005-0000-0000-0000C4430000}"/>
    <cellStyle name="Heading 1 2 2" xfId="17535" xr:uid="{00000000-0005-0000-0000-0000C5430000}"/>
    <cellStyle name="Heading 1 2 2 2" xfId="17536" xr:uid="{00000000-0005-0000-0000-0000C6430000}"/>
    <cellStyle name="Heading 1 2 2 3" xfId="17537" xr:uid="{00000000-0005-0000-0000-0000C7430000}"/>
    <cellStyle name="Heading 1 2 2 4" xfId="17538" xr:uid="{00000000-0005-0000-0000-0000C8430000}"/>
    <cellStyle name="Heading 1 2 2 5" xfId="17539" xr:uid="{00000000-0005-0000-0000-0000C9430000}"/>
    <cellStyle name="Heading 1 2 2 5 2" xfId="17540" xr:uid="{00000000-0005-0000-0000-0000CA430000}"/>
    <cellStyle name="Heading 1 2 2 6" xfId="17541" xr:uid="{00000000-0005-0000-0000-0000CB430000}"/>
    <cellStyle name="Heading 1 2 3" xfId="17542" xr:uid="{00000000-0005-0000-0000-0000CC430000}"/>
    <cellStyle name="Heading 1 2 3 2" xfId="17543" xr:uid="{00000000-0005-0000-0000-0000CD430000}"/>
    <cellStyle name="Heading 1 2 4" xfId="17544" xr:uid="{00000000-0005-0000-0000-0000CE430000}"/>
    <cellStyle name="Heading 1 2 5" xfId="17545" xr:uid="{00000000-0005-0000-0000-0000CF430000}"/>
    <cellStyle name="Heading 1 2 6" xfId="17546" xr:uid="{00000000-0005-0000-0000-0000D0430000}"/>
    <cellStyle name="Heading 1 2 7" xfId="37606" xr:uid="{00000000-0005-0000-0000-0000D1430000}"/>
    <cellStyle name="Heading 1 2_New Ann" xfId="17547" xr:uid="{00000000-0005-0000-0000-0000D2430000}"/>
    <cellStyle name="Heading 1 3" xfId="587" xr:uid="{00000000-0005-0000-0000-0000D3430000}"/>
    <cellStyle name="Heading 1 4" xfId="17548" xr:uid="{00000000-0005-0000-0000-0000D4430000}"/>
    <cellStyle name="Heading 1 5" xfId="17549" xr:uid="{00000000-0005-0000-0000-0000D5430000}"/>
    <cellStyle name="Heading 1 6" xfId="17550" xr:uid="{00000000-0005-0000-0000-0000D6430000}"/>
    <cellStyle name="Heading 1 7" xfId="17551" xr:uid="{00000000-0005-0000-0000-0000D7430000}"/>
    <cellStyle name="Heading 1 8" xfId="37494" xr:uid="{00000000-0005-0000-0000-0000D8430000}"/>
    <cellStyle name="Heading 1 9" xfId="37495" xr:uid="{00000000-0005-0000-0000-0000D9430000}"/>
    <cellStyle name="Heading 2 10" xfId="37496" xr:uid="{00000000-0005-0000-0000-0000DB430000}"/>
    <cellStyle name="Heading 2 2" xfId="105" xr:uid="{00000000-0005-0000-0000-0000DC430000}"/>
    <cellStyle name="Heading 2 2 2" xfId="17552" xr:uid="{00000000-0005-0000-0000-0000DD430000}"/>
    <cellStyle name="Heading 2 2 2 2" xfId="17553" xr:uid="{00000000-0005-0000-0000-0000DE430000}"/>
    <cellStyle name="Heading 2 2 2 3" xfId="17554" xr:uid="{00000000-0005-0000-0000-0000DF430000}"/>
    <cellStyle name="Heading 2 2 2 4" xfId="17555" xr:uid="{00000000-0005-0000-0000-0000E0430000}"/>
    <cellStyle name="Heading 2 2 2 5" xfId="17556" xr:uid="{00000000-0005-0000-0000-0000E1430000}"/>
    <cellStyle name="Heading 2 2 2 5 2" xfId="17557" xr:uid="{00000000-0005-0000-0000-0000E2430000}"/>
    <cellStyle name="Heading 2 2 2 6" xfId="17558" xr:uid="{00000000-0005-0000-0000-0000E3430000}"/>
    <cellStyle name="Heading 2 2 3" xfId="17559" xr:uid="{00000000-0005-0000-0000-0000E4430000}"/>
    <cellStyle name="Heading 2 2 3 2" xfId="17560" xr:uid="{00000000-0005-0000-0000-0000E5430000}"/>
    <cellStyle name="Heading 2 2 4" xfId="17561" xr:uid="{00000000-0005-0000-0000-0000E6430000}"/>
    <cellStyle name="Heading 2 2 5" xfId="17562" xr:uid="{00000000-0005-0000-0000-0000E7430000}"/>
    <cellStyle name="Heading 2 2 6" xfId="17563" xr:uid="{00000000-0005-0000-0000-0000E8430000}"/>
    <cellStyle name="Heading 2 2 7" xfId="37607" xr:uid="{00000000-0005-0000-0000-0000E9430000}"/>
    <cellStyle name="Heading 2 2_New Ann" xfId="17564" xr:uid="{00000000-0005-0000-0000-0000EA430000}"/>
    <cellStyle name="Heading 2 3" xfId="588" xr:uid="{00000000-0005-0000-0000-0000EB430000}"/>
    <cellStyle name="Heading 2 4" xfId="17565" xr:uid="{00000000-0005-0000-0000-0000EC430000}"/>
    <cellStyle name="Heading 2 5" xfId="17566" xr:uid="{00000000-0005-0000-0000-0000ED430000}"/>
    <cellStyle name="Heading 2 6" xfId="17567" xr:uid="{00000000-0005-0000-0000-0000EE430000}"/>
    <cellStyle name="Heading 2 7" xfId="17568" xr:uid="{00000000-0005-0000-0000-0000EF430000}"/>
    <cellStyle name="Heading 2 8" xfId="37497" xr:uid="{00000000-0005-0000-0000-0000F0430000}"/>
    <cellStyle name="Heading 2 9" xfId="37498" xr:uid="{00000000-0005-0000-0000-0000F1430000}"/>
    <cellStyle name="Heading 3 10" xfId="37499" xr:uid="{00000000-0005-0000-0000-0000F3430000}"/>
    <cellStyle name="Heading 3 2" xfId="107" xr:uid="{00000000-0005-0000-0000-0000F4430000}"/>
    <cellStyle name="Heading 3 2 2" xfId="17569" xr:uid="{00000000-0005-0000-0000-0000F5430000}"/>
    <cellStyle name="Heading 3 2 2 2" xfId="17570" xr:uid="{00000000-0005-0000-0000-0000F6430000}"/>
    <cellStyle name="Heading 3 2 2 3" xfId="17571" xr:uid="{00000000-0005-0000-0000-0000F7430000}"/>
    <cellStyle name="Heading 3 2 2 4" xfId="17572" xr:uid="{00000000-0005-0000-0000-0000F8430000}"/>
    <cellStyle name="Heading 3 2 2 5" xfId="17573" xr:uid="{00000000-0005-0000-0000-0000F9430000}"/>
    <cellStyle name="Heading 3 2 2 5 2" xfId="17574" xr:uid="{00000000-0005-0000-0000-0000FA430000}"/>
    <cellStyle name="Heading 3 2 2 6" xfId="17575" xr:uid="{00000000-0005-0000-0000-0000FB430000}"/>
    <cellStyle name="Heading 3 2 3" xfId="17576" xr:uid="{00000000-0005-0000-0000-0000FC430000}"/>
    <cellStyle name="Heading 3 2 3 2" xfId="17577" xr:uid="{00000000-0005-0000-0000-0000FD430000}"/>
    <cellStyle name="Heading 3 2 4" xfId="17578" xr:uid="{00000000-0005-0000-0000-0000FE430000}"/>
    <cellStyle name="Heading 3 2 5" xfId="17579" xr:uid="{00000000-0005-0000-0000-0000FF430000}"/>
    <cellStyle name="Heading 3 2 6" xfId="17580" xr:uid="{00000000-0005-0000-0000-000000440000}"/>
    <cellStyle name="Heading 3 2 7" xfId="37608" xr:uid="{00000000-0005-0000-0000-000001440000}"/>
    <cellStyle name="Heading 3 2_New Ann" xfId="17581" xr:uid="{00000000-0005-0000-0000-000002440000}"/>
    <cellStyle name="Heading 3 3" xfId="589" xr:uid="{00000000-0005-0000-0000-000003440000}"/>
    <cellStyle name="Heading 3 4" xfId="17582" xr:uid="{00000000-0005-0000-0000-000004440000}"/>
    <cellStyle name="Heading 3 5" xfId="17583" xr:uid="{00000000-0005-0000-0000-000005440000}"/>
    <cellStyle name="Heading 3 6" xfId="17584" xr:uid="{00000000-0005-0000-0000-000006440000}"/>
    <cellStyle name="Heading 3 7" xfId="17585" xr:uid="{00000000-0005-0000-0000-000007440000}"/>
    <cellStyle name="Heading 3 8" xfId="37500" xr:uid="{00000000-0005-0000-0000-000008440000}"/>
    <cellStyle name="Heading 3 9" xfId="37501" xr:uid="{00000000-0005-0000-0000-000009440000}"/>
    <cellStyle name="Heading 4 2" xfId="109" xr:uid="{00000000-0005-0000-0000-00000B440000}"/>
    <cellStyle name="Heading 4 2 2" xfId="17586" xr:uid="{00000000-0005-0000-0000-00000C440000}"/>
    <cellStyle name="Heading 4 2 2 2" xfId="17587" xr:uid="{00000000-0005-0000-0000-00000D440000}"/>
    <cellStyle name="Heading 4 2 2 3" xfId="17588" xr:uid="{00000000-0005-0000-0000-00000E440000}"/>
    <cellStyle name="Heading 4 2 2 4" xfId="17589" xr:uid="{00000000-0005-0000-0000-00000F440000}"/>
    <cellStyle name="Heading 4 2 2 5" xfId="17590" xr:uid="{00000000-0005-0000-0000-000010440000}"/>
    <cellStyle name="Heading 4 2 2 5 2" xfId="17591" xr:uid="{00000000-0005-0000-0000-000011440000}"/>
    <cellStyle name="Heading 4 2 2 6" xfId="17592" xr:uid="{00000000-0005-0000-0000-000012440000}"/>
    <cellStyle name="Heading 4 2 3" xfId="17593" xr:uid="{00000000-0005-0000-0000-000013440000}"/>
    <cellStyle name="Heading 4 2 3 2" xfId="17594" xr:uid="{00000000-0005-0000-0000-000014440000}"/>
    <cellStyle name="Heading 4 2 4" xfId="17595" xr:uid="{00000000-0005-0000-0000-000015440000}"/>
    <cellStyle name="Heading 4 2 5" xfId="17596" xr:uid="{00000000-0005-0000-0000-000016440000}"/>
    <cellStyle name="Heading 4 2 6" xfId="17597" xr:uid="{00000000-0005-0000-0000-000017440000}"/>
    <cellStyle name="Heading 4 2 7" xfId="37609" xr:uid="{00000000-0005-0000-0000-000018440000}"/>
    <cellStyle name="Heading 4 3" xfId="590" xr:uid="{00000000-0005-0000-0000-000019440000}"/>
    <cellStyle name="Heading 4 4" xfId="17598" xr:uid="{00000000-0005-0000-0000-00001A440000}"/>
    <cellStyle name="Heading 4 5" xfId="17599" xr:uid="{00000000-0005-0000-0000-00001B440000}"/>
    <cellStyle name="Heading 4 6" xfId="17600" xr:uid="{00000000-0005-0000-0000-00001C440000}"/>
    <cellStyle name="Heading 4 7" xfId="17601" xr:uid="{00000000-0005-0000-0000-00001D440000}"/>
    <cellStyle name="Heading 4 8" xfId="37502" xr:uid="{00000000-0005-0000-0000-00001E440000}"/>
    <cellStyle name="Heading1" xfId="17602" xr:uid="{00000000-0005-0000-0000-00001F440000}"/>
    <cellStyle name="Heading1 2" xfId="17603" xr:uid="{00000000-0005-0000-0000-000020440000}"/>
    <cellStyle name="Heading1 3" xfId="17604" xr:uid="{00000000-0005-0000-0000-000021440000}"/>
    <cellStyle name="Heading2" xfId="17605" xr:uid="{00000000-0005-0000-0000-000022440000}"/>
    <cellStyle name="Heading2 2" xfId="17606" xr:uid="{00000000-0005-0000-0000-000023440000}"/>
    <cellStyle name="Heading2 3" xfId="17607" xr:uid="{00000000-0005-0000-0000-000024440000}"/>
    <cellStyle name="HEADINGS" xfId="17608" xr:uid="{00000000-0005-0000-0000-000025440000}"/>
    <cellStyle name="HEADINGS 2" xfId="17609" xr:uid="{00000000-0005-0000-0000-000026440000}"/>
    <cellStyle name="HEADINGS 3" xfId="17610" xr:uid="{00000000-0005-0000-0000-000027440000}"/>
    <cellStyle name="HEADINGSTOP" xfId="17611" xr:uid="{00000000-0005-0000-0000-000028440000}"/>
    <cellStyle name="HEADINGSTOP 2" xfId="17612" xr:uid="{00000000-0005-0000-0000-000029440000}"/>
    <cellStyle name="HEADINGSTOP 3" xfId="17613" xr:uid="{00000000-0005-0000-0000-00002A440000}"/>
    <cellStyle name="HIGHLIGHT" xfId="17614" xr:uid="{00000000-0005-0000-0000-00002B440000}"/>
    <cellStyle name="HIGHLIGHT 2" xfId="17615" xr:uid="{00000000-0005-0000-0000-00002C440000}"/>
    <cellStyle name="HIGHLIGHT 3" xfId="17616" xr:uid="{00000000-0005-0000-0000-00002D440000}"/>
    <cellStyle name="Hipervínculo visitado_Active tools" xfId="17617" xr:uid="{00000000-0005-0000-0000-00002E440000}"/>
    <cellStyle name="Hipervínculo_Active tools" xfId="17618" xr:uid="{00000000-0005-0000-0000-00002F440000}"/>
    <cellStyle name="Hyperlink 2" xfId="591" xr:uid="{00000000-0005-0000-0000-000031440000}"/>
    <cellStyle name="Hyperlink 2 2" xfId="592" xr:uid="{00000000-0005-0000-0000-000032440000}"/>
    <cellStyle name="Hyperlink 3" xfId="593" xr:uid="{00000000-0005-0000-0000-000033440000}"/>
    <cellStyle name="Hyperlink 4" xfId="17619" xr:uid="{00000000-0005-0000-0000-000034440000}"/>
    <cellStyle name="Hyperlink 4 2" xfId="17620" xr:uid="{00000000-0005-0000-0000-000035440000}"/>
    <cellStyle name="Hyperlink 4_Compatibility Matrix" xfId="17621" xr:uid="{00000000-0005-0000-0000-000036440000}"/>
    <cellStyle name="Hyperlink 5" xfId="37503" xr:uid="{00000000-0005-0000-0000-000037440000}"/>
    <cellStyle name="Hyperlink 6" xfId="38127" xr:uid="{A9C85EC6-EF34-444D-87E5-AEFF731C91B4}"/>
    <cellStyle name="Input (2)" xfId="17622" xr:uid="{00000000-0005-0000-0000-000039440000}"/>
    <cellStyle name="Input [yellow]" xfId="17623" xr:uid="{00000000-0005-0000-0000-00003A440000}"/>
    <cellStyle name="Input [yellow] 2" xfId="17624" xr:uid="{00000000-0005-0000-0000-00003B440000}"/>
    <cellStyle name="Input [yellow] 3" xfId="17625" xr:uid="{00000000-0005-0000-0000-00003C440000}"/>
    <cellStyle name="Input 10" xfId="17626" xr:uid="{00000000-0005-0000-0000-00003D440000}"/>
    <cellStyle name="Input 11" xfId="17627" xr:uid="{00000000-0005-0000-0000-00003E440000}"/>
    <cellStyle name="Input 12" xfId="17628" xr:uid="{00000000-0005-0000-0000-00003F440000}"/>
    <cellStyle name="Input 13" xfId="17629" xr:uid="{00000000-0005-0000-0000-000040440000}"/>
    <cellStyle name="Input 14" xfId="17630" xr:uid="{00000000-0005-0000-0000-000041440000}"/>
    <cellStyle name="Input 15" xfId="17631" xr:uid="{00000000-0005-0000-0000-000042440000}"/>
    <cellStyle name="Input 16" xfId="17632" xr:uid="{00000000-0005-0000-0000-000043440000}"/>
    <cellStyle name="Input 17" xfId="17633" xr:uid="{00000000-0005-0000-0000-000044440000}"/>
    <cellStyle name="Input 18" xfId="17634" xr:uid="{00000000-0005-0000-0000-000045440000}"/>
    <cellStyle name="Input 19" xfId="17635" xr:uid="{00000000-0005-0000-0000-000046440000}"/>
    <cellStyle name="Input 2" xfId="111" xr:uid="{00000000-0005-0000-0000-000047440000}"/>
    <cellStyle name="Input 2 2" xfId="594" xr:uid="{00000000-0005-0000-0000-000048440000}"/>
    <cellStyle name="Input 2 2 2" xfId="17636" xr:uid="{00000000-0005-0000-0000-000049440000}"/>
    <cellStyle name="Input 2 2 3" xfId="17637" xr:uid="{00000000-0005-0000-0000-00004A440000}"/>
    <cellStyle name="Input 2 2 4" xfId="17638" xr:uid="{00000000-0005-0000-0000-00004B440000}"/>
    <cellStyle name="Input 2 2 5" xfId="17639" xr:uid="{00000000-0005-0000-0000-00004C440000}"/>
    <cellStyle name="Input 2 2 5 2" xfId="17640" xr:uid="{00000000-0005-0000-0000-00004D440000}"/>
    <cellStyle name="Input 2 2 6" xfId="17641" xr:uid="{00000000-0005-0000-0000-00004E440000}"/>
    <cellStyle name="Input 2 2 7" xfId="37610" xr:uid="{00000000-0005-0000-0000-00004F440000}"/>
    <cellStyle name="Input 2 3" xfId="17642" xr:uid="{00000000-0005-0000-0000-000050440000}"/>
    <cellStyle name="Input 2 3 2" xfId="17643" xr:uid="{00000000-0005-0000-0000-000051440000}"/>
    <cellStyle name="Input 2 4" xfId="17644" xr:uid="{00000000-0005-0000-0000-000052440000}"/>
    <cellStyle name="Input 2 5" xfId="17645" xr:uid="{00000000-0005-0000-0000-000053440000}"/>
    <cellStyle name="Input 2 6" xfId="37611" xr:uid="{00000000-0005-0000-0000-000054440000}"/>
    <cellStyle name="Input 2_New Ann" xfId="17646" xr:uid="{00000000-0005-0000-0000-000055440000}"/>
    <cellStyle name="Input 20" xfId="17647" xr:uid="{00000000-0005-0000-0000-000056440000}"/>
    <cellStyle name="Input 21" xfId="17648" xr:uid="{00000000-0005-0000-0000-000057440000}"/>
    <cellStyle name="Input 22" xfId="17649" xr:uid="{00000000-0005-0000-0000-000058440000}"/>
    <cellStyle name="Input 23" xfId="17650" xr:uid="{00000000-0005-0000-0000-000059440000}"/>
    <cellStyle name="Input 24" xfId="17651" xr:uid="{00000000-0005-0000-0000-00005A440000}"/>
    <cellStyle name="Input 25" xfId="17652" xr:uid="{00000000-0005-0000-0000-00005B440000}"/>
    <cellStyle name="Input 26" xfId="17653" xr:uid="{00000000-0005-0000-0000-00005C440000}"/>
    <cellStyle name="Input 27" xfId="17654" xr:uid="{00000000-0005-0000-0000-00005D440000}"/>
    <cellStyle name="Input 28" xfId="17655" xr:uid="{00000000-0005-0000-0000-00005E440000}"/>
    <cellStyle name="Input 29" xfId="17656" xr:uid="{00000000-0005-0000-0000-00005F440000}"/>
    <cellStyle name="Input 3" xfId="112" xr:uid="{00000000-0005-0000-0000-000060440000}"/>
    <cellStyle name="Input 3 2" xfId="595" xr:uid="{00000000-0005-0000-0000-000061440000}"/>
    <cellStyle name="Input 3 3" xfId="17657" xr:uid="{00000000-0005-0000-0000-000062440000}"/>
    <cellStyle name="Input 3 4" xfId="37612" xr:uid="{00000000-0005-0000-0000-000063440000}"/>
    <cellStyle name="Input 30" xfId="17658" xr:uid="{00000000-0005-0000-0000-000064440000}"/>
    <cellStyle name="Input 31" xfId="17659" xr:uid="{00000000-0005-0000-0000-000065440000}"/>
    <cellStyle name="Input 32" xfId="17660" xr:uid="{00000000-0005-0000-0000-000066440000}"/>
    <cellStyle name="Input 33" xfId="17661" xr:uid="{00000000-0005-0000-0000-000067440000}"/>
    <cellStyle name="Input 34" xfId="17662" xr:uid="{00000000-0005-0000-0000-000068440000}"/>
    <cellStyle name="Input 35" xfId="17663" xr:uid="{00000000-0005-0000-0000-000069440000}"/>
    <cellStyle name="Input 36" xfId="17664" xr:uid="{00000000-0005-0000-0000-00006A440000}"/>
    <cellStyle name="Input 37" xfId="17665" xr:uid="{00000000-0005-0000-0000-00006B440000}"/>
    <cellStyle name="Input 38" xfId="17666" xr:uid="{00000000-0005-0000-0000-00006C440000}"/>
    <cellStyle name="Input 39" xfId="17667" xr:uid="{00000000-0005-0000-0000-00006D440000}"/>
    <cellStyle name="Input 4" xfId="596" xr:uid="{00000000-0005-0000-0000-00006E440000}"/>
    <cellStyle name="Input 4 2" xfId="17668" xr:uid="{00000000-0005-0000-0000-00006F440000}"/>
    <cellStyle name="Input 4 3" xfId="17669" xr:uid="{00000000-0005-0000-0000-000070440000}"/>
    <cellStyle name="Input 40" xfId="17670" xr:uid="{00000000-0005-0000-0000-000071440000}"/>
    <cellStyle name="Input 41" xfId="17671" xr:uid="{00000000-0005-0000-0000-000072440000}"/>
    <cellStyle name="Input 42" xfId="17672" xr:uid="{00000000-0005-0000-0000-000073440000}"/>
    <cellStyle name="Input 43" xfId="17673" xr:uid="{00000000-0005-0000-0000-000074440000}"/>
    <cellStyle name="Input 44" xfId="17674" xr:uid="{00000000-0005-0000-0000-000075440000}"/>
    <cellStyle name="Input 45" xfId="17675" xr:uid="{00000000-0005-0000-0000-000076440000}"/>
    <cellStyle name="Input 46" xfId="17676" xr:uid="{00000000-0005-0000-0000-000077440000}"/>
    <cellStyle name="Input 47" xfId="17677" xr:uid="{00000000-0005-0000-0000-000078440000}"/>
    <cellStyle name="Input 48" xfId="17678" xr:uid="{00000000-0005-0000-0000-000079440000}"/>
    <cellStyle name="Input 49" xfId="17679" xr:uid="{00000000-0005-0000-0000-00007A440000}"/>
    <cellStyle name="Input 5" xfId="17680" xr:uid="{00000000-0005-0000-0000-00007B440000}"/>
    <cellStyle name="Input 5 2" xfId="17681" xr:uid="{00000000-0005-0000-0000-00007C440000}"/>
    <cellStyle name="Input 5 3" xfId="17682" xr:uid="{00000000-0005-0000-0000-00007D440000}"/>
    <cellStyle name="Input 50" xfId="17683" xr:uid="{00000000-0005-0000-0000-00007E440000}"/>
    <cellStyle name="Input 51" xfId="17684" xr:uid="{00000000-0005-0000-0000-00007F440000}"/>
    <cellStyle name="Input 52" xfId="17685" xr:uid="{00000000-0005-0000-0000-000080440000}"/>
    <cellStyle name="Input 53" xfId="17686" xr:uid="{00000000-0005-0000-0000-000081440000}"/>
    <cellStyle name="Input 54" xfId="17687" xr:uid="{00000000-0005-0000-0000-000082440000}"/>
    <cellStyle name="Input 55" xfId="17688" xr:uid="{00000000-0005-0000-0000-000083440000}"/>
    <cellStyle name="Input 56" xfId="17689" xr:uid="{00000000-0005-0000-0000-000084440000}"/>
    <cellStyle name="Input 57" xfId="17690" xr:uid="{00000000-0005-0000-0000-000085440000}"/>
    <cellStyle name="Input 58" xfId="17691" xr:uid="{00000000-0005-0000-0000-000086440000}"/>
    <cellStyle name="Input 59" xfId="17692" xr:uid="{00000000-0005-0000-0000-000087440000}"/>
    <cellStyle name="Input 6" xfId="17693" xr:uid="{00000000-0005-0000-0000-000088440000}"/>
    <cellStyle name="Input 60" xfId="17694" xr:uid="{00000000-0005-0000-0000-000089440000}"/>
    <cellStyle name="Input 61" xfId="17695" xr:uid="{00000000-0005-0000-0000-00008A440000}"/>
    <cellStyle name="Input 62" xfId="17696" xr:uid="{00000000-0005-0000-0000-00008B440000}"/>
    <cellStyle name="Input 63" xfId="17697" xr:uid="{00000000-0005-0000-0000-00008C440000}"/>
    <cellStyle name="Input 64" xfId="17698" xr:uid="{00000000-0005-0000-0000-00008D440000}"/>
    <cellStyle name="Input 65" xfId="17699" xr:uid="{00000000-0005-0000-0000-00008E440000}"/>
    <cellStyle name="Input 66" xfId="17700" xr:uid="{00000000-0005-0000-0000-00008F440000}"/>
    <cellStyle name="Input 67" xfId="17701" xr:uid="{00000000-0005-0000-0000-000090440000}"/>
    <cellStyle name="Input 68" xfId="17702" xr:uid="{00000000-0005-0000-0000-000091440000}"/>
    <cellStyle name="Input 69" xfId="17703" xr:uid="{00000000-0005-0000-0000-000092440000}"/>
    <cellStyle name="Input 7" xfId="17704" xr:uid="{00000000-0005-0000-0000-000093440000}"/>
    <cellStyle name="Input 70" xfId="17705" xr:uid="{00000000-0005-0000-0000-000094440000}"/>
    <cellStyle name="Input 71" xfId="17706" xr:uid="{00000000-0005-0000-0000-000095440000}"/>
    <cellStyle name="Input 72" xfId="17707" xr:uid="{00000000-0005-0000-0000-000096440000}"/>
    <cellStyle name="Input 73" xfId="17708" xr:uid="{00000000-0005-0000-0000-000097440000}"/>
    <cellStyle name="Input 74" xfId="17709" xr:uid="{00000000-0005-0000-0000-000098440000}"/>
    <cellStyle name="Input 75" xfId="17710" xr:uid="{00000000-0005-0000-0000-000099440000}"/>
    <cellStyle name="Input 76" xfId="17711" xr:uid="{00000000-0005-0000-0000-00009A440000}"/>
    <cellStyle name="Input 77" xfId="17712" xr:uid="{00000000-0005-0000-0000-00009B440000}"/>
    <cellStyle name="Input 78" xfId="17713" xr:uid="{00000000-0005-0000-0000-00009C440000}"/>
    <cellStyle name="Input 79" xfId="17714" xr:uid="{00000000-0005-0000-0000-00009D440000}"/>
    <cellStyle name="Input 8" xfId="17715" xr:uid="{00000000-0005-0000-0000-00009E440000}"/>
    <cellStyle name="Input 80" xfId="17716" xr:uid="{00000000-0005-0000-0000-00009F440000}"/>
    <cellStyle name="Input 81" xfId="17717" xr:uid="{00000000-0005-0000-0000-0000A0440000}"/>
    <cellStyle name="Input 82" xfId="17718" xr:uid="{00000000-0005-0000-0000-0000A1440000}"/>
    <cellStyle name="Input 83" xfId="17719" xr:uid="{00000000-0005-0000-0000-0000A2440000}"/>
    <cellStyle name="Input 84" xfId="17720" xr:uid="{00000000-0005-0000-0000-0000A3440000}"/>
    <cellStyle name="Input 85" xfId="17721" xr:uid="{00000000-0005-0000-0000-0000A4440000}"/>
    <cellStyle name="Input 86" xfId="17722" xr:uid="{00000000-0005-0000-0000-0000A5440000}"/>
    <cellStyle name="Input 87" xfId="17723" xr:uid="{00000000-0005-0000-0000-0000A6440000}"/>
    <cellStyle name="Input 88" xfId="17724" xr:uid="{00000000-0005-0000-0000-0000A7440000}"/>
    <cellStyle name="Input 89" xfId="17725" xr:uid="{00000000-0005-0000-0000-0000A8440000}"/>
    <cellStyle name="Input 9" xfId="17726" xr:uid="{00000000-0005-0000-0000-0000A9440000}"/>
    <cellStyle name="Input 90" xfId="17727" xr:uid="{00000000-0005-0000-0000-0000AA440000}"/>
    <cellStyle name="Input 91" xfId="17728" xr:uid="{00000000-0005-0000-0000-0000AB440000}"/>
    <cellStyle name="Input 92" xfId="37504" xr:uid="{00000000-0005-0000-0000-0000AC440000}"/>
    <cellStyle name="Input 93" xfId="37505" xr:uid="{00000000-0005-0000-0000-0000AD440000}"/>
    <cellStyle name="Input 94" xfId="37506" xr:uid="{00000000-0005-0000-0000-0000AE440000}"/>
    <cellStyle name="Input Cells" xfId="17729" xr:uid="{00000000-0005-0000-0000-0000AF440000}"/>
    <cellStyle name="Input Cells 2" xfId="17730" xr:uid="{00000000-0005-0000-0000-0000B0440000}"/>
    <cellStyle name="Input Cells 3" xfId="17731" xr:uid="{00000000-0005-0000-0000-0000B1440000}"/>
    <cellStyle name="Insatisfaisant" xfId="597" xr:uid="{00000000-0005-0000-0000-0000B2440000}"/>
    <cellStyle name="Inventory" xfId="17732" xr:uid="{00000000-0005-0000-0000-0000B3440000}"/>
    <cellStyle name="Inventory 2" xfId="17733" xr:uid="{00000000-0005-0000-0000-0000B4440000}"/>
    <cellStyle name="Inventory 2 2" xfId="17734" xr:uid="{00000000-0005-0000-0000-0000B5440000}"/>
    <cellStyle name="Ledger 17 x 11 in" xfId="17735" xr:uid="{00000000-0005-0000-0000-0000B6440000}"/>
    <cellStyle name="Link" xfId="38098" builtinId="8"/>
    <cellStyle name="Link Currency (0)" xfId="17736" xr:uid="{00000000-0005-0000-0000-0000B7440000}"/>
    <cellStyle name="Link Currency (0) 2" xfId="17737" xr:uid="{00000000-0005-0000-0000-0000B8440000}"/>
    <cellStyle name="Link Currency (0) 3" xfId="17738" xr:uid="{00000000-0005-0000-0000-0000B9440000}"/>
    <cellStyle name="Link Currency (0) 4" xfId="17739" xr:uid="{00000000-0005-0000-0000-0000BA440000}"/>
    <cellStyle name="Link Currency (2)" xfId="17740" xr:uid="{00000000-0005-0000-0000-0000BB440000}"/>
    <cellStyle name="Link Currency (2) 2" xfId="17741" xr:uid="{00000000-0005-0000-0000-0000BC440000}"/>
    <cellStyle name="Link Currency (2) 3" xfId="17742" xr:uid="{00000000-0005-0000-0000-0000BD440000}"/>
    <cellStyle name="Link Currency (2) 4" xfId="17743" xr:uid="{00000000-0005-0000-0000-0000BE440000}"/>
    <cellStyle name="Link Units (0)" xfId="17744" xr:uid="{00000000-0005-0000-0000-0000BF440000}"/>
    <cellStyle name="Link Units (0) 2" xfId="17745" xr:uid="{00000000-0005-0000-0000-0000C0440000}"/>
    <cellStyle name="Link Units (0) 3" xfId="17746" xr:uid="{00000000-0005-0000-0000-0000C1440000}"/>
    <cellStyle name="Link Units (0) 4" xfId="17747" xr:uid="{00000000-0005-0000-0000-0000C2440000}"/>
    <cellStyle name="Link Units (1)" xfId="17748" xr:uid="{00000000-0005-0000-0000-0000C3440000}"/>
    <cellStyle name="Link Units (1) 2" xfId="17749" xr:uid="{00000000-0005-0000-0000-0000C4440000}"/>
    <cellStyle name="Link Units (1) 3" xfId="17750" xr:uid="{00000000-0005-0000-0000-0000C5440000}"/>
    <cellStyle name="Link Units (1) 4" xfId="17751" xr:uid="{00000000-0005-0000-0000-0000C6440000}"/>
    <cellStyle name="Link Units (2)" xfId="17752" xr:uid="{00000000-0005-0000-0000-0000C7440000}"/>
    <cellStyle name="Link Units (2) 2" xfId="17753" xr:uid="{00000000-0005-0000-0000-0000C8440000}"/>
    <cellStyle name="Link Units (2) 3" xfId="17754" xr:uid="{00000000-0005-0000-0000-0000C9440000}"/>
    <cellStyle name="Link Units (2) 4" xfId="17755" xr:uid="{00000000-0005-0000-0000-0000CA440000}"/>
    <cellStyle name="Linked Cell 10" xfId="598" xr:uid="{00000000-0005-0000-0000-0000CC440000}"/>
    <cellStyle name="Linked Cell 11" xfId="37613" xr:uid="{00000000-0005-0000-0000-0000CD440000}"/>
    <cellStyle name="Linked Cell 2" xfId="114" xr:uid="{00000000-0005-0000-0000-0000CE440000}"/>
    <cellStyle name="Linked Cell 2 2" xfId="115" xr:uid="{00000000-0005-0000-0000-0000CF440000}"/>
    <cellStyle name="Linked Cell 2 2 2" xfId="17756" xr:uid="{00000000-0005-0000-0000-0000D0440000}"/>
    <cellStyle name="Linked Cell 2 2 3" xfId="17757" xr:uid="{00000000-0005-0000-0000-0000D1440000}"/>
    <cellStyle name="Linked Cell 2 2 4" xfId="17758" xr:uid="{00000000-0005-0000-0000-0000D2440000}"/>
    <cellStyle name="Linked Cell 2 2 5" xfId="17759" xr:uid="{00000000-0005-0000-0000-0000D3440000}"/>
    <cellStyle name="Linked Cell 2 2 5 2" xfId="17760" xr:uid="{00000000-0005-0000-0000-0000D4440000}"/>
    <cellStyle name="Linked Cell 2 2 6" xfId="17761" xr:uid="{00000000-0005-0000-0000-0000D5440000}"/>
    <cellStyle name="Linked Cell 2 2 7" xfId="37614" xr:uid="{00000000-0005-0000-0000-0000D6440000}"/>
    <cellStyle name="Linked Cell 2 3" xfId="17762" xr:uid="{00000000-0005-0000-0000-0000D7440000}"/>
    <cellStyle name="Linked Cell 2 3 2" xfId="17763" xr:uid="{00000000-0005-0000-0000-0000D8440000}"/>
    <cellStyle name="Linked Cell 2 4" xfId="17764" xr:uid="{00000000-0005-0000-0000-0000D9440000}"/>
    <cellStyle name="Linked Cell 2 5" xfId="17765" xr:uid="{00000000-0005-0000-0000-0000DA440000}"/>
    <cellStyle name="Linked Cell 2 6" xfId="37615" xr:uid="{00000000-0005-0000-0000-0000DB440000}"/>
    <cellStyle name="Linked Cell 2_New Ann" xfId="17766" xr:uid="{00000000-0005-0000-0000-0000DC440000}"/>
    <cellStyle name="Linked Cell 3" xfId="116" xr:uid="{00000000-0005-0000-0000-0000DD440000}"/>
    <cellStyle name="Linked Cell 3 2" xfId="37616" xr:uid="{00000000-0005-0000-0000-0000DE440000}"/>
    <cellStyle name="Linked Cell 4" xfId="117" xr:uid="{00000000-0005-0000-0000-0000DF440000}"/>
    <cellStyle name="Linked Cell 4 2" xfId="37617" xr:uid="{00000000-0005-0000-0000-0000E0440000}"/>
    <cellStyle name="Linked Cell 5" xfId="599" xr:uid="{00000000-0005-0000-0000-0000E1440000}"/>
    <cellStyle name="Linked Cell 6" xfId="600" xr:uid="{00000000-0005-0000-0000-0000E2440000}"/>
    <cellStyle name="Linked Cell 7" xfId="601" xr:uid="{00000000-0005-0000-0000-0000E3440000}"/>
    <cellStyle name="Linked Cell 8" xfId="602" xr:uid="{00000000-0005-0000-0000-0000E4440000}"/>
    <cellStyle name="Linked Cell 9" xfId="603" xr:uid="{00000000-0005-0000-0000-0000E5440000}"/>
    <cellStyle name="Linked Cells" xfId="17767" xr:uid="{00000000-0005-0000-0000-0000E6440000}"/>
    <cellStyle name="Linked Cells 2" xfId="17768" xr:uid="{00000000-0005-0000-0000-0000E7440000}"/>
    <cellStyle name="Linked Cells 3" xfId="17769" xr:uid="{00000000-0005-0000-0000-0000E8440000}"/>
    <cellStyle name="Millares [0]_!!!GO" xfId="17770" xr:uid="{00000000-0005-0000-0000-0000E9440000}"/>
    <cellStyle name="Millares_!!!GO" xfId="17771" xr:uid="{00000000-0005-0000-0000-0000EA440000}"/>
    <cellStyle name="Milliers [0]_!!!GO" xfId="17772" xr:uid="{00000000-0005-0000-0000-0000EB440000}"/>
    <cellStyle name="Milliers_!!!GO" xfId="17773" xr:uid="{00000000-0005-0000-0000-0000EC440000}"/>
    <cellStyle name="Moneda [0]_!!!GO" xfId="17774" xr:uid="{00000000-0005-0000-0000-0000ED440000}"/>
    <cellStyle name="Moneda_!!!GO" xfId="17775" xr:uid="{00000000-0005-0000-0000-0000EE440000}"/>
    <cellStyle name="Monétaire [0]_!!!GO" xfId="17776" xr:uid="{00000000-0005-0000-0000-0000EF440000}"/>
    <cellStyle name="Monétaire_!!!GO" xfId="17777" xr:uid="{00000000-0005-0000-0000-0000F0440000}"/>
    <cellStyle name="Needs Work" xfId="17778" xr:uid="{00000000-0005-0000-0000-0000F1440000}"/>
    <cellStyle name="Needs Work 2" xfId="17779" xr:uid="{00000000-0005-0000-0000-0000F2440000}"/>
    <cellStyle name="Needs Work 3" xfId="17780" xr:uid="{00000000-0005-0000-0000-0000F3440000}"/>
    <cellStyle name="Neutral" xfId="118" builtinId="28" customBuiltin="1"/>
    <cellStyle name="Neutral 2" xfId="604" xr:uid="{00000000-0005-0000-0000-0000F5440000}"/>
    <cellStyle name="Neutral 2 2" xfId="17781" xr:uid="{00000000-0005-0000-0000-0000F6440000}"/>
    <cellStyle name="Neutral 2 2 2" xfId="17782" xr:uid="{00000000-0005-0000-0000-0000F7440000}"/>
    <cellStyle name="Neutral 2 2 3" xfId="17783" xr:uid="{00000000-0005-0000-0000-0000F8440000}"/>
    <cellStyle name="Neutral 2 2 4" xfId="17784" xr:uid="{00000000-0005-0000-0000-0000F9440000}"/>
    <cellStyle name="Neutral 2 2 5" xfId="17785" xr:uid="{00000000-0005-0000-0000-0000FA440000}"/>
    <cellStyle name="Neutral 2 2 5 2" xfId="17786" xr:uid="{00000000-0005-0000-0000-0000FB440000}"/>
    <cellStyle name="Neutral 2 2 6" xfId="17787" xr:uid="{00000000-0005-0000-0000-0000FC440000}"/>
    <cellStyle name="Neutral 2 3" xfId="17788" xr:uid="{00000000-0005-0000-0000-0000FD440000}"/>
    <cellStyle name="Neutral 2 3 2" xfId="17789" xr:uid="{00000000-0005-0000-0000-0000FE440000}"/>
    <cellStyle name="Neutral 2 4" xfId="17790" xr:uid="{00000000-0005-0000-0000-0000FF440000}"/>
    <cellStyle name="Neutral 2 5" xfId="17791" xr:uid="{00000000-0005-0000-0000-000000450000}"/>
    <cellStyle name="Neutral 3" xfId="17792" xr:uid="{00000000-0005-0000-0000-000001450000}"/>
    <cellStyle name="Neutral 4" xfId="17793" xr:uid="{00000000-0005-0000-0000-000002450000}"/>
    <cellStyle name="Neutral 5" xfId="17794" xr:uid="{00000000-0005-0000-0000-000003450000}"/>
    <cellStyle name="Neutral 6" xfId="17795" xr:uid="{00000000-0005-0000-0000-000004450000}"/>
    <cellStyle name="Neutral 7" xfId="17796" xr:uid="{00000000-0005-0000-0000-000005450000}"/>
    <cellStyle name="Neutral 8" xfId="37507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10" xfId="38129" xr:uid="{FB264FE9-C64C-465E-8F56-04A0CC53DD49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 8" xfId="38123" xr:uid="{15987B4A-FADA-4399-92F1-7B4F0CFF723A}"/>
    <cellStyle name="Normal 13 8 2" xfId="38124" xr:uid="{8FB87088-4730-4506-977A-3EB6984B79E5}"/>
    <cellStyle name="Normal 13 9" xfId="38126" xr:uid="{EB007B98-8A55-4D0B-AACA-7A9A75172CA8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27" xfId="38122" xr:uid="{00000000-0005-0000-0000-00000A4D0000}"/>
    <cellStyle name="Normal 428" xfId="38125" xr:uid="{A6265E98-EDB0-4512-912A-A6FF80EF3A0F}"/>
    <cellStyle name="Normal 429" xfId="38128" xr:uid="{B6155C0F-727B-4389-8969-8E962C7AD8DE}"/>
    <cellStyle name="Normal 43" xfId="721" xr:uid="{00000000-0005-0000-0000-00000B4D0000}"/>
    <cellStyle name="Normal 43 2" xfId="722" xr:uid="{00000000-0005-0000-0000-00000C4D0000}"/>
    <cellStyle name="Normal 43 2 2" xfId="723" xr:uid="{00000000-0005-0000-0000-00000D4D0000}"/>
    <cellStyle name="Normal 43 2 2 2" xfId="724" xr:uid="{00000000-0005-0000-0000-00000E4D0000}"/>
    <cellStyle name="Normal 43 2 2 2 2" xfId="725" xr:uid="{00000000-0005-0000-0000-00000F4D0000}"/>
    <cellStyle name="Normal 43 2 2 2 2 2" xfId="37855" xr:uid="{00000000-0005-0000-0000-0000104D0000}"/>
    <cellStyle name="Normal 43 2 2 2 2 3" xfId="37856" xr:uid="{00000000-0005-0000-0000-0000114D0000}"/>
    <cellStyle name="Normal 43 2 2 2 3" xfId="37857" xr:uid="{00000000-0005-0000-0000-0000124D0000}"/>
    <cellStyle name="Normal 43 2 2 2 4" xfId="37858" xr:uid="{00000000-0005-0000-0000-0000134D0000}"/>
    <cellStyle name="Normal 43 2 2 3" xfId="726" xr:uid="{00000000-0005-0000-0000-0000144D0000}"/>
    <cellStyle name="Normal 43 2 2 3 2" xfId="37859" xr:uid="{00000000-0005-0000-0000-0000154D0000}"/>
    <cellStyle name="Normal 43 2 2 3 3" xfId="37860" xr:uid="{00000000-0005-0000-0000-0000164D0000}"/>
    <cellStyle name="Normal 43 2 2 4" xfId="37861" xr:uid="{00000000-0005-0000-0000-0000174D0000}"/>
    <cellStyle name="Normal 43 2 2 5" xfId="37862" xr:uid="{00000000-0005-0000-0000-0000184D0000}"/>
    <cellStyle name="Normal 43 2 3" xfId="727" xr:uid="{00000000-0005-0000-0000-0000194D0000}"/>
    <cellStyle name="Normal 43 2 3 2" xfId="728" xr:uid="{00000000-0005-0000-0000-00001A4D0000}"/>
    <cellStyle name="Normal 43 2 3 2 2" xfId="37863" xr:uid="{00000000-0005-0000-0000-00001B4D0000}"/>
    <cellStyle name="Normal 43 2 3 2 3" xfId="37864" xr:uid="{00000000-0005-0000-0000-00001C4D0000}"/>
    <cellStyle name="Normal 43 2 3 3" xfId="37865" xr:uid="{00000000-0005-0000-0000-00001D4D0000}"/>
    <cellStyle name="Normal 43 2 3 4" xfId="37866" xr:uid="{00000000-0005-0000-0000-00001E4D0000}"/>
    <cellStyle name="Normal 43 2 4" xfId="729" xr:uid="{00000000-0005-0000-0000-00001F4D0000}"/>
    <cellStyle name="Normal 43 2 4 2" xfId="37867" xr:uid="{00000000-0005-0000-0000-0000204D0000}"/>
    <cellStyle name="Normal 43 2 4 3" xfId="37868" xr:uid="{00000000-0005-0000-0000-0000214D0000}"/>
    <cellStyle name="Normal 43 2 5" xfId="37869" xr:uid="{00000000-0005-0000-0000-0000224D0000}"/>
    <cellStyle name="Normal 43 3" xfId="730" xr:uid="{00000000-0005-0000-0000-0000234D0000}"/>
    <cellStyle name="Normal 43 3 2" xfId="731" xr:uid="{00000000-0005-0000-0000-0000244D0000}"/>
    <cellStyle name="Normal 43 3 2 2" xfId="732" xr:uid="{00000000-0005-0000-0000-0000254D0000}"/>
    <cellStyle name="Normal 43 3 2 2 2" xfId="37870" xr:uid="{00000000-0005-0000-0000-0000264D0000}"/>
    <cellStyle name="Normal 43 3 2 2 3" xfId="37871" xr:uid="{00000000-0005-0000-0000-0000274D0000}"/>
    <cellStyle name="Normal 43 3 2 3" xfId="37872" xr:uid="{00000000-0005-0000-0000-0000284D0000}"/>
    <cellStyle name="Normal 43 3 2 4" xfId="37873" xr:uid="{00000000-0005-0000-0000-0000294D0000}"/>
    <cellStyle name="Normal 43 3 3" xfId="733" xr:uid="{00000000-0005-0000-0000-00002A4D0000}"/>
    <cellStyle name="Normal 43 3 3 2" xfId="37874" xr:uid="{00000000-0005-0000-0000-00002B4D0000}"/>
    <cellStyle name="Normal 43 3 3 3" xfId="37875" xr:uid="{00000000-0005-0000-0000-00002C4D0000}"/>
    <cellStyle name="Normal 43 3 4" xfId="37876" xr:uid="{00000000-0005-0000-0000-00002D4D0000}"/>
    <cellStyle name="Normal 43 3 5" xfId="37877" xr:uid="{00000000-0005-0000-0000-00002E4D0000}"/>
    <cellStyle name="Normal 43 4" xfId="734" xr:uid="{00000000-0005-0000-0000-00002F4D0000}"/>
    <cellStyle name="Normal 43 4 2" xfId="735" xr:uid="{00000000-0005-0000-0000-0000304D0000}"/>
    <cellStyle name="Normal 43 4 2 2" xfId="37878" xr:uid="{00000000-0005-0000-0000-0000314D0000}"/>
    <cellStyle name="Normal 43 4 2 3" xfId="37879" xr:uid="{00000000-0005-0000-0000-0000324D0000}"/>
    <cellStyle name="Normal 43 4 3" xfId="37880" xr:uid="{00000000-0005-0000-0000-0000334D0000}"/>
    <cellStyle name="Normal 43 4 4" xfId="37881" xr:uid="{00000000-0005-0000-0000-0000344D0000}"/>
    <cellStyle name="Normal 43 5" xfId="736" xr:uid="{00000000-0005-0000-0000-0000354D0000}"/>
    <cellStyle name="Normal 43 5 2" xfId="37882" xr:uid="{00000000-0005-0000-0000-0000364D0000}"/>
    <cellStyle name="Normal 43 5 3" xfId="37883" xr:uid="{00000000-0005-0000-0000-0000374D0000}"/>
    <cellStyle name="Normal 43 6" xfId="37884" xr:uid="{00000000-0005-0000-0000-0000384D0000}"/>
    <cellStyle name="Normal 43 7" xfId="37885" xr:uid="{00000000-0005-0000-0000-0000394D0000}"/>
    <cellStyle name="Normal 430" xfId="38130" xr:uid="{59EDB42B-1C8F-4A5C-A1F8-540B7B125E8B}"/>
    <cellStyle name="Normal 44" xfId="737" xr:uid="{00000000-0005-0000-0000-00003A4D0000}"/>
    <cellStyle name="Normal 44 2" xfId="738" xr:uid="{00000000-0005-0000-0000-00003B4D0000}"/>
    <cellStyle name="Normal 44 2 2" xfId="19450" xr:uid="{00000000-0005-0000-0000-00003C4D0000}"/>
    <cellStyle name="Normal 44 2 2 2" xfId="19451" xr:uid="{00000000-0005-0000-0000-00003D4D0000}"/>
    <cellStyle name="Normal 44 2 3" xfId="37886" xr:uid="{00000000-0005-0000-0000-00003E4D0000}"/>
    <cellStyle name="Normal 44 3" xfId="19452" xr:uid="{00000000-0005-0000-0000-00003F4D0000}"/>
    <cellStyle name="Normal 44 3 2" xfId="19453" xr:uid="{00000000-0005-0000-0000-0000404D0000}"/>
    <cellStyle name="Normal 44 3 2 2" xfId="19454" xr:uid="{00000000-0005-0000-0000-0000414D0000}"/>
    <cellStyle name="Normal 44 3 2 3" xfId="37887" xr:uid="{00000000-0005-0000-0000-0000424D0000}"/>
    <cellStyle name="Normal 44 3 3" xfId="19455" xr:uid="{00000000-0005-0000-0000-0000434D0000}"/>
    <cellStyle name="Normal 44 3 4" xfId="37888" xr:uid="{00000000-0005-0000-0000-0000444D0000}"/>
    <cellStyle name="Normal 44 4" xfId="19456" xr:uid="{00000000-0005-0000-0000-0000454D0000}"/>
    <cellStyle name="Normal 44 4 2" xfId="19457" xr:uid="{00000000-0005-0000-0000-0000464D0000}"/>
    <cellStyle name="Normal 44 4 3" xfId="37889" xr:uid="{00000000-0005-0000-0000-0000474D0000}"/>
    <cellStyle name="Normal 44 5" xfId="19458" xr:uid="{00000000-0005-0000-0000-0000484D0000}"/>
    <cellStyle name="Normal 44 6" xfId="37890" xr:uid="{00000000-0005-0000-0000-0000494D0000}"/>
    <cellStyle name="Normal 44 7" xfId="37891" xr:uid="{00000000-0005-0000-0000-00004A4D0000}"/>
    <cellStyle name="Normal 441" xfId="38108" xr:uid="{00000000-0005-0000-0000-00004B4D0000}"/>
    <cellStyle name="Normal 442" xfId="38109" xr:uid="{00000000-0005-0000-0000-00004C4D0000}"/>
    <cellStyle name="Normal 443" xfId="38112" xr:uid="{00000000-0005-0000-0000-00004D4D0000}"/>
    <cellStyle name="Normal 444" xfId="38113" xr:uid="{00000000-0005-0000-0000-00004E4D0000}"/>
    <cellStyle name="Normal 447" xfId="38114" xr:uid="{00000000-0005-0000-0000-00004F4D0000}"/>
    <cellStyle name="Normal 448" xfId="38115" xr:uid="{00000000-0005-0000-0000-0000504D0000}"/>
    <cellStyle name="Normal 449" xfId="38106" xr:uid="{00000000-0005-0000-0000-0000514D0000}"/>
    <cellStyle name="Normal 45" xfId="739" xr:uid="{00000000-0005-0000-0000-0000524D0000}"/>
    <cellStyle name="Normal 45 2" xfId="740" xr:uid="{00000000-0005-0000-0000-0000534D0000}"/>
    <cellStyle name="Normal 45 2 2" xfId="19459" xr:uid="{00000000-0005-0000-0000-0000544D0000}"/>
    <cellStyle name="Normal 45 2 2 2" xfId="19460" xr:uid="{00000000-0005-0000-0000-0000554D0000}"/>
    <cellStyle name="Normal 45 2 3" xfId="37892" xr:uid="{00000000-0005-0000-0000-0000564D0000}"/>
    <cellStyle name="Normal 45 3" xfId="19461" xr:uid="{00000000-0005-0000-0000-0000574D0000}"/>
    <cellStyle name="Normal 45 3 2" xfId="19462" xr:uid="{00000000-0005-0000-0000-0000584D0000}"/>
    <cellStyle name="Normal 45 3 2 2" xfId="19463" xr:uid="{00000000-0005-0000-0000-0000594D0000}"/>
    <cellStyle name="Normal 45 3 2 3" xfId="37893" xr:uid="{00000000-0005-0000-0000-00005A4D0000}"/>
    <cellStyle name="Normal 45 3 3" xfId="19464" xr:uid="{00000000-0005-0000-0000-00005B4D0000}"/>
    <cellStyle name="Normal 45 3 4" xfId="37894" xr:uid="{00000000-0005-0000-0000-00005C4D0000}"/>
    <cellStyle name="Normal 45 4" xfId="19465" xr:uid="{00000000-0005-0000-0000-00005D4D0000}"/>
    <cellStyle name="Normal 45 4 2" xfId="19466" xr:uid="{00000000-0005-0000-0000-00005E4D0000}"/>
    <cellStyle name="Normal 45 4 3" xfId="37895" xr:uid="{00000000-0005-0000-0000-00005F4D0000}"/>
    <cellStyle name="Normal 45 5" xfId="19467" xr:uid="{00000000-0005-0000-0000-0000604D0000}"/>
    <cellStyle name="Normal 45 6" xfId="37896" xr:uid="{00000000-0005-0000-0000-0000614D0000}"/>
    <cellStyle name="Normal 45 7" xfId="37897" xr:uid="{00000000-0005-0000-0000-0000624D0000}"/>
    <cellStyle name="Normal 450" xfId="38107" xr:uid="{00000000-0005-0000-0000-0000634D0000}"/>
    <cellStyle name="Normal 451" xfId="38118" xr:uid="{00000000-0005-0000-0000-0000644D0000}"/>
    <cellStyle name="Normal 452" xfId="38119" xr:uid="{00000000-0005-0000-0000-0000654D0000}"/>
    <cellStyle name="Normal 453" xfId="38110" xr:uid="{00000000-0005-0000-0000-0000664D0000}"/>
    <cellStyle name="Normal 454" xfId="38111" xr:uid="{00000000-0005-0000-0000-0000674D0000}"/>
    <cellStyle name="Normal 457" xfId="38102" xr:uid="{00000000-0005-0000-0000-0000684D0000}"/>
    <cellStyle name="Normal 458" xfId="38103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16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  <color theme="0"/>
      </font>
      <fill>
        <patternFill>
          <bgColor rgb="FFFF66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FBFB"/>
      <color rgb="FFFF66CC"/>
      <color rgb="FFFF6A00"/>
      <color rgb="FFC0C0C0"/>
      <color rgb="FF4AC0E0"/>
      <color rgb="FFE96BAF"/>
      <color rgb="FF3E8DDD"/>
      <color rgb="FFFFFFCC"/>
      <color rgb="FF0070C0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12" Type="http://schemas.microsoft.com/office/2007/relationships/hdphoto" Target="../media/hdphoto3.wdp"/><Relationship Id="rId17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8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microsoft.com/office/2007/relationships/hdphoto" Target="../media/hdphoto2.wdp"/><Relationship Id="rId1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microsoft.com/office/2007/relationships/hdphoto" Target="../media/hdphoto4.wdp"/><Relationship Id="rId3" Type="http://schemas.openxmlformats.org/officeDocument/2006/relationships/image" Target="../media/image20.jpe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9.jpe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jpeg"/><Relationship Id="rId15" Type="http://schemas.openxmlformats.org/officeDocument/2006/relationships/image" Target="../media/image30.png"/><Relationship Id="rId10" Type="http://schemas.openxmlformats.org/officeDocument/2006/relationships/image" Target="../media/image26.png"/><Relationship Id="rId4" Type="http://schemas.openxmlformats.org/officeDocument/2006/relationships/image" Target="../media/image3.png"/><Relationship Id="rId9" Type="http://schemas.openxmlformats.org/officeDocument/2006/relationships/image" Target="../media/image25.png"/><Relationship Id="rId1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7.png"/><Relationship Id="rId18" Type="http://schemas.openxmlformats.org/officeDocument/2006/relationships/image" Target="../media/image4.png"/><Relationship Id="rId3" Type="http://schemas.openxmlformats.org/officeDocument/2006/relationships/image" Target="../media/image20.jpeg"/><Relationship Id="rId7" Type="http://schemas.openxmlformats.org/officeDocument/2006/relationships/image" Target="../media/image32.jpe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" Type="http://schemas.openxmlformats.org/officeDocument/2006/relationships/image" Target="../media/image19.jpeg"/><Relationship Id="rId16" Type="http://schemas.openxmlformats.org/officeDocument/2006/relationships/image" Target="../media/image40.png"/><Relationship Id="rId1" Type="http://schemas.openxmlformats.org/officeDocument/2006/relationships/image" Target="../media/image18.png"/><Relationship Id="rId6" Type="http://schemas.openxmlformats.org/officeDocument/2006/relationships/image" Target="../media/image31.png"/><Relationship Id="rId11" Type="http://schemas.openxmlformats.org/officeDocument/2006/relationships/image" Target="../media/image35.png"/><Relationship Id="rId5" Type="http://schemas.openxmlformats.org/officeDocument/2006/relationships/image" Target="../media/image2.png"/><Relationship Id="rId15" Type="http://schemas.openxmlformats.org/officeDocument/2006/relationships/image" Target="../media/image39.png"/><Relationship Id="rId10" Type="http://schemas.openxmlformats.org/officeDocument/2006/relationships/image" Target="../media/image5.png"/><Relationship Id="rId4" Type="http://schemas.openxmlformats.org/officeDocument/2006/relationships/image" Target="../media/image21.jpeg"/><Relationship Id="rId9" Type="http://schemas.openxmlformats.org/officeDocument/2006/relationships/image" Target="../media/image34.jpeg"/><Relationship Id="rId14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49.png"/><Relationship Id="rId3" Type="http://schemas.openxmlformats.org/officeDocument/2006/relationships/image" Target="../media/image42.png"/><Relationship Id="rId7" Type="http://schemas.openxmlformats.org/officeDocument/2006/relationships/image" Target="../media/image45.png"/><Relationship Id="rId12" Type="http://schemas.microsoft.com/office/2007/relationships/hdphoto" Target="../media/hdphoto7.wdp"/><Relationship Id="rId2" Type="http://schemas.openxmlformats.org/officeDocument/2006/relationships/image" Target="../media/image20.jpeg"/><Relationship Id="rId16" Type="http://schemas.openxmlformats.org/officeDocument/2006/relationships/image" Target="../media/image51.png"/><Relationship Id="rId1" Type="http://schemas.openxmlformats.org/officeDocument/2006/relationships/image" Target="../media/image18.png"/><Relationship Id="rId6" Type="http://schemas.openxmlformats.org/officeDocument/2006/relationships/image" Target="../media/image44.png"/><Relationship Id="rId11" Type="http://schemas.openxmlformats.org/officeDocument/2006/relationships/image" Target="../media/image48.png"/><Relationship Id="rId5" Type="http://schemas.microsoft.com/office/2007/relationships/hdphoto" Target="../media/hdphoto5.wdp"/><Relationship Id="rId15" Type="http://schemas.microsoft.com/office/2007/relationships/hdphoto" Target="../media/hdphoto8.wdp"/><Relationship Id="rId10" Type="http://schemas.microsoft.com/office/2007/relationships/hdphoto" Target="../media/hdphoto6.wdp"/><Relationship Id="rId4" Type="http://schemas.openxmlformats.org/officeDocument/2006/relationships/image" Target="../media/image43.png"/><Relationship Id="rId9" Type="http://schemas.openxmlformats.org/officeDocument/2006/relationships/image" Target="../media/image47.png"/><Relationship Id="rId14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1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12" Type="http://schemas.microsoft.com/office/2007/relationships/hdphoto" Target="../media/hdphoto11.wdp"/><Relationship Id="rId2" Type="http://schemas.microsoft.com/office/2007/relationships/hdphoto" Target="../media/hdphoto9.wdp"/><Relationship Id="rId16" Type="http://schemas.openxmlformats.org/officeDocument/2006/relationships/image" Target="../media/image63.jpeg"/><Relationship Id="rId1" Type="http://schemas.openxmlformats.org/officeDocument/2006/relationships/image" Target="../media/image52.png"/><Relationship Id="rId6" Type="http://schemas.openxmlformats.org/officeDocument/2006/relationships/image" Target="../media/image56.png"/><Relationship Id="rId11" Type="http://schemas.openxmlformats.org/officeDocument/2006/relationships/image" Target="../media/image60.png"/><Relationship Id="rId5" Type="http://schemas.openxmlformats.org/officeDocument/2006/relationships/image" Target="../media/image55.png"/><Relationship Id="rId15" Type="http://schemas.microsoft.com/office/2007/relationships/hdphoto" Target="../media/hdphoto12.wdp"/><Relationship Id="rId10" Type="http://schemas.microsoft.com/office/2007/relationships/hdphoto" Target="../media/hdphoto10.wdp"/><Relationship Id="rId4" Type="http://schemas.openxmlformats.org/officeDocument/2006/relationships/image" Target="../media/image54.jpeg"/><Relationship Id="rId9" Type="http://schemas.openxmlformats.org/officeDocument/2006/relationships/image" Target="../media/image59.png"/><Relationship Id="rId14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2</xdr:row>
      <xdr:rowOff>207433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4726B-9564-414E-9275-176BBC13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26" name="Picture 25">
          <a:extLst>
            <a:ext uri="{FF2B5EF4-FFF2-40B4-BE49-F238E27FC236}">
              <a16:creationId xmlns:a16="http://schemas.microsoft.com/office/drawing/2014/main" id="{E4AF41DA-FC76-4CA3-A254-64E73CBB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10</xdr:col>
      <xdr:colOff>952500</xdr:colOff>
      <xdr:row>0</xdr:row>
      <xdr:rowOff>66675</xdr:rowOff>
    </xdr:from>
    <xdr:to>
      <xdr:col>12</xdr:col>
      <xdr:colOff>966796</xdr:colOff>
      <xdr:row>1</xdr:row>
      <xdr:rowOff>508693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5E44A5C-A08B-4D55-9D75-A92A986B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66675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29468</xdr:colOff>
      <xdr:row>1</xdr:row>
      <xdr:rowOff>627942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D9F4F77-9AF6-4C3B-8645-50024680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0"/>
          <a:ext cx="1505843" cy="627942"/>
        </a:xfrm>
        <a:prstGeom prst="rect">
          <a:avLst/>
        </a:prstGeom>
      </xdr:spPr>
    </xdr:pic>
    <xdr:clientData/>
  </xdr:twoCellAnchor>
  <xdr:oneCellAnchor>
    <xdr:from>
      <xdr:col>12</xdr:col>
      <xdr:colOff>323850</xdr:colOff>
      <xdr:row>5</xdr:row>
      <xdr:rowOff>238126</xdr:rowOff>
    </xdr:from>
    <xdr:ext cx="561975" cy="780925"/>
    <xdr:pic>
      <xdr:nvPicPr>
        <xdr:cNvPr id="36" name="Picture 35">
          <a:extLst>
            <a:ext uri="{FF2B5EF4-FFF2-40B4-BE49-F238E27FC236}">
              <a16:creationId xmlns:a16="http://schemas.microsoft.com/office/drawing/2014/main" id="{30E5C770-5550-44CC-9B61-96D710EA3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238" r="8552" b="6140"/>
        <a:stretch/>
      </xdr:blipFill>
      <xdr:spPr>
        <a:xfrm>
          <a:off x="12763500" y="3048001"/>
          <a:ext cx="561975" cy="780925"/>
        </a:xfrm>
        <a:prstGeom prst="rect">
          <a:avLst/>
        </a:prstGeom>
      </xdr:spPr>
    </xdr:pic>
    <xdr:clientData/>
  </xdr:oneCellAnchor>
  <xdr:twoCellAnchor editAs="oneCell">
    <xdr:from>
      <xdr:col>13</xdr:col>
      <xdr:colOff>247650</xdr:colOff>
      <xdr:row>5</xdr:row>
      <xdr:rowOff>266701</xdr:rowOff>
    </xdr:from>
    <xdr:to>
      <xdr:col>13</xdr:col>
      <xdr:colOff>847724</xdr:colOff>
      <xdr:row>7</xdr:row>
      <xdr:rowOff>8602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AEAC5DC-23F4-4929-B862-A935A3FA8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987" r="24328"/>
        <a:stretch/>
      </xdr:blipFill>
      <xdr:spPr bwMode="auto">
        <a:xfrm>
          <a:off x="13877925" y="2076451"/>
          <a:ext cx="600074" cy="74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342900</xdr:colOff>
      <xdr:row>6</xdr:row>
      <xdr:rowOff>19050</xdr:rowOff>
    </xdr:from>
    <xdr:ext cx="496914" cy="723900"/>
    <xdr:pic>
      <xdr:nvPicPr>
        <xdr:cNvPr id="43" name="Picture 42">
          <a:extLst>
            <a:ext uri="{FF2B5EF4-FFF2-40B4-BE49-F238E27FC236}">
              <a16:creationId xmlns:a16="http://schemas.microsoft.com/office/drawing/2014/main" id="{9331D0A5-E291-477A-BCE8-E1519A3EE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rcRect l="33569" t="5924" r="34442" b="16406"/>
        <a:stretch/>
      </xdr:blipFill>
      <xdr:spPr>
        <a:xfrm>
          <a:off x="11201400" y="2114550"/>
          <a:ext cx="496914" cy="723900"/>
        </a:xfrm>
        <a:prstGeom prst="rect">
          <a:avLst/>
        </a:prstGeom>
      </xdr:spPr>
    </xdr:pic>
    <xdr:clientData/>
  </xdr:oneCellAnchor>
  <xdr:oneCellAnchor>
    <xdr:from>
      <xdr:col>10</xdr:col>
      <xdr:colOff>342900</xdr:colOff>
      <xdr:row>8</xdr:row>
      <xdr:rowOff>19050</xdr:rowOff>
    </xdr:from>
    <xdr:ext cx="496914" cy="723900"/>
    <xdr:pic>
      <xdr:nvPicPr>
        <xdr:cNvPr id="50" name="Picture 49">
          <a:extLst>
            <a:ext uri="{FF2B5EF4-FFF2-40B4-BE49-F238E27FC236}">
              <a16:creationId xmlns:a16="http://schemas.microsoft.com/office/drawing/2014/main" id="{1D51FD01-9EE1-4498-93A5-DAD864F8A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rcRect l="33569" t="5924" r="34442" b="16406"/>
        <a:stretch/>
      </xdr:blipFill>
      <xdr:spPr>
        <a:xfrm>
          <a:off x="13582650" y="5114925"/>
          <a:ext cx="496914" cy="7239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6</xdr:row>
      <xdr:rowOff>0</xdr:rowOff>
    </xdr:from>
    <xdr:ext cx="1000125" cy="752476"/>
    <xdr:pic>
      <xdr:nvPicPr>
        <xdr:cNvPr id="53" name="Picture 52">
          <a:extLst>
            <a:ext uri="{FF2B5EF4-FFF2-40B4-BE49-F238E27FC236}">
              <a16:creationId xmlns:a16="http://schemas.microsoft.com/office/drawing/2014/main" id="{7257FD2D-E08E-4E77-AF7F-4E276053F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667" t="18332" r="5832" b="15833"/>
        <a:stretch/>
      </xdr:blipFill>
      <xdr:spPr bwMode="auto">
        <a:xfrm>
          <a:off x="571500" y="4181475"/>
          <a:ext cx="1000125" cy="75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6</xdr:row>
      <xdr:rowOff>0</xdr:rowOff>
    </xdr:from>
    <xdr:ext cx="843063" cy="719615"/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D05B49DA-5F64-4646-B9DD-8E55A6AA4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t="9167" r="21500" b="11166"/>
        <a:stretch/>
      </xdr:blipFill>
      <xdr:spPr bwMode="auto">
        <a:xfrm>
          <a:off x="5695950" y="4095750"/>
          <a:ext cx="843063" cy="719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159159</xdr:colOff>
      <xdr:row>6</xdr:row>
      <xdr:rowOff>219075</xdr:rowOff>
    </xdr:from>
    <xdr:ext cx="964791" cy="381000"/>
    <xdr:pic>
      <xdr:nvPicPr>
        <xdr:cNvPr id="3" name="Picture 2">
          <a:extLst>
            <a:ext uri="{FF2B5EF4-FFF2-40B4-BE49-F238E27FC236}">
              <a16:creationId xmlns:a16="http://schemas.microsoft.com/office/drawing/2014/main" id="{B570F86D-781A-42AF-AE6F-FAEDDD4A1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4667" t="30370" r="15556" b="23704"/>
        <a:stretch/>
      </xdr:blipFill>
      <xdr:spPr>
        <a:xfrm>
          <a:off x="9864076" y="2430992"/>
          <a:ext cx="964791" cy="381000"/>
        </a:xfrm>
        <a:prstGeom prst="rect">
          <a:avLst/>
        </a:prstGeom>
      </xdr:spPr>
    </xdr:pic>
    <xdr:clientData/>
  </xdr:oneCellAnchor>
  <xdr:oneCellAnchor>
    <xdr:from>
      <xdr:col>9</xdr:col>
      <xdr:colOff>342900</xdr:colOff>
      <xdr:row>6</xdr:row>
      <xdr:rowOff>32810</xdr:rowOff>
    </xdr:from>
    <xdr:ext cx="495300" cy="745282"/>
    <xdr:pic>
      <xdr:nvPicPr>
        <xdr:cNvPr id="4" name="Picture 3" descr="images">
          <a:extLst>
            <a:ext uri="{FF2B5EF4-FFF2-40B4-BE49-F238E27FC236}">
              <a16:creationId xmlns:a16="http://schemas.microsoft.com/office/drawing/2014/main" id="{20BF799D-4892-44CA-A4E0-E6BB7C26A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5476" r="16905" b="5237"/>
        <a:stretch/>
      </xdr:blipFill>
      <xdr:spPr bwMode="auto">
        <a:xfrm>
          <a:off x="8820150" y="1804460"/>
          <a:ext cx="495300" cy="74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342900</xdr:colOff>
      <xdr:row>10</xdr:row>
      <xdr:rowOff>19050</xdr:rowOff>
    </xdr:from>
    <xdr:ext cx="496914" cy="723900"/>
    <xdr:pic>
      <xdr:nvPicPr>
        <xdr:cNvPr id="11" name="Picture 10">
          <a:extLst>
            <a:ext uri="{FF2B5EF4-FFF2-40B4-BE49-F238E27FC236}">
              <a16:creationId xmlns:a16="http://schemas.microsoft.com/office/drawing/2014/main" id="{F8912D06-111E-41B5-8F0C-1777B55BE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833" b="90000" l="10000" r="90000">
                      <a14:foregroundMark x1="49600" y1="8833" x2="49600" y2="8833"/>
                    </a14:backgroundRemoval>
                  </a14:imgEffect>
                </a14:imgLayer>
              </a14:imgProps>
            </a:ext>
          </a:extLst>
        </a:blip>
        <a:srcRect l="33569" t="5924" r="34442" b="16406"/>
        <a:stretch/>
      </xdr:blipFill>
      <xdr:spPr>
        <a:xfrm>
          <a:off x="12439650" y="5363633"/>
          <a:ext cx="496914" cy="7239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268781</xdr:rowOff>
    </xdr:from>
    <xdr:ext cx="1019175" cy="769444"/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DBF8A33C-DAF4-4FBD-8800-5D8F57AF2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523875" y="3316781"/>
          <a:ext cx="1019175" cy="76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200025</xdr:colOff>
      <xdr:row>6</xdr:row>
      <xdr:rowOff>57150</xdr:rowOff>
    </xdr:from>
    <xdr:ext cx="934762" cy="700617"/>
    <xdr:pic>
      <xdr:nvPicPr>
        <xdr:cNvPr id="7" name="Picture 6" descr="images">
          <a:extLst>
            <a:ext uri="{FF2B5EF4-FFF2-40B4-BE49-F238E27FC236}">
              <a16:creationId xmlns:a16="http://schemas.microsoft.com/office/drawing/2014/main" id="{77AEBA54-E914-4D1B-851C-9D46F6B88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1872192" y="3390900"/>
          <a:ext cx="934762" cy="700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174137</xdr:colOff>
      <xdr:row>6</xdr:row>
      <xdr:rowOff>0</xdr:rowOff>
    </xdr:from>
    <xdr:ext cx="908989" cy="691091"/>
    <xdr:pic>
      <xdr:nvPicPr>
        <xdr:cNvPr id="12" name="Picture 11">
          <a:extLst>
            <a:ext uri="{FF2B5EF4-FFF2-40B4-BE49-F238E27FC236}">
              <a16:creationId xmlns:a16="http://schemas.microsoft.com/office/drawing/2014/main" id="{88E8911E-A890-4F7F-8566-12338ED64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5984387" y="1771650"/>
          <a:ext cx="908989" cy="69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169334</xdr:colOff>
      <xdr:row>10</xdr:row>
      <xdr:rowOff>31750</xdr:rowOff>
    </xdr:from>
    <xdr:ext cx="825148" cy="687106"/>
    <xdr:pic>
      <xdr:nvPicPr>
        <xdr:cNvPr id="8" name="Picture 7">
          <a:extLst>
            <a:ext uri="{FF2B5EF4-FFF2-40B4-BE49-F238E27FC236}">
              <a16:creationId xmlns:a16="http://schemas.microsoft.com/office/drawing/2014/main" id="{5B0CB41D-0AD6-4BEC-BA74-35C5C6D91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4519084" y="4370917"/>
          <a:ext cx="825148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211669</xdr:colOff>
      <xdr:row>8</xdr:row>
      <xdr:rowOff>58090</xdr:rowOff>
    </xdr:from>
    <xdr:to>
      <xdr:col>4</xdr:col>
      <xdr:colOff>1015077</xdr:colOff>
      <xdr:row>8</xdr:row>
      <xdr:rowOff>709083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9B037F8-832E-4CC5-8012-C3EC333AE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4561419" y="4397257"/>
          <a:ext cx="803408" cy="650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323851</xdr:colOff>
      <xdr:row>7</xdr:row>
      <xdr:rowOff>249767</xdr:rowOff>
    </xdr:from>
    <xdr:to>
      <xdr:col>12</xdr:col>
      <xdr:colOff>887223</xdr:colOff>
      <xdr:row>9</xdr:row>
      <xdr:rowOff>48684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ADE240E-294D-43C4-AF33-D5230363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11572876" y="2735792"/>
          <a:ext cx="563372" cy="799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232833</xdr:colOff>
      <xdr:row>5</xdr:row>
      <xdr:rowOff>233620</xdr:rowOff>
    </xdr:from>
    <xdr:to>
      <xdr:col>15</xdr:col>
      <xdr:colOff>867832</xdr:colOff>
      <xdr:row>7</xdr:row>
      <xdr:rowOff>10193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7AE90-64D5-482D-88AA-4646B1F3F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15113000" y="2276203"/>
          <a:ext cx="634999" cy="78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47625</xdr:colOff>
      <xdr:row>9</xdr:row>
      <xdr:rowOff>268781</xdr:rowOff>
    </xdr:from>
    <xdr:ext cx="1019175" cy="769444"/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0C2D80C2-A556-49D0-80FB-06A1C76D6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523875" y="4307381"/>
          <a:ext cx="1019175" cy="76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200025</xdr:colOff>
      <xdr:row>8</xdr:row>
      <xdr:rowOff>57150</xdr:rowOff>
    </xdr:from>
    <xdr:ext cx="934762" cy="700617"/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5E5BE5D0-F457-4E73-8902-3FB1F10BB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1866900" y="4381500"/>
          <a:ext cx="934762" cy="700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169334</xdr:colOff>
      <xdr:row>12</xdr:row>
      <xdr:rowOff>31750</xdr:rowOff>
    </xdr:from>
    <xdr:ext cx="825148" cy="687106"/>
    <xdr:pic>
      <xdr:nvPicPr>
        <xdr:cNvPr id="10" name="Picture 9">
          <a:extLst>
            <a:ext uri="{FF2B5EF4-FFF2-40B4-BE49-F238E27FC236}">
              <a16:creationId xmlns:a16="http://schemas.microsoft.com/office/drawing/2014/main" id="{341DA8F8-5A68-4968-A034-9A43B4354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4503209" y="5356225"/>
          <a:ext cx="825148" cy="68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232833</xdr:colOff>
      <xdr:row>5</xdr:row>
      <xdr:rowOff>233620</xdr:rowOff>
    </xdr:from>
    <xdr:ext cx="634999" cy="776698"/>
    <xdr:pic>
      <xdr:nvPicPr>
        <xdr:cNvPr id="16" name="Picture 15">
          <a:extLst>
            <a:ext uri="{FF2B5EF4-FFF2-40B4-BE49-F238E27FC236}">
              <a16:creationId xmlns:a16="http://schemas.microsoft.com/office/drawing/2014/main" id="{8FE67A13-D71E-478A-BDCD-161E30ADE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15053733" y="1719520"/>
          <a:ext cx="634999" cy="77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393505</xdr:rowOff>
    </xdr:from>
    <xdr:to>
      <xdr:col>10</xdr:col>
      <xdr:colOff>0</xdr:colOff>
      <xdr:row>2</xdr:row>
      <xdr:rowOff>722489</xdr:rowOff>
    </xdr:to>
    <xdr:pic>
      <xdr:nvPicPr>
        <xdr:cNvPr id="6" name="Picture 5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66059" y="875358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134135</xdr:rowOff>
    </xdr:from>
    <xdr:to>
      <xdr:col>0</xdr:col>
      <xdr:colOff>409575</xdr:colOff>
      <xdr:row>2</xdr:row>
      <xdr:rowOff>1172360</xdr:rowOff>
    </xdr:to>
    <xdr:pic>
      <xdr:nvPicPr>
        <xdr:cNvPr id="122" name="Picture 121" descr="LenovoLogo-POS-Red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25488"/>
          <a:ext cx="409575" cy="12287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176997</xdr:rowOff>
    </xdr:from>
    <xdr:to>
      <xdr:col>10</xdr:col>
      <xdr:colOff>0</xdr:colOff>
      <xdr:row>2</xdr:row>
      <xdr:rowOff>1129497</xdr:rowOff>
    </xdr:to>
    <xdr:pic>
      <xdr:nvPicPr>
        <xdr:cNvPr id="90" name="Picture 89" descr="S500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66059" y="468350"/>
          <a:ext cx="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</xdr:row>
      <xdr:rowOff>44001</xdr:rowOff>
    </xdr:from>
    <xdr:to>
      <xdr:col>0</xdr:col>
      <xdr:colOff>2086868</xdr:colOff>
      <xdr:row>2</xdr:row>
      <xdr:rowOff>481443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339276"/>
          <a:ext cx="1505843" cy="627942"/>
        </a:xfrm>
        <a:prstGeom prst="rect">
          <a:avLst/>
        </a:prstGeom>
      </xdr:spPr>
    </xdr:pic>
    <xdr:clientData/>
  </xdr:two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27" name="Picture 326" descr="S500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28" name="Picture 327" descr="S500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29" name="Picture 328" descr="S500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30" name="Picture 329" descr="S500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31" name="Picture 330" descr="S500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84549</xdr:rowOff>
    </xdr:from>
    <xdr:ext cx="0" cy="1327897"/>
    <xdr:pic>
      <xdr:nvPicPr>
        <xdr:cNvPr id="332" name="Picture 331" descr="M73_Tower_Hero_01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33" name="Picture 332" descr="S500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34" name="Picture 333" descr="S500.jp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35" name="Picture 334" descr="S500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36" name="Picture 335" descr="S500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37" name="Picture 336" descr="S500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38" name="Picture 337" descr="S500.jpg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84549</xdr:rowOff>
    </xdr:from>
    <xdr:ext cx="0" cy="1327897"/>
    <xdr:pic>
      <xdr:nvPicPr>
        <xdr:cNvPr id="339" name="Picture 338" descr="M73_Tower_Hero_01.jp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40" name="Picture 339" descr="S500.jp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41" name="Picture 340" descr="S500.jpg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42" name="Picture 341" descr="S500.jpg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343" name="Picture 342" descr="S50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44" name="Picture 343" descr="S500.jpg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45" name="Picture 344" descr="S500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84549</xdr:rowOff>
    </xdr:from>
    <xdr:ext cx="0" cy="1327897"/>
    <xdr:pic>
      <xdr:nvPicPr>
        <xdr:cNvPr id="346" name="Picture 345" descr="M73_Tower_Hero_01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347" name="Picture 346" descr="S500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36" name="Picture 235" descr="S500.jpg">
          <a:extLst>
            <a:ext uri="{FF2B5EF4-FFF2-40B4-BE49-F238E27FC236}">
              <a16:creationId xmlns:a16="http://schemas.microsoft.com/office/drawing/2014/main" id="{20AED960-F239-4CA5-88AC-95802D43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38" name="Picture 237" descr="S500.jpg">
          <a:extLst>
            <a:ext uri="{FF2B5EF4-FFF2-40B4-BE49-F238E27FC236}">
              <a16:creationId xmlns:a16="http://schemas.microsoft.com/office/drawing/2014/main" id="{D77A675F-F575-4AA1-B58B-B4DEE03C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41" name="Picture 240" descr="S500.jpg">
          <a:extLst>
            <a:ext uri="{FF2B5EF4-FFF2-40B4-BE49-F238E27FC236}">
              <a16:creationId xmlns:a16="http://schemas.microsoft.com/office/drawing/2014/main" id="{B6915755-E2DD-42D2-90AF-6AC68176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42" name="Picture 241" descr="S500.jpg">
          <a:extLst>
            <a:ext uri="{FF2B5EF4-FFF2-40B4-BE49-F238E27FC236}">
              <a16:creationId xmlns:a16="http://schemas.microsoft.com/office/drawing/2014/main" id="{7FF5E094-8A2B-4C90-9042-DB55A6BD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44" name="Picture 243" descr="S500.jpg">
          <a:extLst>
            <a:ext uri="{FF2B5EF4-FFF2-40B4-BE49-F238E27FC236}">
              <a16:creationId xmlns:a16="http://schemas.microsoft.com/office/drawing/2014/main" id="{BA0C0D75-2922-4DD6-A8AD-E966787E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84549</xdr:rowOff>
    </xdr:from>
    <xdr:ext cx="0" cy="1327897"/>
    <xdr:pic>
      <xdr:nvPicPr>
        <xdr:cNvPr id="247" name="Picture 246" descr="M73_Tower_Hero_01.jpg">
          <a:extLst>
            <a:ext uri="{FF2B5EF4-FFF2-40B4-BE49-F238E27FC236}">
              <a16:creationId xmlns:a16="http://schemas.microsoft.com/office/drawing/2014/main" id="{85735B35-69F1-45AD-8BFE-43F28964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48" name="Picture 247" descr="S500.jpg">
          <a:extLst>
            <a:ext uri="{FF2B5EF4-FFF2-40B4-BE49-F238E27FC236}">
              <a16:creationId xmlns:a16="http://schemas.microsoft.com/office/drawing/2014/main" id="{14FA330B-F180-4AA9-8E03-C5536C93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50" name="Picture 249" descr="S500.jpg">
          <a:extLst>
            <a:ext uri="{FF2B5EF4-FFF2-40B4-BE49-F238E27FC236}">
              <a16:creationId xmlns:a16="http://schemas.microsoft.com/office/drawing/2014/main" id="{70410DFD-7637-4D7C-9FD9-E050C981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51" name="Picture 250" descr="S500.jpg">
          <a:extLst>
            <a:ext uri="{FF2B5EF4-FFF2-40B4-BE49-F238E27FC236}">
              <a16:creationId xmlns:a16="http://schemas.microsoft.com/office/drawing/2014/main" id="{7C37A4E0-F1FE-401F-A9EF-CF3CCB75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52" name="Picture 251" descr="S500.jpg">
          <a:extLst>
            <a:ext uri="{FF2B5EF4-FFF2-40B4-BE49-F238E27FC236}">
              <a16:creationId xmlns:a16="http://schemas.microsoft.com/office/drawing/2014/main" id="{67ACA11B-9CD0-4C43-807E-012E2EDB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53" name="Picture 252" descr="S500.jpg">
          <a:extLst>
            <a:ext uri="{FF2B5EF4-FFF2-40B4-BE49-F238E27FC236}">
              <a16:creationId xmlns:a16="http://schemas.microsoft.com/office/drawing/2014/main" id="{27B317C2-0412-4B17-B827-D0D78EA1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54" name="Picture 253" descr="S500.jpg">
          <a:extLst>
            <a:ext uri="{FF2B5EF4-FFF2-40B4-BE49-F238E27FC236}">
              <a16:creationId xmlns:a16="http://schemas.microsoft.com/office/drawing/2014/main" id="{959B5B4A-8353-4835-8BCB-63B55985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84549</xdr:rowOff>
    </xdr:from>
    <xdr:ext cx="0" cy="1327897"/>
    <xdr:pic>
      <xdr:nvPicPr>
        <xdr:cNvPr id="255" name="Picture 254" descr="M73_Tower_Hero_01.jpg">
          <a:extLst>
            <a:ext uri="{FF2B5EF4-FFF2-40B4-BE49-F238E27FC236}">
              <a16:creationId xmlns:a16="http://schemas.microsoft.com/office/drawing/2014/main" id="{CFF26A0D-4CE5-44AA-A66A-D3238F709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56" name="Picture 255" descr="S500.jpg">
          <a:extLst>
            <a:ext uri="{FF2B5EF4-FFF2-40B4-BE49-F238E27FC236}">
              <a16:creationId xmlns:a16="http://schemas.microsoft.com/office/drawing/2014/main" id="{4E3AC0D1-9CEE-4449-9B44-5B5F1073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57" name="Picture 256" descr="S500.jpg">
          <a:extLst>
            <a:ext uri="{FF2B5EF4-FFF2-40B4-BE49-F238E27FC236}">
              <a16:creationId xmlns:a16="http://schemas.microsoft.com/office/drawing/2014/main" id="{E0BBE593-176F-4434-A1E0-91B1BD66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58" name="Picture 257" descr="S500.jpg">
          <a:extLst>
            <a:ext uri="{FF2B5EF4-FFF2-40B4-BE49-F238E27FC236}">
              <a16:creationId xmlns:a16="http://schemas.microsoft.com/office/drawing/2014/main" id="{97446525-6303-4BD4-A65A-85624B79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176997</xdr:rowOff>
    </xdr:from>
    <xdr:ext cx="0" cy="1143000"/>
    <xdr:pic>
      <xdr:nvPicPr>
        <xdr:cNvPr id="259" name="Picture 258" descr="S500.jpg">
          <a:extLst>
            <a:ext uri="{FF2B5EF4-FFF2-40B4-BE49-F238E27FC236}">
              <a16:creationId xmlns:a16="http://schemas.microsoft.com/office/drawing/2014/main" id="{541D2A50-E677-4CCB-9AFF-53504A70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468350"/>
          <a:ext cx="0" cy="114300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60" name="Picture 259" descr="S500.jpg">
          <a:extLst>
            <a:ext uri="{FF2B5EF4-FFF2-40B4-BE49-F238E27FC236}">
              <a16:creationId xmlns:a16="http://schemas.microsoft.com/office/drawing/2014/main" id="{4535B039-EA74-4D88-BC76-F143F23F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61" name="Picture 260" descr="S500.jpg">
          <a:extLst>
            <a:ext uri="{FF2B5EF4-FFF2-40B4-BE49-F238E27FC236}">
              <a16:creationId xmlns:a16="http://schemas.microsoft.com/office/drawing/2014/main" id="{F8156EC0-D4E4-4A51-B5D5-F4995E3C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</xdr:row>
      <xdr:rowOff>84549</xdr:rowOff>
    </xdr:from>
    <xdr:ext cx="0" cy="1327897"/>
    <xdr:pic>
      <xdr:nvPicPr>
        <xdr:cNvPr id="262" name="Picture 261" descr="M73_Tower_Hero_01.jpg">
          <a:extLst>
            <a:ext uri="{FF2B5EF4-FFF2-40B4-BE49-F238E27FC236}">
              <a16:creationId xmlns:a16="http://schemas.microsoft.com/office/drawing/2014/main" id="{DB35AEA0-5AA4-47A0-AEE2-27C276C1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8466735" y="375902"/>
          <a:ext cx="0" cy="1327897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2</xdr:row>
      <xdr:rowOff>510372</xdr:rowOff>
    </xdr:from>
    <xdr:ext cx="0" cy="95250"/>
    <xdr:pic>
      <xdr:nvPicPr>
        <xdr:cNvPr id="263" name="Picture 262" descr="S500.jpg">
          <a:extLst>
            <a:ext uri="{FF2B5EF4-FFF2-40B4-BE49-F238E27FC236}">
              <a16:creationId xmlns:a16="http://schemas.microsoft.com/office/drawing/2014/main" id="{BBF4B887-A0EC-4A67-BFD9-F61186CD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466735" y="992225"/>
          <a:ext cx="0" cy="95250"/>
        </a:xfrm>
        <a:prstGeom prst="rect">
          <a:avLst/>
        </a:prstGeom>
      </xdr:spPr>
    </xdr:pic>
    <xdr:clientData/>
  </xdr:oneCellAnchor>
  <xdr:twoCellAnchor editAs="oneCell">
    <xdr:from>
      <xdr:col>44</xdr:col>
      <xdr:colOff>381000</xdr:colOff>
      <xdr:row>2</xdr:row>
      <xdr:rowOff>45790</xdr:rowOff>
    </xdr:from>
    <xdr:to>
      <xdr:col>44</xdr:col>
      <xdr:colOff>1581151</xdr:colOff>
      <xdr:row>2</xdr:row>
      <xdr:rowOff>1070205</xdr:rowOff>
    </xdr:to>
    <xdr:pic>
      <xdr:nvPicPr>
        <xdr:cNvPr id="349" name="Picture 348" descr="images">
          <a:extLst>
            <a:ext uri="{FF2B5EF4-FFF2-40B4-BE49-F238E27FC236}">
              <a16:creationId xmlns:a16="http://schemas.microsoft.com/office/drawing/2014/main" id="{444730B9-406A-4869-9C22-9D5AA4074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t="9167" r="21500" b="11166"/>
        <a:stretch/>
      </xdr:blipFill>
      <xdr:spPr bwMode="auto">
        <a:xfrm>
          <a:off x="118098794" y="527643"/>
          <a:ext cx="1200151" cy="1024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0</xdr:colOff>
      <xdr:row>1</xdr:row>
      <xdr:rowOff>162710</xdr:rowOff>
    </xdr:from>
    <xdr:ext cx="1575010" cy="1171575"/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40EC2289-1121-4BD5-9020-6D3D00BB4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4754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0</xdr:colOff>
      <xdr:row>1</xdr:row>
      <xdr:rowOff>162710</xdr:rowOff>
    </xdr:from>
    <xdr:ext cx="1575010" cy="1171575"/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9A570D90-3B54-4D33-BF7E-A9AD8DAFB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58512075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0</xdr:colOff>
      <xdr:row>1</xdr:row>
      <xdr:rowOff>162710</xdr:rowOff>
    </xdr:from>
    <xdr:ext cx="1575010" cy="1171575"/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5FC2DB7F-6A95-4294-AB7F-B791B692A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58512075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0</xdr:colOff>
      <xdr:row>1</xdr:row>
      <xdr:rowOff>162710</xdr:rowOff>
    </xdr:from>
    <xdr:ext cx="1575010" cy="1171575"/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ECA0AD7A-031F-4192-B928-33E1558E8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58512075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395881C6-A5F0-4270-9472-632003847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0</xdr:colOff>
      <xdr:row>1</xdr:row>
      <xdr:rowOff>176997</xdr:rowOff>
    </xdr:from>
    <xdr:ext cx="1513973" cy="1143000"/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8C500252-EE69-4990-B232-C25FD4F6C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0</xdr:colOff>
      <xdr:row>1</xdr:row>
      <xdr:rowOff>176997</xdr:rowOff>
    </xdr:from>
    <xdr:ext cx="1513973" cy="1143000"/>
    <xdr:pic>
      <xdr:nvPicPr>
        <xdr:cNvPr id="28" name="Picture 27" descr="images">
          <a:extLst>
            <a:ext uri="{FF2B5EF4-FFF2-40B4-BE49-F238E27FC236}">
              <a16:creationId xmlns:a16="http://schemas.microsoft.com/office/drawing/2014/main" id="{5A7E28C0-2D32-4335-B80F-31B801FD5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1</xdr:row>
      <xdr:rowOff>176997</xdr:rowOff>
    </xdr:from>
    <xdr:ext cx="1513973" cy="1143000"/>
    <xdr:pic>
      <xdr:nvPicPr>
        <xdr:cNvPr id="30" name="Picture 29" descr="images">
          <a:extLst>
            <a:ext uri="{FF2B5EF4-FFF2-40B4-BE49-F238E27FC236}">
              <a16:creationId xmlns:a16="http://schemas.microsoft.com/office/drawing/2014/main" id="{8EDA0FE5-A542-444A-A657-904E1682C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0</xdr:colOff>
      <xdr:row>1</xdr:row>
      <xdr:rowOff>176997</xdr:rowOff>
    </xdr:from>
    <xdr:ext cx="1513973" cy="1143000"/>
    <xdr:pic>
      <xdr:nvPicPr>
        <xdr:cNvPr id="31" name="Picture 30" descr="images">
          <a:extLst>
            <a:ext uri="{FF2B5EF4-FFF2-40B4-BE49-F238E27FC236}">
              <a16:creationId xmlns:a16="http://schemas.microsoft.com/office/drawing/2014/main" id="{3A5FE858-AFD9-4DD5-9037-2CD600019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176997</xdr:rowOff>
    </xdr:from>
    <xdr:ext cx="1513973" cy="1143000"/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9F97125C-ED25-4C98-8FF3-31850114A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2288500" y="472272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38</xdr:col>
      <xdr:colOff>314325</xdr:colOff>
      <xdr:row>2</xdr:row>
      <xdr:rowOff>57150</xdr:rowOff>
    </xdr:from>
    <xdr:to>
      <xdr:col>38</xdr:col>
      <xdr:colOff>1609726</xdr:colOff>
      <xdr:row>2</xdr:row>
      <xdr:rowOff>1135839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B458E2B-4458-4463-B9EF-24C4CDB80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89639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314325</xdr:colOff>
      <xdr:row>2</xdr:row>
      <xdr:rowOff>57150</xdr:rowOff>
    </xdr:from>
    <xdr:to>
      <xdr:col>39</xdr:col>
      <xdr:colOff>1609726</xdr:colOff>
      <xdr:row>2</xdr:row>
      <xdr:rowOff>1135839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6700D7-0C16-4AF0-AC82-345D9072A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91544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314325</xdr:colOff>
      <xdr:row>2</xdr:row>
      <xdr:rowOff>57150</xdr:rowOff>
    </xdr:from>
    <xdr:to>
      <xdr:col>40</xdr:col>
      <xdr:colOff>1609726</xdr:colOff>
      <xdr:row>2</xdr:row>
      <xdr:rowOff>1135839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4787985-BB4E-4CFD-A9FB-988BCAB1C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93449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314325</xdr:colOff>
      <xdr:row>2</xdr:row>
      <xdr:rowOff>57150</xdr:rowOff>
    </xdr:from>
    <xdr:to>
      <xdr:col>37</xdr:col>
      <xdr:colOff>1609726</xdr:colOff>
      <xdr:row>2</xdr:row>
      <xdr:rowOff>1135839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F0D5977-EDB0-4A23-B0D0-D13FAD65D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85829775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0</xdr:colOff>
      <xdr:row>2</xdr:row>
      <xdr:rowOff>0</xdr:rowOff>
    </xdr:from>
    <xdr:to>
      <xdr:col>54</xdr:col>
      <xdr:colOff>1387927</xdr:colOff>
      <xdr:row>2</xdr:row>
      <xdr:rowOff>1047141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6D0C1DD-A4D9-43A6-805C-C1C668217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6597312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2</xdr:row>
      <xdr:rowOff>0</xdr:rowOff>
    </xdr:from>
    <xdr:to>
      <xdr:col>55</xdr:col>
      <xdr:colOff>1387927</xdr:colOff>
      <xdr:row>2</xdr:row>
      <xdr:rowOff>1047141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8B2D17-3465-4740-A8FE-F72030E1C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6811625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2</xdr:row>
      <xdr:rowOff>0</xdr:rowOff>
    </xdr:from>
    <xdr:to>
      <xdr:col>56</xdr:col>
      <xdr:colOff>1387927</xdr:colOff>
      <xdr:row>2</xdr:row>
      <xdr:rowOff>1047141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E0306D-2E03-42C3-A75E-7D6EAF199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702593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0</xdr:colOff>
      <xdr:row>2</xdr:row>
      <xdr:rowOff>0</xdr:rowOff>
    </xdr:from>
    <xdr:to>
      <xdr:col>57</xdr:col>
      <xdr:colOff>1387927</xdr:colOff>
      <xdr:row>2</xdr:row>
      <xdr:rowOff>1047141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07B4ED4-D67C-444B-9D60-813C96FA5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7240250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2</xdr:row>
      <xdr:rowOff>0</xdr:rowOff>
    </xdr:from>
    <xdr:to>
      <xdr:col>58</xdr:col>
      <xdr:colOff>1387927</xdr:colOff>
      <xdr:row>2</xdr:row>
      <xdr:rowOff>1047141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FFC0042-4AA3-49CC-903E-2F27B44A3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7454562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0</xdr:colOff>
      <xdr:row>2</xdr:row>
      <xdr:rowOff>0</xdr:rowOff>
    </xdr:from>
    <xdr:to>
      <xdr:col>60</xdr:col>
      <xdr:colOff>1387927</xdr:colOff>
      <xdr:row>2</xdr:row>
      <xdr:rowOff>1047141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B83F97C-961D-4651-BE42-4BDC54FB6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788318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0</xdr:colOff>
      <xdr:row>2</xdr:row>
      <xdr:rowOff>0</xdr:rowOff>
    </xdr:from>
    <xdr:to>
      <xdr:col>61</xdr:col>
      <xdr:colOff>1387927</xdr:colOff>
      <xdr:row>2</xdr:row>
      <xdr:rowOff>1047141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5EAACE73-F967-4F6D-BEF0-54A68811E7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80975000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0</xdr:colOff>
      <xdr:row>2</xdr:row>
      <xdr:rowOff>0</xdr:rowOff>
    </xdr:from>
    <xdr:to>
      <xdr:col>48</xdr:col>
      <xdr:colOff>1381125</xdr:colOff>
      <xdr:row>2</xdr:row>
      <xdr:rowOff>1119111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806C18D-8441-4A01-AED3-5DC69EBEA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117424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</xdr:row>
      <xdr:rowOff>0</xdr:rowOff>
    </xdr:from>
    <xdr:to>
      <xdr:col>49</xdr:col>
      <xdr:colOff>1381125</xdr:colOff>
      <xdr:row>2</xdr:row>
      <xdr:rowOff>1119111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CAC5BEE-3F7E-42B0-A955-318B7ACFB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119329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2</xdr:row>
      <xdr:rowOff>0</xdr:rowOff>
    </xdr:from>
    <xdr:to>
      <xdr:col>50</xdr:col>
      <xdr:colOff>1381125</xdr:colOff>
      <xdr:row>2</xdr:row>
      <xdr:rowOff>1119111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79E8991-D96D-4A35-A2CD-342F1ED35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121234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0</xdr:colOff>
      <xdr:row>2</xdr:row>
      <xdr:rowOff>0</xdr:rowOff>
    </xdr:from>
    <xdr:to>
      <xdr:col>51</xdr:col>
      <xdr:colOff>1381125</xdr:colOff>
      <xdr:row>2</xdr:row>
      <xdr:rowOff>1119111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C0306F-ED68-4AFB-8F29-B6E5DCCB1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123139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2</xdr:row>
      <xdr:rowOff>0</xdr:rowOff>
    </xdr:from>
    <xdr:to>
      <xdr:col>52</xdr:col>
      <xdr:colOff>1381125</xdr:colOff>
      <xdr:row>2</xdr:row>
      <xdr:rowOff>1119111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A7DB948-2B91-404E-862F-FA1A5DAC2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125044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2</xdr:row>
      <xdr:rowOff>0</xdr:rowOff>
    </xdr:from>
    <xdr:to>
      <xdr:col>47</xdr:col>
      <xdr:colOff>1381125</xdr:colOff>
      <xdr:row>2</xdr:row>
      <xdr:rowOff>1119111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B8B7A70-75A9-44E1-80C2-2FB70A6D8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4" t="12941" r="21823" b="12941"/>
        <a:stretch/>
      </xdr:blipFill>
      <xdr:spPr bwMode="auto">
        <a:xfrm>
          <a:off x="115519200" y="723900"/>
          <a:ext cx="1381125" cy="1119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1</xdr:row>
      <xdr:rowOff>157947</xdr:rowOff>
    </xdr:from>
    <xdr:ext cx="1514475" cy="1181101"/>
    <xdr:pic>
      <xdr:nvPicPr>
        <xdr:cNvPr id="58" name="Picture 57">
          <a:extLst>
            <a:ext uri="{FF2B5EF4-FFF2-40B4-BE49-F238E27FC236}">
              <a16:creationId xmlns:a16="http://schemas.microsoft.com/office/drawing/2014/main" id="{5E5C7794-8407-4890-9B78-2EB704DF6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2619375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59" name="Picture 58">
          <a:extLst>
            <a:ext uri="{FF2B5EF4-FFF2-40B4-BE49-F238E27FC236}">
              <a16:creationId xmlns:a16="http://schemas.microsoft.com/office/drawing/2014/main" id="{04C9A7BA-1D78-459B-9511-E351BF8C6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2619375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3" name="Picture 2">
          <a:extLst>
            <a:ext uri="{FF2B5EF4-FFF2-40B4-BE49-F238E27FC236}">
              <a16:creationId xmlns:a16="http://schemas.microsoft.com/office/drawing/2014/main" id="{206BD461-1C87-4BDE-B2B6-1D2FF8CF7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</xdr:row>
      <xdr:rowOff>157947</xdr:rowOff>
    </xdr:from>
    <xdr:ext cx="1514475" cy="1181101"/>
    <xdr:pic>
      <xdr:nvPicPr>
        <xdr:cNvPr id="10" name="Picture 9">
          <a:extLst>
            <a:ext uri="{FF2B5EF4-FFF2-40B4-BE49-F238E27FC236}">
              <a16:creationId xmlns:a16="http://schemas.microsoft.com/office/drawing/2014/main" id="{8B799856-3997-498A-BBF0-6C8B83910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60" name="Picture 59">
          <a:extLst>
            <a:ext uri="{FF2B5EF4-FFF2-40B4-BE49-F238E27FC236}">
              <a16:creationId xmlns:a16="http://schemas.microsoft.com/office/drawing/2014/main" id="{79FE56E7-1A6E-4B98-BD5B-2AACA6768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</xdr:row>
      <xdr:rowOff>157947</xdr:rowOff>
    </xdr:from>
    <xdr:ext cx="1514475" cy="1181101"/>
    <xdr:pic>
      <xdr:nvPicPr>
        <xdr:cNvPr id="61" name="Picture 60">
          <a:extLst>
            <a:ext uri="{FF2B5EF4-FFF2-40B4-BE49-F238E27FC236}">
              <a16:creationId xmlns:a16="http://schemas.microsoft.com/office/drawing/2014/main" id="{3C3E184A-8AF3-4EFB-82CA-F1F8F1653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29159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</xdr:row>
      <xdr:rowOff>157947</xdr:rowOff>
    </xdr:from>
    <xdr:ext cx="1514475" cy="1181101"/>
    <xdr:pic>
      <xdr:nvPicPr>
        <xdr:cNvPr id="62" name="Picture 61">
          <a:extLst>
            <a:ext uri="{FF2B5EF4-FFF2-40B4-BE49-F238E27FC236}">
              <a16:creationId xmlns:a16="http://schemas.microsoft.com/office/drawing/2014/main" id="{0FAB13AF-A4D8-4F2E-ADF5-D5ED31D7C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0706100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0</xdr:colOff>
      <xdr:row>2</xdr:row>
      <xdr:rowOff>29360</xdr:rowOff>
    </xdr:from>
    <xdr:ext cx="1640379" cy="1228725"/>
    <xdr:pic>
      <xdr:nvPicPr>
        <xdr:cNvPr id="65" name="Picture 64" descr="images">
          <a:extLst>
            <a:ext uri="{FF2B5EF4-FFF2-40B4-BE49-F238E27FC236}">
              <a16:creationId xmlns:a16="http://schemas.microsoft.com/office/drawing/2014/main" id="{F5EC61BD-0127-4EB1-A403-2CEE59436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7" t="18065" r="8064" b="18387"/>
        <a:stretch/>
      </xdr:blipFill>
      <xdr:spPr bwMode="auto">
        <a:xfrm>
          <a:off x="39290625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0</xdr:colOff>
      <xdr:row>2</xdr:row>
      <xdr:rowOff>29360</xdr:rowOff>
    </xdr:from>
    <xdr:ext cx="1640379" cy="1228725"/>
    <xdr:pic>
      <xdr:nvPicPr>
        <xdr:cNvPr id="66" name="Picture 65" descr="images">
          <a:extLst>
            <a:ext uri="{FF2B5EF4-FFF2-40B4-BE49-F238E27FC236}">
              <a16:creationId xmlns:a16="http://schemas.microsoft.com/office/drawing/2014/main" id="{01C0B3C9-D188-4FB4-8A9E-C20ED9A75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7" t="18065" r="8064" b="18387"/>
        <a:stretch/>
      </xdr:blipFill>
      <xdr:spPr bwMode="auto">
        <a:xfrm>
          <a:off x="41319450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2</xdr:row>
      <xdr:rowOff>29360</xdr:rowOff>
    </xdr:from>
    <xdr:ext cx="1640379" cy="1228725"/>
    <xdr:pic>
      <xdr:nvPicPr>
        <xdr:cNvPr id="67" name="Picture 66" descr="images">
          <a:extLst>
            <a:ext uri="{FF2B5EF4-FFF2-40B4-BE49-F238E27FC236}">
              <a16:creationId xmlns:a16="http://schemas.microsoft.com/office/drawing/2014/main" id="{6F5E828C-196B-4A9C-A573-C48B341520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7" t="18065" r="8064" b="18387"/>
        <a:stretch/>
      </xdr:blipFill>
      <xdr:spPr bwMode="auto">
        <a:xfrm>
          <a:off x="43348275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0</xdr:colOff>
      <xdr:row>2</xdr:row>
      <xdr:rowOff>29360</xdr:rowOff>
    </xdr:from>
    <xdr:ext cx="1640379" cy="1228725"/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479A9CA0-D7D6-4742-99D7-6F4EE9980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7" t="18065" r="8064" b="18387"/>
        <a:stretch/>
      </xdr:blipFill>
      <xdr:spPr bwMode="auto">
        <a:xfrm>
          <a:off x="45377100" y="51513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41</xdr:col>
      <xdr:colOff>266700</xdr:colOff>
      <xdr:row>2</xdr:row>
      <xdr:rowOff>57150</xdr:rowOff>
    </xdr:from>
    <xdr:to>
      <xdr:col>41</xdr:col>
      <xdr:colOff>1562101</xdr:colOff>
      <xdr:row>2</xdr:row>
      <xdr:rowOff>1135839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16D7BCC-0621-A767-A39E-542E62744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95307150" y="54292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414622</xdr:colOff>
      <xdr:row>2</xdr:row>
      <xdr:rowOff>0</xdr:rowOff>
    </xdr:from>
    <xdr:to>
      <xdr:col>32</xdr:col>
      <xdr:colOff>1798832</xdr:colOff>
      <xdr:row>2</xdr:row>
      <xdr:rowOff>1183297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8DBE21C-99E2-4637-B4E0-94C3EABFA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8" t="12064" r="21428" b="9415"/>
        <a:stretch/>
      </xdr:blipFill>
      <xdr:spPr bwMode="auto">
        <a:xfrm>
          <a:off x="82083093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414622</xdr:colOff>
      <xdr:row>2</xdr:row>
      <xdr:rowOff>0</xdr:rowOff>
    </xdr:from>
    <xdr:to>
      <xdr:col>33</xdr:col>
      <xdr:colOff>1798832</xdr:colOff>
      <xdr:row>2</xdr:row>
      <xdr:rowOff>1183297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A792790-C852-4C26-B7A0-BBCAF70A7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8" t="12064" r="21428" b="9415"/>
        <a:stretch/>
      </xdr:blipFill>
      <xdr:spPr bwMode="auto">
        <a:xfrm>
          <a:off x="84066534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414622</xdr:colOff>
      <xdr:row>2</xdr:row>
      <xdr:rowOff>0</xdr:rowOff>
    </xdr:from>
    <xdr:to>
      <xdr:col>34</xdr:col>
      <xdr:colOff>1798832</xdr:colOff>
      <xdr:row>2</xdr:row>
      <xdr:rowOff>1183297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DA57D4-B628-4116-BB04-180E2EFAC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8" t="12064" r="21428" b="9415"/>
        <a:stretch/>
      </xdr:blipFill>
      <xdr:spPr bwMode="auto">
        <a:xfrm>
          <a:off x="86049975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414622</xdr:colOff>
      <xdr:row>2</xdr:row>
      <xdr:rowOff>0</xdr:rowOff>
    </xdr:from>
    <xdr:to>
      <xdr:col>35</xdr:col>
      <xdr:colOff>1798832</xdr:colOff>
      <xdr:row>2</xdr:row>
      <xdr:rowOff>1183297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081CD5F-2B64-440D-BFDA-0B6CD88F9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8" t="12064" r="21428" b="9415"/>
        <a:stretch/>
      </xdr:blipFill>
      <xdr:spPr bwMode="auto">
        <a:xfrm>
          <a:off x="88033416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414622</xdr:colOff>
      <xdr:row>2</xdr:row>
      <xdr:rowOff>0</xdr:rowOff>
    </xdr:from>
    <xdr:to>
      <xdr:col>31</xdr:col>
      <xdr:colOff>1798832</xdr:colOff>
      <xdr:row>2</xdr:row>
      <xdr:rowOff>1183297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6D516B0-4ECD-4E79-820B-333F3ADF0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8" t="12064" r="21428" b="9415"/>
        <a:stretch/>
      </xdr:blipFill>
      <xdr:spPr bwMode="auto">
        <a:xfrm>
          <a:off x="80077240" y="481853"/>
          <a:ext cx="1384210" cy="118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0</xdr:colOff>
      <xdr:row>1</xdr:row>
      <xdr:rowOff>162710</xdr:rowOff>
    </xdr:from>
    <xdr:ext cx="1575010" cy="1171575"/>
    <xdr:pic>
      <xdr:nvPicPr>
        <xdr:cNvPr id="70" name="Picture 69" descr="images">
          <a:extLst>
            <a:ext uri="{FF2B5EF4-FFF2-40B4-BE49-F238E27FC236}">
              <a16:creationId xmlns:a16="http://schemas.microsoft.com/office/drawing/2014/main" id="{94266A24-28EE-4276-B5B7-A142CEEE4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5516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0</xdr:colOff>
      <xdr:row>1</xdr:row>
      <xdr:rowOff>162710</xdr:rowOff>
    </xdr:from>
    <xdr:ext cx="1575010" cy="1171575"/>
    <xdr:pic>
      <xdr:nvPicPr>
        <xdr:cNvPr id="71" name="Picture 70" descr="images">
          <a:extLst>
            <a:ext uri="{FF2B5EF4-FFF2-40B4-BE49-F238E27FC236}">
              <a16:creationId xmlns:a16="http://schemas.microsoft.com/office/drawing/2014/main" id="{7D9405EA-192B-47F9-8C17-B9E903F5D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5516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0</xdr:colOff>
      <xdr:row>1</xdr:row>
      <xdr:rowOff>162710</xdr:rowOff>
    </xdr:from>
    <xdr:ext cx="1575010" cy="1171575"/>
    <xdr:pic>
      <xdr:nvPicPr>
        <xdr:cNvPr id="72" name="Picture 71" descr="images">
          <a:extLst>
            <a:ext uri="{FF2B5EF4-FFF2-40B4-BE49-F238E27FC236}">
              <a16:creationId xmlns:a16="http://schemas.microsoft.com/office/drawing/2014/main" id="{BA735092-0A33-4334-99A3-EB6A7C17D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55168800" y="457985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62</xdr:col>
      <xdr:colOff>0</xdr:colOff>
      <xdr:row>2</xdr:row>
      <xdr:rowOff>0</xdr:rowOff>
    </xdr:from>
    <xdr:to>
      <xdr:col>62</xdr:col>
      <xdr:colOff>1387927</xdr:colOff>
      <xdr:row>2</xdr:row>
      <xdr:rowOff>1047141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46B35C-19FB-4178-878E-9368EFFBC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4210347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0</xdr:colOff>
      <xdr:row>2</xdr:row>
      <xdr:rowOff>0</xdr:rowOff>
    </xdr:from>
    <xdr:to>
      <xdr:col>59</xdr:col>
      <xdr:colOff>1387927</xdr:colOff>
      <xdr:row>2</xdr:row>
      <xdr:rowOff>1047141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7372C48-490E-43A3-AE26-140CBD69F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8330" r="17450" b="8866"/>
        <a:stretch/>
      </xdr:blipFill>
      <xdr:spPr bwMode="auto">
        <a:xfrm>
          <a:off x="125930025" y="485775"/>
          <a:ext cx="1387927" cy="104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</xdr:row>
      <xdr:rowOff>176997</xdr:rowOff>
    </xdr:from>
    <xdr:ext cx="1513973" cy="1143000"/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721B1E80-C1AC-4BAD-B6FC-108CA6195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209454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5DFD6DB4-F74C-47CD-AD2A-275206FFB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471582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0</xdr:colOff>
      <xdr:row>1</xdr:row>
      <xdr:rowOff>162710</xdr:rowOff>
    </xdr:from>
    <xdr:ext cx="1575010" cy="1171575"/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63D0221C-EECD-404A-B27C-EDC2EA15E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16844" r="6560" b="18794"/>
        <a:stretch/>
      </xdr:blipFill>
      <xdr:spPr bwMode="auto">
        <a:xfrm>
          <a:off x="47158275" y="696110"/>
          <a:ext cx="157501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2" name="Picture 1">
          <a:extLst>
            <a:ext uri="{FF2B5EF4-FFF2-40B4-BE49-F238E27FC236}">
              <a16:creationId xmlns:a16="http://schemas.microsoft.com/office/drawing/2014/main" id="{256FB37A-23F3-4C0F-9FF4-1B26DDC1C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2619375" y="453222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42</xdr:col>
      <xdr:colOff>257175</xdr:colOff>
      <xdr:row>2</xdr:row>
      <xdr:rowOff>38100</xdr:rowOff>
    </xdr:from>
    <xdr:to>
      <xdr:col>42</xdr:col>
      <xdr:colOff>1552576</xdr:colOff>
      <xdr:row>2</xdr:row>
      <xdr:rowOff>1116789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54EA43-6C8E-417A-887A-A7E51493A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0" t="14000" r="23100" b="12166"/>
        <a:stretch/>
      </xdr:blipFill>
      <xdr:spPr bwMode="auto">
        <a:xfrm>
          <a:off x="83267550" y="523875"/>
          <a:ext cx="1295401" cy="107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390525</xdr:colOff>
      <xdr:row>2</xdr:row>
      <xdr:rowOff>45790</xdr:rowOff>
    </xdr:from>
    <xdr:to>
      <xdr:col>45</xdr:col>
      <xdr:colOff>1590676</xdr:colOff>
      <xdr:row>2</xdr:row>
      <xdr:rowOff>1070205</xdr:rowOff>
    </xdr:to>
    <xdr:pic>
      <xdr:nvPicPr>
        <xdr:cNvPr id="7" name="Picture 6" descr="images">
          <a:extLst>
            <a:ext uri="{FF2B5EF4-FFF2-40B4-BE49-F238E27FC236}">
              <a16:creationId xmlns:a16="http://schemas.microsoft.com/office/drawing/2014/main" id="{7DA0336D-1B8A-4A87-9507-69673A93D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t="9167" r="21500" b="11166"/>
        <a:stretch/>
      </xdr:blipFill>
      <xdr:spPr bwMode="auto">
        <a:xfrm>
          <a:off x="112985550" y="531565"/>
          <a:ext cx="1200151" cy="1024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</xdr:row>
      <xdr:rowOff>157947</xdr:rowOff>
    </xdr:from>
    <xdr:ext cx="1514475" cy="1181101"/>
    <xdr:pic>
      <xdr:nvPicPr>
        <xdr:cNvPr id="9" name="Picture 8">
          <a:extLst>
            <a:ext uri="{FF2B5EF4-FFF2-40B4-BE49-F238E27FC236}">
              <a16:creationId xmlns:a16="http://schemas.microsoft.com/office/drawing/2014/main" id="{51AFC746-AB11-48DA-B9AE-68FDC61AB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2619375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2" name="Picture 11">
          <a:extLst>
            <a:ext uri="{FF2B5EF4-FFF2-40B4-BE49-F238E27FC236}">
              <a16:creationId xmlns:a16="http://schemas.microsoft.com/office/drawing/2014/main" id="{7762FB37-B2DC-43EB-9887-904CA7CAF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46291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4" name="Picture 13">
          <a:extLst>
            <a:ext uri="{FF2B5EF4-FFF2-40B4-BE49-F238E27FC236}">
              <a16:creationId xmlns:a16="http://schemas.microsoft.com/office/drawing/2014/main" id="{8FF23AC6-5E11-4D66-AD56-48D40B2FA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46291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16" name="Picture 15">
          <a:extLst>
            <a:ext uri="{FF2B5EF4-FFF2-40B4-BE49-F238E27FC236}">
              <a16:creationId xmlns:a16="http://schemas.microsoft.com/office/drawing/2014/main" id="{B5DC83AA-088E-4644-BC40-2B115A76F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46291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19" name="Picture 18">
          <a:extLst>
            <a:ext uri="{FF2B5EF4-FFF2-40B4-BE49-F238E27FC236}">
              <a16:creationId xmlns:a16="http://schemas.microsoft.com/office/drawing/2014/main" id="{6C1C0FC2-41AB-46E8-B967-A3665F3E6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</xdr:row>
      <xdr:rowOff>157947</xdr:rowOff>
    </xdr:from>
    <xdr:ext cx="1514475" cy="1181101"/>
    <xdr:pic>
      <xdr:nvPicPr>
        <xdr:cNvPr id="21" name="Picture 20">
          <a:extLst>
            <a:ext uri="{FF2B5EF4-FFF2-40B4-BE49-F238E27FC236}">
              <a16:creationId xmlns:a16="http://schemas.microsoft.com/office/drawing/2014/main" id="{32B11420-C485-49C6-ABF2-6774A11B4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29159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1</xdr:row>
      <xdr:rowOff>176997</xdr:rowOff>
    </xdr:from>
    <xdr:ext cx="1513973" cy="1143000"/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5EFC1D00-40D1-45B0-84AC-6C9C97D78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6" t="18028" r="7324" b="17747"/>
        <a:stretch/>
      </xdr:blipFill>
      <xdr:spPr bwMode="auto">
        <a:xfrm>
          <a:off x="17135475" y="710397"/>
          <a:ext cx="15139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</xdr:row>
      <xdr:rowOff>157947</xdr:rowOff>
    </xdr:from>
    <xdr:ext cx="1514475" cy="1181101"/>
    <xdr:pic>
      <xdr:nvPicPr>
        <xdr:cNvPr id="45" name="Picture 44">
          <a:extLst>
            <a:ext uri="{FF2B5EF4-FFF2-40B4-BE49-F238E27FC236}">
              <a16:creationId xmlns:a16="http://schemas.microsoft.com/office/drawing/2014/main" id="{9E8FA992-DAA7-4C1D-90B2-0E022C0F5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</xdr:row>
      <xdr:rowOff>157947</xdr:rowOff>
    </xdr:from>
    <xdr:ext cx="1514475" cy="1181101"/>
    <xdr:pic>
      <xdr:nvPicPr>
        <xdr:cNvPr id="69" name="Picture 68">
          <a:extLst>
            <a:ext uri="{FF2B5EF4-FFF2-40B4-BE49-F238E27FC236}">
              <a16:creationId xmlns:a16="http://schemas.microsoft.com/office/drawing/2014/main" id="{E679D4CA-E956-4676-9EDD-8F3F0538C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</xdr:row>
      <xdr:rowOff>157947</xdr:rowOff>
    </xdr:from>
    <xdr:ext cx="1514475" cy="1181101"/>
    <xdr:pic>
      <xdr:nvPicPr>
        <xdr:cNvPr id="73" name="Picture 72">
          <a:extLst>
            <a:ext uri="{FF2B5EF4-FFF2-40B4-BE49-F238E27FC236}">
              <a16:creationId xmlns:a16="http://schemas.microsoft.com/office/drawing/2014/main" id="{5AE12515-B422-47E1-A2A8-CA48D5D04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</xdr:row>
      <xdr:rowOff>157947</xdr:rowOff>
    </xdr:from>
    <xdr:ext cx="1514475" cy="1181101"/>
    <xdr:pic>
      <xdr:nvPicPr>
        <xdr:cNvPr id="75" name="Picture 74">
          <a:extLst>
            <a:ext uri="{FF2B5EF4-FFF2-40B4-BE49-F238E27FC236}">
              <a16:creationId xmlns:a16="http://schemas.microsoft.com/office/drawing/2014/main" id="{9722A964-1CA6-43A4-9936-42EE58AB1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68008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76" name="Picture 75">
          <a:extLst>
            <a:ext uri="{FF2B5EF4-FFF2-40B4-BE49-F238E27FC236}">
              <a16:creationId xmlns:a16="http://schemas.microsoft.com/office/drawing/2014/main" id="{65CD0DA0-688A-4621-B42A-63D2031A5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08775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77" name="Picture 76">
          <a:extLst>
            <a:ext uri="{FF2B5EF4-FFF2-40B4-BE49-F238E27FC236}">
              <a16:creationId xmlns:a16="http://schemas.microsoft.com/office/drawing/2014/main" id="{D492E722-F202-4052-AC13-39C75A3E3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1087755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49" name="Picture 48">
          <a:extLst>
            <a:ext uri="{FF2B5EF4-FFF2-40B4-BE49-F238E27FC236}">
              <a16:creationId xmlns:a16="http://schemas.microsoft.com/office/drawing/2014/main" id="{15EC39FB-751C-4714-BCF8-C719A24F4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57" name="Picture 56">
          <a:extLst>
            <a:ext uri="{FF2B5EF4-FFF2-40B4-BE49-F238E27FC236}">
              <a16:creationId xmlns:a16="http://schemas.microsoft.com/office/drawing/2014/main" id="{A324FB57-E61A-4F71-BAE6-C54E2FBAD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78" name="Picture 77">
          <a:extLst>
            <a:ext uri="{FF2B5EF4-FFF2-40B4-BE49-F238E27FC236}">
              <a16:creationId xmlns:a16="http://schemas.microsoft.com/office/drawing/2014/main" id="{2DA11740-9BE0-44FE-BD5A-F6C473585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79" name="Picture 78">
          <a:extLst>
            <a:ext uri="{FF2B5EF4-FFF2-40B4-BE49-F238E27FC236}">
              <a16:creationId xmlns:a16="http://schemas.microsoft.com/office/drawing/2014/main" id="{017B17C5-DB7F-47FB-86A3-5FFF04C80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</xdr:row>
      <xdr:rowOff>157947</xdr:rowOff>
    </xdr:from>
    <xdr:ext cx="1514475" cy="1181101"/>
    <xdr:pic>
      <xdr:nvPicPr>
        <xdr:cNvPr id="80" name="Picture 79">
          <a:extLst>
            <a:ext uri="{FF2B5EF4-FFF2-40B4-BE49-F238E27FC236}">
              <a16:creationId xmlns:a16="http://schemas.microsoft.com/office/drawing/2014/main" id="{EF63622D-F23C-4358-A92F-9A690BC78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81" name="Picture 80">
          <a:extLst>
            <a:ext uri="{FF2B5EF4-FFF2-40B4-BE49-F238E27FC236}">
              <a16:creationId xmlns:a16="http://schemas.microsoft.com/office/drawing/2014/main" id="{D05A362E-49B2-47DD-B633-1676A0703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82" name="Picture 81">
          <a:extLst>
            <a:ext uri="{FF2B5EF4-FFF2-40B4-BE49-F238E27FC236}">
              <a16:creationId xmlns:a16="http://schemas.microsoft.com/office/drawing/2014/main" id="{7EF00AD7-6926-4458-B1C4-BAA59FA29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83" name="Picture 82">
          <a:extLst>
            <a:ext uri="{FF2B5EF4-FFF2-40B4-BE49-F238E27FC236}">
              <a16:creationId xmlns:a16="http://schemas.microsoft.com/office/drawing/2014/main" id="{808B70BD-2C25-4ED2-B08F-81F2B93CB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84" name="Picture 83">
          <a:extLst>
            <a:ext uri="{FF2B5EF4-FFF2-40B4-BE49-F238E27FC236}">
              <a16:creationId xmlns:a16="http://schemas.microsoft.com/office/drawing/2014/main" id="{BF01097C-78E4-4FEC-B9DF-92E7597B6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</xdr:row>
      <xdr:rowOff>157947</xdr:rowOff>
    </xdr:from>
    <xdr:ext cx="1514475" cy="1181101"/>
    <xdr:pic>
      <xdr:nvPicPr>
        <xdr:cNvPr id="85" name="Picture 84">
          <a:extLst>
            <a:ext uri="{FF2B5EF4-FFF2-40B4-BE49-F238E27FC236}">
              <a16:creationId xmlns:a16="http://schemas.microsoft.com/office/drawing/2014/main" id="{22F4CBE1-F028-4F6E-B970-B540CA96EE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9600" r="90000">
                      <a14:foregroundMark x1="9600" y1="22400" x2="9600" y2="224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79" t="17990" r="8994" b="16402"/>
        <a:stretch/>
      </xdr:blipFill>
      <xdr:spPr bwMode="auto">
        <a:xfrm>
          <a:off x="8839200" y="691347"/>
          <a:ext cx="1514475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0</xdr:colOff>
      <xdr:row>2</xdr:row>
      <xdr:rowOff>0</xdr:rowOff>
    </xdr:from>
    <xdr:ext cx="1640379" cy="1228725"/>
    <xdr:pic>
      <xdr:nvPicPr>
        <xdr:cNvPr id="93" name="Picture 92" descr="images">
          <a:extLst>
            <a:ext uri="{FF2B5EF4-FFF2-40B4-BE49-F238E27FC236}">
              <a16:creationId xmlns:a16="http://schemas.microsoft.com/office/drawing/2014/main" id="{B6DFD9D6-20FA-44CE-B37F-F9087EC23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7" t="18065" r="8064" b="18387"/>
        <a:stretch/>
      </xdr:blipFill>
      <xdr:spPr bwMode="auto">
        <a:xfrm>
          <a:off x="36699825" y="485775"/>
          <a:ext cx="164037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552122</xdr:rowOff>
    </xdr:from>
    <xdr:to>
      <xdr:col>1</xdr:col>
      <xdr:colOff>0</xdr:colOff>
      <xdr:row>2</xdr:row>
      <xdr:rowOff>881106</xdr:rowOff>
    </xdr:to>
    <xdr:pic>
      <xdr:nvPicPr>
        <xdr:cNvPr id="3" name="Picture 2" descr="L:\MKT\Virtualization\VDI Project\Cleveland\Cleveland ROW\sampl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618" y="103397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762000</xdr:rowOff>
    </xdr:to>
    <xdr:pic>
      <xdr:nvPicPr>
        <xdr:cNvPr id="6" name="Picture 5" descr="LenovoLogo-POS-Red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145114</xdr:rowOff>
    </xdr:from>
    <xdr:to>
      <xdr:col>1</xdr:col>
      <xdr:colOff>0</xdr:colOff>
      <xdr:row>3</xdr:row>
      <xdr:rowOff>49864</xdr:rowOff>
    </xdr:to>
    <xdr:pic>
      <xdr:nvPicPr>
        <xdr:cNvPr id="10" name="Picture 9" descr="S500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626967"/>
          <a:ext cx="0" cy="11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145114</xdr:rowOff>
    </xdr:from>
    <xdr:to>
      <xdr:col>1</xdr:col>
      <xdr:colOff>0</xdr:colOff>
      <xdr:row>3</xdr:row>
      <xdr:rowOff>49864</xdr:rowOff>
    </xdr:to>
    <xdr:pic>
      <xdr:nvPicPr>
        <xdr:cNvPr id="14" name="Picture 13" descr="S500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626967"/>
          <a:ext cx="0" cy="11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145114</xdr:rowOff>
    </xdr:from>
    <xdr:to>
      <xdr:col>1</xdr:col>
      <xdr:colOff>0</xdr:colOff>
      <xdr:row>3</xdr:row>
      <xdr:rowOff>49864</xdr:rowOff>
    </xdr:to>
    <xdr:pic>
      <xdr:nvPicPr>
        <xdr:cNvPr id="15" name="Picture 14" descr="S500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626967"/>
          <a:ext cx="0" cy="11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668989</xdr:rowOff>
    </xdr:from>
    <xdr:to>
      <xdr:col>1</xdr:col>
      <xdr:colOff>0</xdr:colOff>
      <xdr:row>2</xdr:row>
      <xdr:rowOff>764239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1150842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668989</xdr:rowOff>
    </xdr:from>
    <xdr:to>
      <xdr:col>1</xdr:col>
      <xdr:colOff>0</xdr:colOff>
      <xdr:row>2</xdr:row>
      <xdr:rowOff>764239</xdr:rowOff>
    </xdr:to>
    <xdr:pic>
      <xdr:nvPicPr>
        <xdr:cNvPr id="17" name="Picture 16" descr="S5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1150842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52666</xdr:rowOff>
    </xdr:from>
    <xdr:to>
      <xdr:col>1</xdr:col>
      <xdr:colOff>0</xdr:colOff>
      <xdr:row>3</xdr:row>
      <xdr:rowOff>142313</xdr:rowOff>
    </xdr:to>
    <xdr:pic>
      <xdr:nvPicPr>
        <xdr:cNvPr id="19" name="Picture 18" descr="M73_Tower_Hero_01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00618" y="534519"/>
          <a:ext cx="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</xdr:row>
      <xdr:rowOff>109843</xdr:rowOff>
    </xdr:from>
    <xdr:to>
      <xdr:col>0</xdr:col>
      <xdr:colOff>2185996</xdr:colOff>
      <xdr:row>2</xdr:row>
      <xdr:rowOff>428036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395593"/>
          <a:ext cx="1595446" cy="5086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668989</xdr:rowOff>
    </xdr:from>
    <xdr:to>
      <xdr:col>1</xdr:col>
      <xdr:colOff>0</xdr:colOff>
      <xdr:row>2</xdr:row>
      <xdr:rowOff>764239</xdr:rowOff>
    </xdr:to>
    <xdr:pic>
      <xdr:nvPicPr>
        <xdr:cNvPr id="24" name="Picture 23" descr="S500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0618" y="1150842"/>
          <a:ext cx="0" cy="95250"/>
        </a:xfrm>
        <a:prstGeom prst="rect">
          <a:avLst/>
        </a:prstGeom>
      </xdr:spPr>
    </xdr:pic>
    <xdr:clientData/>
  </xdr:twoCellAnchor>
  <xdr:oneCellAnchor>
    <xdr:from>
      <xdr:col>47</xdr:col>
      <xdr:colOff>0</xdr:colOff>
      <xdr:row>1</xdr:row>
      <xdr:rowOff>92727</xdr:rowOff>
    </xdr:from>
    <xdr:ext cx="0" cy="1628774"/>
    <xdr:pic>
      <xdr:nvPicPr>
        <xdr:cNvPr id="161" name="Picture 1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512235" y="38408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47</xdr:col>
      <xdr:colOff>0</xdr:colOff>
      <xdr:row>2</xdr:row>
      <xdr:rowOff>147916</xdr:rowOff>
    </xdr:from>
    <xdr:ext cx="0" cy="1137397"/>
    <xdr:pic>
      <xdr:nvPicPr>
        <xdr:cNvPr id="162" name="Picture 161" descr="M93M93p_Tiny_Hero_13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1512235" y="629769"/>
          <a:ext cx="0" cy="1137397"/>
        </a:xfrm>
        <a:prstGeom prst="rect">
          <a:avLst/>
        </a:prstGeom>
      </xdr:spPr>
    </xdr:pic>
    <xdr:clientData/>
  </xdr:oneCellAnchor>
  <xdr:oneCellAnchor>
    <xdr:from>
      <xdr:col>47</xdr:col>
      <xdr:colOff>0</xdr:colOff>
      <xdr:row>2</xdr:row>
      <xdr:rowOff>57428</xdr:rowOff>
    </xdr:from>
    <xdr:ext cx="0" cy="1318372"/>
    <xdr:pic>
      <xdr:nvPicPr>
        <xdr:cNvPr id="163" name="Picture 162" descr="M83z_Hero_03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512235" y="539281"/>
          <a:ext cx="0" cy="1318372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145114</xdr:rowOff>
    </xdr:from>
    <xdr:ext cx="0" cy="1143000"/>
    <xdr:pic>
      <xdr:nvPicPr>
        <xdr:cNvPr id="165" name="Picture 164" descr="S500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626967"/>
          <a:ext cx="0" cy="1143000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145114</xdr:rowOff>
    </xdr:from>
    <xdr:ext cx="0" cy="1143000"/>
    <xdr:pic>
      <xdr:nvPicPr>
        <xdr:cNvPr id="169" name="Picture 168" descr="S50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626967"/>
          <a:ext cx="0" cy="1143000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145114</xdr:rowOff>
    </xdr:from>
    <xdr:ext cx="0" cy="1143000"/>
    <xdr:pic>
      <xdr:nvPicPr>
        <xdr:cNvPr id="170" name="Picture 169" descr="S500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626967"/>
          <a:ext cx="0" cy="1143000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668989</xdr:rowOff>
    </xdr:from>
    <xdr:ext cx="0" cy="95250"/>
    <xdr:pic>
      <xdr:nvPicPr>
        <xdr:cNvPr id="171" name="Picture 170" descr="S50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1150842"/>
          <a:ext cx="0" cy="95250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668989</xdr:rowOff>
    </xdr:from>
    <xdr:ext cx="0" cy="95250"/>
    <xdr:pic>
      <xdr:nvPicPr>
        <xdr:cNvPr id="172" name="Picture 171" descr="S500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661765" y="1150842"/>
          <a:ext cx="0" cy="95250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2</xdr:row>
      <xdr:rowOff>52666</xdr:rowOff>
    </xdr:from>
    <xdr:ext cx="0" cy="1327897"/>
    <xdr:pic>
      <xdr:nvPicPr>
        <xdr:cNvPr id="173" name="Picture 172" descr="M73_Tower_Hero_01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661765" y="534519"/>
          <a:ext cx="0" cy="1327897"/>
        </a:xfrm>
        <a:prstGeom prst="rect">
          <a:avLst/>
        </a:prstGeom>
      </xdr:spPr>
    </xdr:pic>
    <xdr:clientData/>
  </xdr:oneCellAnchor>
  <xdr:oneCellAnchor>
    <xdr:from>
      <xdr:col>47</xdr:col>
      <xdr:colOff>0</xdr:colOff>
      <xdr:row>2</xdr:row>
      <xdr:rowOff>97489</xdr:rowOff>
    </xdr:from>
    <xdr:ext cx="0" cy="1238250"/>
    <xdr:pic>
      <xdr:nvPicPr>
        <xdr:cNvPr id="175" name="Picture 174" descr="ThinkCentre-M700-Tower_product-tour_01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1512235" y="579342"/>
          <a:ext cx="0" cy="1238250"/>
        </a:xfrm>
        <a:prstGeom prst="rect">
          <a:avLst/>
        </a:prstGeom>
      </xdr:spPr>
    </xdr:pic>
    <xdr:clientData/>
  </xdr:oneCellAnchor>
  <xdr:oneCellAnchor>
    <xdr:from>
      <xdr:col>47</xdr:col>
      <xdr:colOff>0</xdr:colOff>
      <xdr:row>1</xdr:row>
      <xdr:rowOff>92727</xdr:rowOff>
    </xdr:from>
    <xdr:ext cx="0" cy="1628774"/>
    <xdr:pic>
      <xdr:nvPicPr>
        <xdr:cNvPr id="159" name="Picture 13">
          <a:extLst>
            <a:ext uri="{FF2B5EF4-FFF2-40B4-BE49-F238E27FC236}">
              <a16:creationId xmlns:a16="http://schemas.microsoft.com/office/drawing/2014/main" id="{366CFD91-EF11-47E7-8E06-9386A6C5E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3417235" y="384080"/>
          <a:ext cx="0" cy="1628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61</xdr:col>
      <xdr:colOff>0</xdr:colOff>
      <xdr:row>2</xdr:row>
      <xdr:rowOff>168927</xdr:rowOff>
    </xdr:from>
    <xdr:to>
      <xdr:col>61</xdr:col>
      <xdr:colOff>1535652</xdr:colOff>
      <xdr:row>3</xdr:row>
      <xdr:rowOff>26052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9B3808ED-8E65-4E52-9EA5-D330F388F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150294" y="650780"/>
          <a:ext cx="1535652" cy="1100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9525</xdr:colOff>
      <xdr:row>2</xdr:row>
      <xdr:rowOff>95250</xdr:rowOff>
    </xdr:from>
    <xdr:to>
      <xdr:col>62</xdr:col>
      <xdr:colOff>1545177</xdr:colOff>
      <xdr:row>2</xdr:row>
      <xdr:rowOff>1190625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23EBDBEF-8520-4302-8160-85CC074D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246600" y="809625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0</xdr:colOff>
      <xdr:row>2</xdr:row>
      <xdr:rowOff>133350</xdr:rowOff>
    </xdr:from>
    <xdr:to>
      <xdr:col>59</xdr:col>
      <xdr:colOff>1535652</xdr:colOff>
      <xdr:row>2</xdr:row>
      <xdr:rowOff>1228725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6049DE06-2E23-4BC8-BCAB-2FD5F1A9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66425" y="609600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65</xdr:col>
      <xdr:colOff>0</xdr:colOff>
      <xdr:row>2</xdr:row>
      <xdr:rowOff>0</xdr:rowOff>
    </xdr:from>
    <xdr:to>
      <xdr:col>65</xdr:col>
      <xdr:colOff>952500</xdr:colOff>
      <xdr:row>2</xdr:row>
      <xdr:rowOff>1172987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EFD5A2B4-B7A9-418D-A542-6B175C165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231695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0</xdr:colOff>
      <xdr:row>2</xdr:row>
      <xdr:rowOff>0</xdr:rowOff>
    </xdr:from>
    <xdr:to>
      <xdr:col>66</xdr:col>
      <xdr:colOff>952500</xdr:colOff>
      <xdr:row>2</xdr:row>
      <xdr:rowOff>1172987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591C9C3B-F137-4C87-A322-26C416F4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233600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0</xdr:colOff>
      <xdr:row>2</xdr:row>
      <xdr:rowOff>0</xdr:rowOff>
    </xdr:from>
    <xdr:to>
      <xdr:col>67</xdr:col>
      <xdr:colOff>952500</xdr:colOff>
      <xdr:row>2</xdr:row>
      <xdr:rowOff>1172987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E2DC1390-F721-4A06-8A50-B0C4B25A6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235505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0</xdr:colOff>
      <xdr:row>2</xdr:row>
      <xdr:rowOff>0</xdr:rowOff>
    </xdr:from>
    <xdr:to>
      <xdr:col>68</xdr:col>
      <xdr:colOff>952500</xdr:colOff>
      <xdr:row>2</xdr:row>
      <xdr:rowOff>1172987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1C87AF97-8A3D-40F2-92E6-BD5350909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237410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0</xdr:colOff>
      <xdr:row>2</xdr:row>
      <xdr:rowOff>0</xdr:rowOff>
    </xdr:from>
    <xdr:to>
      <xdr:col>69</xdr:col>
      <xdr:colOff>952500</xdr:colOff>
      <xdr:row>2</xdr:row>
      <xdr:rowOff>1172987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A3E0701-6712-4298-AF83-BB3911A4D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239315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64</xdr:col>
      <xdr:colOff>0</xdr:colOff>
      <xdr:row>2</xdr:row>
      <xdr:rowOff>0</xdr:rowOff>
    </xdr:from>
    <xdr:to>
      <xdr:col>64</xdr:col>
      <xdr:colOff>952500</xdr:colOff>
      <xdr:row>2</xdr:row>
      <xdr:rowOff>1172987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41A089F-D435-4B11-830F-E0775B282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1" t="9157" r="30768" b="9646"/>
        <a:stretch/>
      </xdr:blipFill>
      <xdr:spPr bwMode="auto">
        <a:xfrm>
          <a:off x="229790625" y="476250"/>
          <a:ext cx="952500" cy="117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38100</xdr:colOff>
      <xdr:row>1</xdr:row>
      <xdr:rowOff>133350</xdr:rowOff>
    </xdr:from>
    <xdr:to>
      <xdr:col>49</xdr:col>
      <xdr:colOff>945426</xdr:colOff>
      <xdr:row>3</xdr:row>
      <xdr:rowOff>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A4BD4D36-5A96-4A3C-9133-EA67617CF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19478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38100</xdr:colOff>
      <xdr:row>1</xdr:row>
      <xdr:rowOff>133350</xdr:rowOff>
    </xdr:from>
    <xdr:to>
      <xdr:col>50</xdr:col>
      <xdr:colOff>945426</xdr:colOff>
      <xdr:row>3</xdr:row>
      <xdr:rowOff>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A6945784-8267-454B-853B-0426BFF92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19669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38100</xdr:colOff>
      <xdr:row>1</xdr:row>
      <xdr:rowOff>133350</xdr:rowOff>
    </xdr:from>
    <xdr:to>
      <xdr:col>51</xdr:col>
      <xdr:colOff>945426</xdr:colOff>
      <xdr:row>3</xdr:row>
      <xdr:rowOff>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C2565F7A-42D0-43F7-8809-25C8C9943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19859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38100</xdr:colOff>
      <xdr:row>1</xdr:row>
      <xdr:rowOff>133350</xdr:rowOff>
    </xdr:from>
    <xdr:to>
      <xdr:col>52</xdr:col>
      <xdr:colOff>945426</xdr:colOff>
      <xdr:row>3</xdr:row>
      <xdr:rowOff>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6F802BE6-11BC-4D5C-9ED4-1B3046643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20050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38100</xdr:colOff>
      <xdr:row>1</xdr:row>
      <xdr:rowOff>133350</xdr:rowOff>
    </xdr:from>
    <xdr:to>
      <xdr:col>54</xdr:col>
      <xdr:colOff>945426</xdr:colOff>
      <xdr:row>3</xdr:row>
      <xdr:rowOff>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BEC52775-F500-45ED-B881-D3D462CAE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20240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38100</xdr:colOff>
      <xdr:row>1</xdr:row>
      <xdr:rowOff>133350</xdr:rowOff>
    </xdr:from>
    <xdr:to>
      <xdr:col>55</xdr:col>
      <xdr:colOff>945426</xdr:colOff>
      <xdr:row>3</xdr:row>
      <xdr:rowOff>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890F3D76-D471-4A36-AF34-CFDF8BCD5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20431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38100</xdr:colOff>
      <xdr:row>1</xdr:row>
      <xdr:rowOff>133350</xdr:rowOff>
    </xdr:from>
    <xdr:to>
      <xdr:col>56</xdr:col>
      <xdr:colOff>945426</xdr:colOff>
      <xdr:row>3</xdr:row>
      <xdr:rowOff>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EAC3D0DC-387D-47BA-A24C-3CA606F5B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206216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38100</xdr:colOff>
      <xdr:row>1</xdr:row>
      <xdr:rowOff>133350</xdr:rowOff>
    </xdr:from>
    <xdr:to>
      <xdr:col>48</xdr:col>
      <xdr:colOff>945426</xdr:colOff>
      <xdr:row>3</xdr:row>
      <xdr:rowOff>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C86DDDF9-D318-45D7-8418-51A8AD0CBA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192881250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43</xdr:col>
      <xdr:colOff>800100</xdr:colOff>
      <xdr:row>2</xdr:row>
      <xdr:rowOff>1205214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D251187E-157E-4DC7-8A5D-F8C146E0A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685258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2</xdr:row>
      <xdr:rowOff>0</xdr:rowOff>
    </xdr:from>
    <xdr:to>
      <xdr:col>44</xdr:col>
      <xdr:colOff>800100</xdr:colOff>
      <xdr:row>2</xdr:row>
      <xdr:rowOff>1205214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523E823A-6822-444F-8962-FE3B20C8E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706118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0</xdr:colOff>
      <xdr:row>2</xdr:row>
      <xdr:rowOff>0</xdr:rowOff>
    </xdr:from>
    <xdr:to>
      <xdr:col>42</xdr:col>
      <xdr:colOff>800100</xdr:colOff>
      <xdr:row>2</xdr:row>
      <xdr:rowOff>1205214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BB04232D-CA2C-4512-A2B5-0FA110A99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664398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0</xdr:colOff>
      <xdr:row>2</xdr:row>
      <xdr:rowOff>0</xdr:rowOff>
    </xdr:from>
    <xdr:to>
      <xdr:col>41</xdr:col>
      <xdr:colOff>800100</xdr:colOff>
      <xdr:row>2</xdr:row>
      <xdr:rowOff>1205214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747B7D29-12C7-470D-A483-C3E81B0E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643538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2</xdr:row>
      <xdr:rowOff>0</xdr:rowOff>
    </xdr:from>
    <xdr:to>
      <xdr:col>40</xdr:col>
      <xdr:colOff>800100</xdr:colOff>
      <xdr:row>2</xdr:row>
      <xdr:rowOff>1205214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4E8C5519-C028-47E0-989E-D5C4075AD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622679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0</xdr:colOff>
      <xdr:row>2</xdr:row>
      <xdr:rowOff>0</xdr:rowOff>
    </xdr:from>
    <xdr:to>
      <xdr:col>39</xdr:col>
      <xdr:colOff>800100</xdr:colOff>
      <xdr:row>2</xdr:row>
      <xdr:rowOff>1205214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39D050EF-14D1-41CE-9A8B-89184D3AB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601819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2</xdr:row>
      <xdr:rowOff>0</xdr:rowOff>
    </xdr:from>
    <xdr:to>
      <xdr:col>38</xdr:col>
      <xdr:colOff>800100</xdr:colOff>
      <xdr:row>2</xdr:row>
      <xdr:rowOff>1205214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F1388892-A8B1-43CA-AC19-AEEAB816D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580959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37</xdr:col>
      <xdr:colOff>800100</xdr:colOff>
      <xdr:row>2</xdr:row>
      <xdr:rowOff>1205214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A1FA126F-3C7F-4EDC-9F0D-534DC6A0A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560099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</xdr:row>
      <xdr:rowOff>0</xdr:rowOff>
    </xdr:from>
    <xdr:to>
      <xdr:col>36</xdr:col>
      <xdr:colOff>800100</xdr:colOff>
      <xdr:row>2</xdr:row>
      <xdr:rowOff>1205214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0AA89766-5CE7-4AA0-AB80-CE7665AAE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518380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0</xdr:colOff>
      <xdr:row>2</xdr:row>
      <xdr:rowOff>0</xdr:rowOff>
    </xdr:from>
    <xdr:to>
      <xdr:col>35</xdr:col>
      <xdr:colOff>800100</xdr:colOff>
      <xdr:row>2</xdr:row>
      <xdr:rowOff>1205214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CDEBD5D6-5069-4B44-B2E7-74C99240D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497520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2</xdr:row>
      <xdr:rowOff>0</xdr:rowOff>
    </xdr:from>
    <xdr:to>
      <xdr:col>34</xdr:col>
      <xdr:colOff>800100</xdr:colOff>
      <xdr:row>2</xdr:row>
      <xdr:rowOff>1205214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ADAB8BCC-35F5-44F4-8543-C759516A4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476660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2</xdr:row>
      <xdr:rowOff>0</xdr:rowOff>
    </xdr:from>
    <xdr:to>
      <xdr:col>33</xdr:col>
      <xdr:colOff>800100</xdr:colOff>
      <xdr:row>2</xdr:row>
      <xdr:rowOff>1205214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A2F893A8-1054-4872-91E6-555C2C7D7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455801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2</xdr:row>
      <xdr:rowOff>0</xdr:rowOff>
    </xdr:from>
    <xdr:to>
      <xdr:col>31</xdr:col>
      <xdr:colOff>800100</xdr:colOff>
      <xdr:row>2</xdr:row>
      <xdr:rowOff>1205214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05AEA625-A6D5-48EA-9426-90F4821E0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4320837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30</xdr:col>
      <xdr:colOff>800100</xdr:colOff>
      <xdr:row>2</xdr:row>
      <xdr:rowOff>1205214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9D2D8457-1A16-4A9C-9E83-5F7B831B1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4112240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800100</xdr:colOff>
      <xdr:row>2</xdr:row>
      <xdr:rowOff>1205214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A76F6E30-6262-4C98-922F-69BB72D48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139036425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771524</xdr:colOff>
      <xdr:row>2</xdr:row>
      <xdr:rowOff>1162629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840B7CD3-1ADC-4D8E-B714-5366592D6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643794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771524</xdr:colOff>
      <xdr:row>2</xdr:row>
      <xdr:rowOff>1162629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4FD0B051-FC09-4B58-BBF5-EBCAE0697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623601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771524</xdr:colOff>
      <xdr:row>2</xdr:row>
      <xdr:rowOff>1162629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77B9C8C2-DEB5-45C7-BC99-181E0974C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603408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771524</xdr:colOff>
      <xdr:row>2</xdr:row>
      <xdr:rowOff>1162629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ED035E4F-D3A6-401A-806E-30454FA9E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583215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771524</xdr:colOff>
      <xdr:row>2</xdr:row>
      <xdr:rowOff>1162629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197DD2B9-14ED-4493-B274-077AEF04A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563022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771524</xdr:colOff>
      <xdr:row>2</xdr:row>
      <xdr:rowOff>1162629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8A15DFC4-0A66-4E38-A9DC-D9675D5D7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54282975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</xdr:row>
      <xdr:rowOff>314325</xdr:rowOff>
    </xdr:from>
    <xdr:to>
      <xdr:col>6</xdr:col>
      <xdr:colOff>1880484</xdr:colOff>
      <xdr:row>2</xdr:row>
      <xdr:rowOff>752478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666BB287-8FC7-4E68-A871-5572FD24C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2229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314325</xdr:rowOff>
    </xdr:from>
    <xdr:to>
      <xdr:col>7</xdr:col>
      <xdr:colOff>1880484</xdr:colOff>
      <xdr:row>2</xdr:row>
      <xdr:rowOff>752478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C6A94B34-B82E-472B-A670-E3B75F42F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4134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</xdr:row>
      <xdr:rowOff>314325</xdr:rowOff>
    </xdr:from>
    <xdr:to>
      <xdr:col>5</xdr:col>
      <xdr:colOff>1880484</xdr:colOff>
      <xdr:row>2</xdr:row>
      <xdr:rowOff>752478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38C53C4D-69A0-4128-8779-9FAF7B762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514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</xdr:row>
      <xdr:rowOff>314325</xdr:rowOff>
    </xdr:from>
    <xdr:to>
      <xdr:col>4</xdr:col>
      <xdr:colOff>1880484</xdr:colOff>
      <xdr:row>2</xdr:row>
      <xdr:rowOff>752478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8AD09FA9-1441-40AD-8D3C-868A3D159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609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</xdr:row>
      <xdr:rowOff>314325</xdr:rowOff>
    </xdr:from>
    <xdr:to>
      <xdr:col>3</xdr:col>
      <xdr:colOff>1880484</xdr:colOff>
      <xdr:row>2</xdr:row>
      <xdr:rowOff>752478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97816155-4E30-4B5D-8521-C597BB179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704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314325</xdr:rowOff>
    </xdr:from>
    <xdr:to>
      <xdr:col>2</xdr:col>
      <xdr:colOff>1880484</xdr:colOff>
      <xdr:row>2</xdr:row>
      <xdr:rowOff>752478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48B5770B-C2B3-4750-9CFE-5CCC8A478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799865" y="69410"/>
          <a:ext cx="438153" cy="18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828675</xdr:colOff>
      <xdr:row>2</xdr:row>
      <xdr:rowOff>1181044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8A5B2005-7AC6-42D5-B082-5DB3AA99B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2404" t="4167" r="33492" b="14823"/>
        <a:stretch/>
      </xdr:blipFill>
      <xdr:spPr>
        <a:xfrm>
          <a:off x="88191975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22</xdr:col>
      <xdr:colOff>828675</xdr:colOff>
      <xdr:row>2</xdr:row>
      <xdr:rowOff>1181044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034854DE-0994-4AE6-B1E2-C41743546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2404" t="4167" r="33492" b="14823"/>
        <a:stretch/>
      </xdr:blipFill>
      <xdr:spPr>
        <a:xfrm>
          <a:off x="105451275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828675</xdr:colOff>
      <xdr:row>2</xdr:row>
      <xdr:rowOff>1181044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81DC4E03-988A-4C1E-A81C-46233CFAD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2404" t="4167" r="33492" b="14823"/>
        <a:stretch/>
      </xdr:blipFill>
      <xdr:spPr>
        <a:xfrm>
          <a:off x="120053100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771525</xdr:colOff>
      <xdr:row>2</xdr:row>
      <xdr:rowOff>1179980</xdr:rowOff>
    </xdr:to>
    <xdr:pic>
      <xdr:nvPicPr>
        <xdr:cNvPr id="464" name="Picture 463" descr="images">
          <a:extLst>
            <a:ext uri="{FF2B5EF4-FFF2-40B4-BE49-F238E27FC236}">
              <a16:creationId xmlns:a16="http://schemas.microsoft.com/office/drawing/2014/main" id="{5C87F123-E8A4-4401-B1C5-3BF6738C0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00" t="4500" r="35300" b="17500"/>
        <a:stretch/>
      </xdr:blipFill>
      <xdr:spPr bwMode="auto">
        <a:xfrm>
          <a:off x="71218425" y="476250"/>
          <a:ext cx="771525" cy="117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771525</xdr:colOff>
      <xdr:row>2</xdr:row>
      <xdr:rowOff>1179980</xdr:rowOff>
    </xdr:to>
    <xdr:pic>
      <xdr:nvPicPr>
        <xdr:cNvPr id="465" name="Picture 464" descr="images">
          <a:extLst>
            <a:ext uri="{FF2B5EF4-FFF2-40B4-BE49-F238E27FC236}">
              <a16:creationId xmlns:a16="http://schemas.microsoft.com/office/drawing/2014/main" id="{828544A9-AC9B-42AB-9459-3DC8CCD02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00" t="4500" r="35300" b="17500"/>
        <a:stretch/>
      </xdr:blipFill>
      <xdr:spPr bwMode="auto">
        <a:xfrm>
          <a:off x="77476350" y="476250"/>
          <a:ext cx="771525" cy="117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771525</xdr:colOff>
      <xdr:row>2</xdr:row>
      <xdr:rowOff>1179980</xdr:rowOff>
    </xdr:to>
    <xdr:pic>
      <xdr:nvPicPr>
        <xdr:cNvPr id="470" name="Picture 469" descr="images">
          <a:extLst>
            <a:ext uri="{FF2B5EF4-FFF2-40B4-BE49-F238E27FC236}">
              <a16:creationId xmlns:a16="http://schemas.microsoft.com/office/drawing/2014/main" id="{22F40B96-6D64-4DAD-90F1-25F4D6B52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00" t="4500" r="35300" b="17500"/>
        <a:stretch/>
      </xdr:blipFill>
      <xdr:spPr bwMode="auto">
        <a:xfrm>
          <a:off x="92078175" y="476250"/>
          <a:ext cx="771525" cy="117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58</xdr:col>
      <xdr:colOff>0</xdr:colOff>
      <xdr:row>2</xdr:row>
      <xdr:rowOff>168927</xdr:rowOff>
    </xdr:from>
    <xdr:ext cx="1535652" cy="1095375"/>
    <xdr:pic>
      <xdr:nvPicPr>
        <xdr:cNvPr id="479" name="Picture 478">
          <a:extLst>
            <a:ext uri="{FF2B5EF4-FFF2-40B4-BE49-F238E27FC236}">
              <a16:creationId xmlns:a16="http://schemas.microsoft.com/office/drawing/2014/main" id="{9FCFA659-4F91-4CCE-8D6B-45A5FBA96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9525" y="645177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53</xdr:col>
      <xdr:colOff>38100</xdr:colOff>
      <xdr:row>1</xdr:row>
      <xdr:rowOff>133350</xdr:rowOff>
    </xdr:from>
    <xdr:ext cx="907326" cy="1295400"/>
    <xdr:pic>
      <xdr:nvPicPr>
        <xdr:cNvPr id="4" name="Picture 3">
          <a:extLst>
            <a:ext uri="{FF2B5EF4-FFF2-40B4-BE49-F238E27FC236}">
              <a16:creationId xmlns:a16="http://schemas.microsoft.com/office/drawing/2014/main" id="{1A9C1C77-06DC-4B90-936A-07991D71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8" t="12293" r="33223" b="8970"/>
        <a:stretch/>
      </xdr:blipFill>
      <xdr:spPr bwMode="auto">
        <a:xfrm>
          <a:off x="112633125" y="419100"/>
          <a:ext cx="90732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46</xdr:col>
      <xdr:colOff>0</xdr:colOff>
      <xdr:row>2</xdr:row>
      <xdr:rowOff>0</xdr:rowOff>
    </xdr:from>
    <xdr:ext cx="1066892" cy="1298561"/>
    <xdr:pic>
      <xdr:nvPicPr>
        <xdr:cNvPr id="5" name="Picture 4">
          <a:extLst>
            <a:ext uri="{FF2B5EF4-FFF2-40B4-BE49-F238E27FC236}">
              <a16:creationId xmlns:a16="http://schemas.microsoft.com/office/drawing/2014/main" id="{EFA7CA12-7E53-48AA-86F9-75F99F9C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0869750" y="476250"/>
          <a:ext cx="1066892" cy="1298561"/>
        </a:xfrm>
        <a:prstGeom prst="rect">
          <a:avLst/>
        </a:prstGeom>
      </xdr:spPr>
    </xdr:pic>
    <xdr:clientData/>
  </xdr:oneCellAnchor>
  <xdr:twoCellAnchor editAs="oneCell">
    <xdr:from>
      <xdr:col>28</xdr:col>
      <xdr:colOff>0</xdr:colOff>
      <xdr:row>2</xdr:row>
      <xdr:rowOff>0</xdr:rowOff>
    </xdr:from>
    <xdr:to>
      <xdr:col>28</xdr:col>
      <xdr:colOff>800100</xdr:colOff>
      <xdr:row>2</xdr:row>
      <xdr:rowOff>1205214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6F538C6-AE69-490B-A215-2A40B169A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6819" r="31364" b="3030"/>
        <a:stretch/>
      </xdr:blipFill>
      <xdr:spPr bwMode="auto">
        <a:xfrm>
          <a:off x="64712850" y="476250"/>
          <a:ext cx="800100" cy="120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0</xdr:colOff>
      <xdr:row>2</xdr:row>
      <xdr:rowOff>0</xdr:rowOff>
    </xdr:from>
    <xdr:ext cx="771524" cy="1162629"/>
    <xdr:pic>
      <xdr:nvPicPr>
        <xdr:cNvPr id="9" name="Picture 8">
          <a:extLst>
            <a:ext uri="{FF2B5EF4-FFF2-40B4-BE49-F238E27FC236}">
              <a16:creationId xmlns:a16="http://schemas.microsoft.com/office/drawing/2014/main" id="{050EB555-F76F-47A2-AC1B-F1E6BFC2D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3833" r="34300" b="5500"/>
        <a:stretch/>
      </xdr:blipFill>
      <xdr:spPr bwMode="auto">
        <a:xfrm>
          <a:off x="34785300" y="476250"/>
          <a:ext cx="771524" cy="116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24</xdr:col>
      <xdr:colOff>0</xdr:colOff>
      <xdr:row>2</xdr:row>
      <xdr:rowOff>0</xdr:rowOff>
    </xdr:from>
    <xdr:to>
      <xdr:col>24</xdr:col>
      <xdr:colOff>828675</xdr:colOff>
      <xdr:row>2</xdr:row>
      <xdr:rowOff>1181044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C4A46B-787E-424D-BF8B-B013093DC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2404" t="4167" r="33492" b="14823"/>
        <a:stretch/>
      </xdr:blipFill>
      <xdr:spPr>
        <a:xfrm>
          <a:off x="60188475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828675</xdr:colOff>
      <xdr:row>2</xdr:row>
      <xdr:rowOff>1181044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D69B4EC-407B-436B-AF12-70F889694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2404" t="4167" r="33492" b="14823"/>
        <a:stretch/>
      </xdr:blipFill>
      <xdr:spPr>
        <a:xfrm>
          <a:off x="62274450" y="476250"/>
          <a:ext cx="828675" cy="118104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26</xdr:col>
      <xdr:colOff>828675</xdr:colOff>
      <xdr:row>2</xdr:row>
      <xdr:rowOff>1181044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2E8AF3-FAB9-4BCB-A5AA-1185F19DA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2404" t="4167" r="33492" b="14823"/>
        <a:stretch/>
      </xdr:blipFill>
      <xdr:spPr>
        <a:xfrm>
          <a:off x="64360425" y="476250"/>
          <a:ext cx="828675" cy="1181044"/>
        </a:xfrm>
        <a:prstGeom prst="rect">
          <a:avLst/>
        </a:prstGeom>
      </xdr:spPr>
    </xdr:pic>
    <xdr:clientData/>
  </xdr:twoCellAnchor>
  <xdr:oneCellAnchor>
    <xdr:from>
      <xdr:col>61</xdr:col>
      <xdr:colOff>0</xdr:colOff>
      <xdr:row>2</xdr:row>
      <xdr:rowOff>168927</xdr:rowOff>
    </xdr:from>
    <xdr:ext cx="1535652" cy="1095375"/>
    <xdr:pic>
      <xdr:nvPicPr>
        <xdr:cNvPr id="7" name="Picture 6">
          <a:extLst>
            <a:ext uri="{FF2B5EF4-FFF2-40B4-BE49-F238E27FC236}">
              <a16:creationId xmlns:a16="http://schemas.microsoft.com/office/drawing/2014/main" id="{9A39BAD3-8BA5-4F27-96DE-B9D9912CB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79375" y="883302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60</xdr:col>
      <xdr:colOff>0</xdr:colOff>
      <xdr:row>2</xdr:row>
      <xdr:rowOff>200025</xdr:rowOff>
    </xdr:from>
    <xdr:to>
      <xdr:col>60</xdr:col>
      <xdr:colOff>1535652</xdr:colOff>
      <xdr:row>3</xdr:row>
      <xdr:rowOff>57150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B80E6B4-0700-42AF-82F5-A0D8CB6C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9375" y="676275"/>
          <a:ext cx="15356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155575</xdr:rowOff>
    </xdr:from>
    <xdr:to>
      <xdr:col>3</xdr:col>
      <xdr:colOff>0</xdr:colOff>
      <xdr:row>14</xdr:row>
      <xdr:rowOff>417884</xdr:rowOff>
    </xdr:to>
    <xdr:pic>
      <xdr:nvPicPr>
        <xdr:cNvPr id="5" name="Picture 4" descr="L:\MKT\Virtualization\VDI Project\Cleveland\Cleveland ROW\sample1.png">
          <a:extLst>
            <a:ext uri="{FF2B5EF4-FFF2-40B4-BE49-F238E27FC236}">
              <a16:creationId xmlns:a16="http://schemas.microsoft.com/office/drawing/2014/main" id="{616A63DD-091A-4D77-ADB6-CDF981AF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5100" y="631825"/>
          <a:ext cx="0" cy="32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190500</xdr:rowOff>
    </xdr:from>
    <xdr:to>
      <xdr:col>3</xdr:col>
      <xdr:colOff>0</xdr:colOff>
      <xdr:row>1</xdr:row>
      <xdr:rowOff>95249</xdr:rowOff>
    </xdr:to>
    <xdr:pic>
      <xdr:nvPicPr>
        <xdr:cNvPr id="12" name="Picture 11" descr="S500.jpg">
          <a:extLst>
            <a:ext uri="{FF2B5EF4-FFF2-40B4-BE49-F238E27FC236}">
              <a16:creationId xmlns:a16="http://schemas.microsoft.com/office/drawing/2014/main" id="{C67A20D8-99F6-44AB-8AE6-A236F943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76250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142875</xdr:rowOff>
    </xdr:from>
    <xdr:to>
      <xdr:col>3</xdr:col>
      <xdr:colOff>0</xdr:colOff>
      <xdr:row>1</xdr:row>
      <xdr:rowOff>76199</xdr:rowOff>
    </xdr:to>
    <xdr:pic>
      <xdr:nvPicPr>
        <xdr:cNvPr id="13" name="Picture 12" descr="S500.jpg">
          <a:extLst>
            <a:ext uri="{FF2B5EF4-FFF2-40B4-BE49-F238E27FC236}">
              <a16:creationId xmlns:a16="http://schemas.microsoft.com/office/drawing/2014/main" id="{1FB61B5C-4666-45D4-95A7-C840533A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142875</xdr:rowOff>
    </xdr:from>
    <xdr:to>
      <xdr:col>3</xdr:col>
      <xdr:colOff>0</xdr:colOff>
      <xdr:row>1</xdr:row>
      <xdr:rowOff>76199</xdr:rowOff>
    </xdr:to>
    <xdr:pic>
      <xdr:nvPicPr>
        <xdr:cNvPr id="16" name="Picture 15" descr="S500.jpg">
          <a:extLst>
            <a:ext uri="{FF2B5EF4-FFF2-40B4-BE49-F238E27FC236}">
              <a16:creationId xmlns:a16="http://schemas.microsoft.com/office/drawing/2014/main" id="{51A11AC8-A9BD-49CA-AFB0-19A1A91C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5100" y="428625"/>
          <a:ext cx="0" cy="95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304800</xdr:colOff>
      <xdr:row>21</xdr:row>
      <xdr:rowOff>19050</xdr:rowOff>
    </xdr:to>
    <xdr:sp macro="" textlink="">
      <xdr:nvSpPr>
        <xdr:cNvPr id="13313" name="AutoShape 1" descr="ThinkStation Nvidia Quadro P620 2GB GDDR5 Mini DPx4 Graphics Card with HP Bracket&lt;br&gt;PN:4X60R60468&lt;br&gt;ThinkStation Nvidia Quadro P620 2GB GDDR5 Mini DPx4 Graphics Card with HP Bracket&lt;br&gt;PN:4X60R60468">
          <a:extLst>
            <a:ext uri="{FF2B5EF4-FFF2-40B4-BE49-F238E27FC236}">
              <a16:creationId xmlns:a16="http://schemas.microsoft.com/office/drawing/2014/main" id="{493EC83A-7EC3-4B70-92DB-E1012EBC0E18}"/>
            </a:ext>
          </a:extLst>
        </xdr:cNvPr>
        <xdr:cNvSpPr>
          <a:spLocks noChangeAspect="1" noChangeArrowheads="1"/>
        </xdr:cNvSpPr>
      </xdr:nvSpPr>
      <xdr:spPr bwMode="auto">
        <a:xfrm>
          <a:off x="6248400" y="489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</xdr:row>
      <xdr:rowOff>77343</xdr:rowOff>
    </xdr:from>
    <xdr:to>
      <xdr:col>8</xdr:col>
      <xdr:colOff>28575</xdr:colOff>
      <xdr:row>1</xdr:row>
      <xdr:rowOff>914400</xdr:rowOff>
    </xdr:to>
    <xdr:pic>
      <xdr:nvPicPr>
        <xdr:cNvPr id="17" name="Picture 16" descr="NVIDIA RTX A4000">
          <a:extLst>
            <a:ext uri="{FF2B5EF4-FFF2-40B4-BE49-F238E27FC236}">
              <a16:creationId xmlns:a16="http://schemas.microsoft.com/office/drawing/2014/main" id="{C5B1726E-4F89-4BF7-83BA-09E0147A1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439293"/>
          <a:ext cx="1485900" cy="83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1304925</xdr:colOff>
      <xdr:row>0</xdr:row>
      <xdr:rowOff>0</xdr:rowOff>
    </xdr:from>
    <xdr:to>
      <xdr:col>4</xdr:col>
      <xdr:colOff>1400008</xdr:colOff>
      <xdr:row>3</xdr:row>
      <xdr:rowOff>152233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D11BD9-6C66-4805-BA2B-CBD42768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63571" y1="35000" x2="50000" y2="435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24500" y="0"/>
          <a:ext cx="1561933" cy="156193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0</xdr:row>
      <xdr:rowOff>485775</xdr:rowOff>
    </xdr:from>
    <xdr:ext cx="1561933" cy="1561933"/>
    <xdr:pic>
      <xdr:nvPicPr>
        <xdr:cNvPr id="27" name="Picture 26">
          <a:extLst>
            <a:ext uri="{FF2B5EF4-FFF2-40B4-BE49-F238E27FC236}">
              <a16:creationId xmlns:a16="http://schemas.microsoft.com/office/drawing/2014/main" id="{AC2D3156-1D47-4015-827D-14BF7997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63571" y1="35000" x2="50000" y2="435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01400" y="685800"/>
          <a:ext cx="1561933" cy="156193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</xdr:row>
      <xdr:rowOff>171450</xdr:rowOff>
    </xdr:from>
    <xdr:ext cx="1471021" cy="828675"/>
    <xdr:pic>
      <xdr:nvPicPr>
        <xdr:cNvPr id="24" name="Picture 23" descr="NVIDIA RTX A2000 | A2000 12GB">
          <a:extLst>
            <a:ext uri="{FF2B5EF4-FFF2-40B4-BE49-F238E27FC236}">
              <a16:creationId xmlns:a16="http://schemas.microsoft.com/office/drawing/2014/main" id="{9F0F77FD-7846-4F2F-B7FF-C877A9D28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533400"/>
          <a:ext cx="1471021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1457325</xdr:colOff>
      <xdr:row>1</xdr:row>
      <xdr:rowOff>57150</xdr:rowOff>
    </xdr:from>
    <xdr:to>
      <xdr:col>9</xdr:col>
      <xdr:colOff>19050</xdr:colOff>
      <xdr:row>1</xdr:row>
      <xdr:rowOff>894207</xdr:rowOff>
    </xdr:to>
    <xdr:pic>
      <xdr:nvPicPr>
        <xdr:cNvPr id="31" name="Picture 30" descr="NVIDIA RTX A4000">
          <a:extLst>
            <a:ext uri="{FF2B5EF4-FFF2-40B4-BE49-F238E27FC236}">
              <a16:creationId xmlns:a16="http://schemas.microsoft.com/office/drawing/2014/main" id="{4B46AD9C-32F9-4B50-8275-8BD5A8011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219075"/>
          <a:ext cx="1485900" cy="83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142874</xdr:colOff>
      <xdr:row>1</xdr:row>
      <xdr:rowOff>223594</xdr:rowOff>
    </xdr:from>
    <xdr:to>
      <xdr:col>2</xdr:col>
      <xdr:colOff>1381125</xdr:colOff>
      <xdr:row>1</xdr:row>
      <xdr:rowOff>920470</xdr:rowOff>
    </xdr:to>
    <xdr:pic>
      <xdr:nvPicPr>
        <xdr:cNvPr id="2" name="Picture 1" descr="NVIDIA T400 Draufsicht">
          <a:extLst>
            <a:ext uri="{FF2B5EF4-FFF2-40B4-BE49-F238E27FC236}">
              <a16:creationId xmlns:a16="http://schemas.microsoft.com/office/drawing/2014/main" id="{D292F8DA-716C-0020-1BE5-D08D4F591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4" y="585544"/>
          <a:ext cx="1238251" cy="6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1</xdr:row>
      <xdr:rowOff>85725</xdr:rowOff>
    </xdr:from>
    <xdr:ext cx="1606287" cy="904875"/>
    <xdr:pic>
      <xdr:nvPicPr>
        <xdr:cNvPr id="4" name="Picture 3" descr="NVIDIA RTX A5000">
          <a:extLst>
            <a:ext uri="{FF2B5EF4-FFF2-40B4-BE49-F238E27FC236}">
              <a16:creationId xmlns:a16="http://schemas.microsoft.com/office/drawing/2014/main" id="{D995F02F-EB0E-4F02-B83F-D667A200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47650"/>
          <a:ext cx="160628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95251</xdr:colOff>
      <xdr:row>1</xdr:row>
      <xdr:rowOff>104775</xdr:rowOff>
    </xdr:from>
    <xdr:to>
      <xdr:col>14</xdr:col>
      <xdr:colOff>1428751</xdr:colOff>
      <xdr:row>1</xdr:row>
      <xdr:rowOff>771525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A474425-0404-4222-787A-60322A5C8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30194" t="31050" r="28363" b="32112"/>
        <a:stretch/>
      </xdr:blipFill>
      <xdr:spPr>
        <a:xfrm>
          <a:off x="15925801" y="266700"/>
          <a:ext cx="1333500" cy="666750"/>
        </a:xfrm>
        <a:prstGeom prst="rect">
          <a:avLst/>
        </a:prstGeom>
      </xdr:spPr>
    </xdr:pic>
    <xdr:clientData/>
  </xdr:twoCellAnchor>
  <xdr:twoCellAnchor editAs="oneCell">
    <xdr:from>
      <xdr:col>14</xdr:col>
      <xdr:colOff>1514475</xdr:colOff>
      <xdr:row>1</xdr:row>
      <xdr:rowOff>238125</xdr:rowOff>
    </xdr:from>
    <xdr:to>
      <xdr:col>15</xdr:col>
      <xdr:colOff>1428750</xdr:colOff>
      <xdr:row>1</xdr:row>
      <xdr:rowOff>895350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A126B1-7593-0E0C-2461-56B8720371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25315" t="33158" r="23479" b="25244"/>
        <a:stretch/>
      </xdr:blipFill>
      <xdr:spPr>
        <a:xfrm>
          <a:off x="17345025" y="400050"/>
          <a:ext cx="1438275" cy="65722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1</xdr:row>
      <xdr:rowOff>98821</xdr:rowOff>
    </xdr:from>
    <xdr:to>
      <xdr:col>12</xdr:col>
      <xdr:colOff>1181100</xdr:colOff>
      <xdr:row>1</xdr:row>
      <xdr:rowOff>1009649</xdr:rowOff>
    </xdr:to>
    <xdr:pic>
      <xdr:nvPicPr>
        <xdr:cNvPr id="10" name="Picture 9" descr="Lenovo ThinkReality VRX Headset in Dreiviertelansicht von links">
          <a:extLst>
            <a:ext uri="{FF2B5EF4-FFF2-40B4-BE49-F238E27FC236}">
              <a16:creationId xmlns:a16="http://schemas.microsoft.com/office/drawing/2014/main" id="{E045A08D-B3EB-B163-C8AB-529D2FBF9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9300" y="260746"/>
          <a:ext cx="1133475" cy="91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116985</xdr:colOff>
      <xdr:row>1</xdr:row>
      <xdr:rowOff>142875</xdr:rowOff>
    </xdr:from>
    <xdr:to>
      <xdr:col>10</xdr:col>
      <xdr:colOff>1657349</xdr:colOff>
      <xdr:row>1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D97BF9-9A37-1134-219A-D39313853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9626" t="30625" r="9249" b="31250"/>
        <a:stretch/>
      </xdr:blipFill>
      <xdr:spPr>
        <a:xfrm>
          <a:off x="14604510" y="304800"/>
          <a:ext cx="1540364" cy="723900"/>
        </a:xfrm>
        <a:prstGeom prst="rect">
          <a:avLst/>
        </a:prstGeom>
      </xdr:spPr>
    </xdr:pic>
    <xdr:clientData/>
  </xdr:twoCellAnchor>
  <xdr:twoCellAnchor editAs="oneCell">
    <xdr:from>
      <xdr:col>6</xdr:col>
      <xdr:colOff>1440960</xdr:colOff>
      <xdr:row>1</xdr:row>
      <xdr:rowOff>152401</xdr:rowOff>
    </xdr:from>
    <xdr:to>
      <xdr:col>8</xdr:col>
      <xdr:colOff>1428750</xdr:colOff>
      <xdr:row>1</xdr:row>
      <xdr:rowOff>872785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3F3BD4-EE06-ED5D-FA69-A468CCEAD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25787" r="2614" b="25984"/>
        <a:stretch/>
      </xdr:blipFill>
      <xdr:spPr>
        <a:xfrm>
          <a:off x="10061085" y="314326"/>
          <a:ext cx="1454640" cy="7203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85850"/>
    <xdr:pic>
      <xdr:nvPicPr>
        <xdr:cNvPr id="2" name="Picture 1">
          <a:extLst>
            <a:ext uri="{FF2B5EF4-FFF2-40B4-BE49-F238E27FC236}">
              <a16:creationId xmlns:a16="http://schemas.microsoft.com/office/drawing/2014/main" id="{51CD884B-4961-48E7-8015-769AFFC6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3" name="Picture 2">
          <a:extLst>
            <a:ext uri="{FF2B5EF4-FFF2-40B4-BE49-F238E27FC236}">
              <a16:creationId xmlns:a16="http://schemas.microsoft.com/office/drawing/2014/main" id="{7D4FC72C-0EEC-4414-9417-5EC111AC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1</xdr:col>
      <xdr:colOff>1676400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11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600" y="2533650"/>
          <a:ext cx="1647825" cy="1285875"/>
        </a:xfrm>
        <a:prstGeom prst="rect">
          <a:avLst/>
        </a:prstGeom>
      </xdr:spPr>
    </xdr:pic>
    <xdr:clientData/>
  </xdr:twoCellAnchor>
  <xdr:oneCellAnchor>
    <xdr:from>
      <xdr:col>1</xdr:col>
      <xdr:colOff>342899</xdr:colOff>
      <xdr:row>3</xdr:row>
      <xdr:rowOff>19049</xdr:rowOff>
    </xdr:from>
    <xdr:ext cx="1047495" cy="120015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6924" y="3819524"/>
          <a:ext cx="1047495" cy="1200151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4</xdr:row>
      <xdr:rowOff>66675</xdr:rowOff>
    </xdr:from>
    <xdr:to>
      <xdr:col>1</xdr:col>
      <xdr:colOff>1049133</xdr:colOff>
      <xdr:row>4</xdr:row>
      <xdr:rowOff>1218675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5133975"/>
          <a:ext cx="325233" cy="1152000"/>
        </a:xfrm>
        <a:prstGeom prst="rect">
          <a:avLst/>
        </a:prstGeom>
      </xdr:spPr>
    </xdr:pic>
    <xdr:clientData/>
  </xdr:twoCellAnchor>
  <xdr:oneCellAnchor>
    <xdr:from>
      <xdr:col>1</xdr:col>
      <xdr:colOff>390525</xdr:colOff>
      <xdr:row>8</xdr:row>
      <xdr:rowOff>57150</xdr:rowOff>
    </xdr:from>
    <xdr:ext cx="993346" cy="117157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10191750"/>
          <a:ext cx="993346" cy="1171575"/>
        </a:xfrm>
        <a:prstGeom prst="rect">
          <a:avLst/>
        </a:prstGeom>
      </xdr:spPr>
    </xdr:pic>
    <xdr:clientData/>
  </xdr:oneCellAnchor>
  <xdr:oneCellAnchor>
    <xdr:from>
      <xdr:col>1</xdr:col>
      <xdr:colOff>361950</xdr:colOff>
      <xdr:row>7</xdr:row>
      <xdr:rowOff>38099</xdr:rowOff>
    </xdr:from>
    <xdr:ext cx="1095375" cy="1200151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8905874"/>
          <a:ext cx="1095375" cy="1200151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9</xdr:row>
      <xdr:rowOff>69861</xdr:rowOff>
    </xdr:from>
    <xdr:ext cx="981075" cy="1168747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2175" y="11471286"/>
          <a:ext cx="981075" cy="1168747"/>
        </a:xfrm>
        <a:prstGeom prst="rect">
          <a:avLst/>
        </a:prstGeom>
      </xdr:spPr>
    </xdr:pic>
    <xdr:clientData/>
  </xdr:oneCellAnchor>
  <xdr:oneCellAnchor>
    <xdr:from>
      <xdr:col>1</xdr:col>
      <xdr:colOff>371475</xdr:colOff>
      <xdr:row>10</xdr:row>
      <xdr:rowOff>38100</xdr:rowOff>
    </xdr:from>
    <xdr:ext cx="990600" cy="1204798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0" y="12706350"/>
          <a:ext cx="990600" cy="1204798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0</xdr:row>
      <xdr:rowOff>1</xdr:rowOff>
    </xdr:from>
    <xdr:to>
      <xdr:col>1</xdr:col>
      <xdr:colOff>1657351</xdr:colOff>
      <xdr:row>0</xdr:row>
      <xdr:rowOff>1184753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667" b="9555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" y="1"/>
          <a:ext cx="1590676" cy="11847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19050</xdr:rowOff>
    </xdr:from>
    <xdr:to>
      <xdr:col>1</xdr:col>
      <xdr:colOff>1666876</xdr:colOff>
      <xdr:row>1</xdr:row>
      <xdr:rowOff>1247775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2125" y="1285875"/>
          <a:ext cx="1628776" cy="1228725"/>
        </a:xfrm>
        <a:prstGeom prst="rect">
          <a:avLst/>
        </a:prstGeom>
      </xdr:spPr>
    </xdr:pic>
    <xdr:clientData/>
  </xdr:twoCellAnchor>
  <xdr:twoCellAnchor>
    <xdr:from>
      <xdr:col>1</xdr:col>
      <xdr:colOff>323857</xdr:colOff>
      <xdr:row>5</xdr:row>
      <xdr:rowOff>440727</xdr:rowOff>
    </xdr:from>
    <xdr:to>
      <xdr:col>1</xdr:col>
      <xdr:colOff>1334730</xdr:colOff>
      <xdr:row>5</xdr:row>
      <xdr:rowOff>1054521</xdr:rowOff>
    </xdr:to>
    <xdr:pic>
      <xdr:nvPicPr>
        <xdr:cNvPr id="14" name="Picture 13" descr="D:\Market\Summit\pic\Thinkcentre_M900x Tiny_WiFi_connector_16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47882" y="6774852"/>
          <a:ext cx="1010873" cy="6137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</xdr:row>
      <xdr:rowOff>71921</xdr:rowOff>
    </xdr:from>
    <xdr:to>
      <xdr:col>1</xdr:col>
      <xdr:colOff>1676400</xdr:colOff>
      <xdr:row>6</xdr:row>
      <xdr:rowOff>1190625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2053" r="11607" b="6470"/>
        <a:stretch/>
      </xdr:blipFill>
      <xdr:spPr>
        <a:xfrm>
          <a:off x="1771650" y="7672871"/>
          <a:ext cx="1628775" cy="1118704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11</xdr:row>
      <xdr:rowOff>67489</xdr:rowOff>
    </xdr:from>
    <xdr:ext cx="1524000" cy="1178381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0" y="14002564"/>
          <a:ext cx="1524000" cy="117838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lbp.force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13F06-EF44-4957-A584-85E7E125DAE3}">
  <sheetPr codeName="Sheet3"/>
  <dimension ref="A1:S17"/>
  <sheetViews>
    <sheetView tabSelected="1" zoomScaleNormal="100" workbookViewId="0">
      <pane ySplit="6" topLeftCell="A7" activePane="bottomLeft" state="frozen"/>
      <selection pane="bottomLeft" activeCell="B2" sqref="B2"/>
    </sheetView>
  </sheetViews>
  <sheetFormatPr baseColWidth="10" defaultColWidth="17.85546875" defaultRowHeight="22.5" customHeight="1"/>
  <cols>
    <col min="1" max="1" width="7.140625" style="175" customWidth="1"/>
    <col min="2" max="3" width="17.85546875" style="175"/>
    <col min="4" max="4" width="4.28515625" style="175" customWidth="1"/>
    <col min="5" max="5" width="17.85546875" style="175"/>
    <col min="6" max="6" width="4.28515625" style="175" customWidth="1"/>
    <col min="7" max="7" width="17.85546875" style="175"/>
    <col min="8" max="8" width="4.28515625" style="175" customWidth="1"/>
    <col min="9" max="11" width="17.85546875" style="175"/>
    <col min="12" max="12" width="5.85546875" style="175" customWidth="1"/>
    <col min="13" max="16" width="17.85546875" style="175"/>
    <col min="17" max="17" width="5.28515625" style="175" customWidth="1"/>
    <col min="18" max="16384" width="17.85546875" style="175"/>
  </cols>
  <sheetData>
    <row r="1" spans="1:19" ht="37.5" hidden="1" customHeight="1">
      <c r="B1" s="209" t="s">
        <v>543</v>
      </c>
      <c r="H1" s="177"/>
    </row>
    <row r="2" spans="1:19" ht="69" customHeight="1">
      <c r="B2" s="176"/>
      <c r="H2" s="177"/>
    </row>
    <row r="3" spans="1:19" ht="31.5">
      <c r="B3" s="247" t="s">
        <v>362</v>
      </c>
      <c r="C3" s="247"/>
      <c r="E3" s="236" t="s">
        <v>363</v>
      </c>
      <c r="G3" s="229" t="s">
        <v>361</v>
      </c>
      <c r="H3" s="177"/>
      <c r="I3" s="247" t="s">
        <v>358</v>
      </c>
      <c r="J3" s="247"/>
      <c r="K3" s="247"/>
      <c r="L3" s="186"/>
      <c r="M3" s="247" t="s">
        <v>359</v>
      </c>
      <c r="N3" s="247"/>
      <c r="O3" s="247"/>
      <c r="P3" s="247"/>
      <c r="R3" s="208" t="s">
        <v>542</v>
      </c>
    </row>
    <row r="4" spans="1:19" ht="8.25" customHeight="1" thickBot="1">
      <c r="B4" s="197"/>
      <c r="C4" s="199"/>
      <c r="H4" s="177"/>
      <c r="I4" s="176"/>
      <c r="M4" s="176"/>
      <c r="R4" s="176"/>
    </row>
    <row r="5" spans="1:19" ht="8.25" customHeight="1" thickTop="1">
      <c r="B5" s="251"/>
      <c r="C5" s="252"/>
      <c r="D5" s="198"/>
      <c r="E5" s="235"/>
      <c r="G5" s="228"/>
      <c r="H5" s="177"/>
      <c r="I5" s="253"/>
      <c r="J5" s="253"/>
      <c r="K5" s="254"/>
      <c r="M5" s="248"/>
      <c r="N5" s="249"/>
      <c r="O5" s="249"/>
      <c r="P5" s="250"/>
      <c r="Q5" s="200"/>
      <c r="R5" s="207"/>
      <c r="S5" s="200"/>
    </row>
    <row r="6" spans="1:19" ht="22.5" customHeight="1">
      <c r="B6" s="178" t="s">
        <v>350</v>
      </c>
      <c r="C6" s="179" t="s">
        <v>351</v>
      </c>
      <c r="D6" s="177"/>
      <c r="E6" s="179" t="s">
        <v>351</v>
      </c>
      <c r="F6" s="177"/>
      <c r="G6" s="180" t="s">
        <v>351</v>
      </c>
      <c r="H6" s="177"/>
      <c r="I6" s="178" t="s">
        <v>352</v>
      </c>
      <c r="J6" s="179" t="s">
        <v>431</v>
      </c>
      <c r="K6" s="179" t="s">
        <v>353</v>
      </c>
      <c r="L6" s="177"/>
      <c r="M6" s="178" t="s">
        <v>354</v>
      </c>
      <c r="N6" s="179" t="s">
        <v>357</v>
      </c>
      <c r="O6" s="219" t="s">
        <v>767</v>
      </c>
      <c r="P6" s="219" t="s">
        <v>1140</v>
      </c>
      <c r="R6" s="178"/>
      <c r="S6" s="200"/>
    </row>
    <row r="7" spans="1:19" ht="56.25" customHeight="1">
      <c r="C7" s="184"/>
      <c r="D7" s="177"/>
      <c r="E7" s="190"/>
      <c r="F7" s="177"/>
      <c r="G7" s="183"/>
      <c r="H7" s="187"/>
      <c r="I7" s="182"/>
      <c r="J7" s="182"/>
      <c r="K7" s="182"/>
      <c r="L7" s="177"/>
      <c r="N7" s="184"/>
      <c r="O7" s="184"/>
      <c r="P7" s="184"/>
    </row>
    <row r="8" spans="1:19" ht="22.5" customHeight="1" thickBot="1">
      <c r="B8" s="193" t="s">
        <v>525</v>
      </c>
      <c r="C8" s="185" t="s">
        <v>1052</v>
      </c>
      <c r="D8" s="177"/>
      <c r="E8" s="185" t="s">
        <v>477</v>
      </c>
      <c r="F8" s="177"/>
      <c r="G8" s="185" t="s">
        <v>964</v>
      </c>
      <c r="H8" s="187"/>
      <c r="I8" s="185" t="s">
        <v>583</v>
      </c>
      <c r="J8" s="185" t="s">
        <v>634</v>
      </c>
      <c r="K8" s="185" t="s">
        <v>518</v>
      </c>
      <c r="L8" s="177"/>
      <c r="M8" s="185" t="s">
        <v>355</v>
      </c>
      <c r="N8" s="185" t="s">
        <v>356</v>
      </c>
      <c r="O8" s="185" t="s">
        <v>796</v>
      </c>
      <c r="P8" s="185" t="s">
        <v>1141</v>
      </c>
    </row>
    <row r="9" spans="1:19" ht="56.25" customHeight="1" thickTop="1">
      <c r="A9" s="182"/>
      <c r="C9" s="184"/>
      <c r="D9" s="177"/>
      <c r="E9" s="190"/>
      <c r="F9" s="191"/>
      <c r="H9" s="187"/>
      <c r="K9" s="182"/>
      <c r="L9" s="177"/>
      <c r="N9" s="223"/>
      <c r="O9" s="225"/>
      <c r="P9" s="225"/>
    </row>
    <row r="10" spans="1:19" ht="22.5" customHeight="1">
      <c r="A10" s="182"/>
      <c r="B10" s="185" t="s">
        <v>1051</v>
      </c>
      <c r="C10" s="185" t="s">
        <v>962</v>
      </c>
      <c r="D10" s="177"/>
      <c r="E10" s="185" t="s">
        <v>1003</v>
      </c>
      <c r="F10" s="191"/>
      <c r="H10" s="187"/>
      <c r="K10" s="185" t="s">
        <v>413</v>
      </c>
      <c r="L10" s="191"/>
      <c r="M10" s="185" t="s">
        <v>795</v>
      </c>
    </row>
    <row r="11" spans="1:19" ht="56.25" customHeight="1">
      <c r="A11" s="182"/>
      <c r="D11" s="177"/>
      <c r="E11" s="190"/>
      <c r="F11" s="177"/>
      <c r="H11" s="187"/>
      <c r="I11" s="223"/>
      <c r="J11" s="224"/>
      <c r="K11" s="182"/>
      <c r="L11" s="192"/>
      <c r="P11" s="196"/>
    </row>
    <row r="12" spans="1:19" ht="22.5" customHeight="1">
      <c r="A12" s="189"/>
      <c r="B12" s="185" t="s">
        <v>961</v>
      </c>
      <c r="D12" s="177"/>
      <c r="E12" s="185" t="s">
        <v>963</v>
      </c>
      <c r="F12" s="177"/>
      <c r="H12" s="187"/>
      <c r="I12" s="181"/>
      <c r="K12" s="185" t="s">
        <v>662</v>
      </c>
      <c r="L12" s="177"/>
    </row>
    <row r="13" spans="1:19" ht="56.25" customHeight="1">
      <c r="D13" s="177"/>
      <c r="E13" s="190"/>
      <c r="F13" s="177"/>
      <c r="H13" s="187"/>
      <c r="I13" s="181"/>
      <c r="L13" s="187"/>
    </row>
    <row r="14" spans="1:19" ht="22.5" customHeight="1">
      <c r="D14" s="177"/>
      <c r="E14" s="185" t="s">
        <v>1080</v>
      </c>
      <c r="F14" s="177"/>
      <c r="H14" s="187"/>
      <c r="I14" s="181"/>
      <c r="L14" s="187"/>
    </row>
    <row r="15" spans="1:19" ht="56.25" customHeight="1">
      <c r="C15" s="196"/>
      <c r="D15" s="177"/>
      <c r="F15" s="177"/>
      <c r="H15" s="187"/>
      <c r="L15" s="187"/>
    </row>
    <row r="16" spans="1:19" ht="22.5" customHeight="1">
      <c r="H16" s="187"/>
      <c r="L16" s="187"/>
    </row>
    <row r="17" ht="73.5" customHeight="1"/>
  </sheetData>
  <mergeCells count="6">
    <mergeCell ref="M3:P3"/>
    <mergeCell ref="M5:P5"/>
    <mergeCell ref="B3:C3"/>
    <mergeCell ref="B5:C5"/>
    <mergeCell ref="I3:K3"/>
    <mergeCell ref="I5:K5"/>
  </mergeCells>
  <hyperlinks>
    <hyperlink ref="N8" location="P6_" display="ThinkStation P620" xr:uid="{1EF374E7-685D-44D6-9BC4-60207061E792}"/>
    <hyperlink ref="M8" location="_p520t" display="ThinkStation P520" xr:uid="{78635E1A-6889-4405-95C8-D214328AF720}"/>
    <hyperlink ref="K8" location="_p358t" display="P358 Tower" xr:uid="{8FDCEAD7-8F04-440B-8AF2-28DC5B53E431}"/>
    <hyperlink ref="K10" location="_p360t" display="P360 Tower" xr:uid="{0DE2C9AB-4632-400C-BB30-0D8B691FD74B}"/>
    <hyperlink ref="E8" location="_p1g5" display="ThinkPad P1 G5" xr:uid="{4368BFD9-5514-4C71-A044-88543B2AB61B}"/>
    <hyperlink ref="B8" location="_p14g3A" display="ThinkPad P14s AMD G3" xr:uid="{AE400AF6-6DB3-451B-B29A-22153BEE48EA}"/>
    <hyperlink ref="I8" location="P3_Tiny" display="P3 Tiny" xr:uid="{B3BCB264-2189-42DE-A2CC-79C85B85B331}"/>
    <hyperlink ref="M10" location="P5_" display="ThinkStation P5" xr:uid="{317F4978-CB45-49A9-B53C-996B3419EDF3}"/>
    <hyperlink ref="P8" location="P8_" display="ThinkStation P8" xr:uid="{FD29EB12-A1B9-4715-A467-AA8991D5FBFF}"/>
    <hyperlink ref="K12" location="P3_Tower" display="P3 Tower" xr:uid="{F1D211A9-F177-43EE-81DB-CCFA7703F582}"/>
    <hyperlink ref="B10" location="_p14s_amd_g4" display="ThinkPad P14s AMD G4" xr:uid="{39092DFC-1646-47F2-9368-42CE0DB2B98C}"/>
    <hyperlink ref="C8" location="_p16s_amd_g2" display="ThinkPad P16s AMD G2" xr:uid="{4ECDF228-DDC7-45FC-8D3C-5D5E069CDA44}"/>
    <hyperlink ref="G8" location="_p16g2" display="ThinkPad P16 G2" xr:uid="{0DC2517B-0A94-4B5C-B292-0CA46BC7424E}"/>
    <hyperlink ref="E12" location="_p16vg1" display="ThinkPad P15v G3" xr:uid="{5063C720-EFFE-4D0F-A792-2ACE2CA380E3}"/>
    <hyperlink ref="E10" location="p1_g6" display="ThinkPad P1 G6" xr:uid="{F892997C-A5DA-402E-A83F-02A98BA4ACF9}"/>
    <hyperlink ref="J8" location="P3_Ultra" display="P3 Ultra" xr:uid="{2D0130DD-F009-42A4-BB68-9343784516F8}"/>
    <hyperlink ref="B12" location="_p14sg4" display="ThinkPad P14s G4" xr:uid="{9332E4BC-460E-4FB5-A252-4277E9397FF0}"/>
    <hyperlink ref="C10" location="_P16sG2i" display="ThinkPad P16s G2" xr:uid="{F1EE8EF8-2520-46C8-BD2D-DB3463E21B6D}"/>
    <hyperlink ref="E14" location="_p15vg3" display="ThinkPad P16v AMD G1" xr:uid="{7D63487B-FD97-472D-BCC5-3C4C30CA4DC6}"/>
    <hyperlink ref="O8" location="P7_" display="ThinkStation P620" xr:uid="{16C53564-7860-4F8B-B9B7-66E76B351B2A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59999389629810485"/>
  </sheetPr>
  <dimension ref="A1:BK53"/>
  <sheetViews>
    <sheetView zoomScaleNormal="100" zoomScaleSheetLayoutView="50" workbookViewId="0">
      <selection activeCell="A12" sqref="A12:XFD12"/>
    </sheetView>
  </sheetViews>
  <sheetFormatPr baseColWidth="10" defaultColWidth="33.7109375" defaultRowHeight="18.75" customHeight="1"/>
  <cols>
    <col min="1" max="1" width="37.140625" style="14" customWidth="1"/>
    <col min="2" max="2" width="2.140625" style="6" customWidth="1"/>
    <col min="3" max="3" width="30.140625" style="104" customWidth="1"/>
    <col min="4" max="4" width="30.42578125" style="104" customWidth="1"/>
    <col min="5" max="5" width="2.140625" style="6" customWidth="1"/>
    <col min="6" max="10" width="30.5703125" style="104" customWidth="1"/>
    <col min="11" max="11" width="2.140625" style="6" customWidth="1"/>
    <col min="12" max="18" width="28.5703125" style="104" customWidth="1"/>
    <col min="19" max="19" width="2.140625" style="6" customWidth="1"/>
    <col min="20" max="24" width="30.42578125" style="104" customWidth="1"/>
    <col min="25" max="25" width="2.140625" style="6" customWidth="1"/>
    <col min="26" max="30" width="28.5703125" style="104" customWidth="1"/>
    <col min="31" max="31" width="2.5703125" style="6" customWidth="1"/>
    <col min="32" max="32" width="30.140625" style="104" customWidth="1"/>
    <col min="33" max="36" width="31" style="104" bestFit="1" customWidth="1"/>
    <col min="37" max="37" width="2.140625" style="6" customWidth="1"/>
    <col min="38" max="43" width="28.5703125" style="104" customWidth="1"/>
    <col min="44" max="44" width="4" style="6" customWidth="1"/>
    <col min="45" max="46" width="28.5703125" style="104" customWidth="1"/>
    <col min="47" max="47" width="4" style="6" customWidth="1"/>
    <col min="48" max="53" width="28.5703125" style="104" customWidth="1"/>
    <col min="54" max="54" width="5.85546875" style="7" customWidth="1"/>
    <col min="55" max="63" width="32.140625" style="103" customWidth="1"/>
    <col min="64" max="16384" width="33.7109375" style="7"/>
  </cols>
  <sheetData>
    <row r="1" spans="1:63" s="19" customFormat="1" ht="23.25" customHeight="1">
      <c r="A1" s="63"/>
      <c r="C1" s="94"/>
      <c r="D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226"/>
      <c r="U1" s="226"/>
      <c r="V1" s="226"/>
      <c r="W1" s="94"/>
      <c r="X1" s="226"/>
      <c r="Y1" s="94"/>
      <c r="Z1" s="94"/>
      <c r="AA1" s="227"/>
      <c r="AB1" s="227"/>
      <c r="AC1" s="227"/>
      <c r="AD1" s="227"/>
      <c r="AF1" s="94"/>
      <c r="AG1" s="94"/>
      <c r="AH1" s="94"/>
      <c r="AI1" s="94"/>
      <c r="AJ1" s="94"/>
      <c r="AL1" s="94"/>
      <c r="AM1" s="94"/>
      <c r="AN1" s="94"/>
      <c r="AO1" s="94"/>
      <c r="AP1" s="94"/>
      <c r="AQ1" s="94"/>
      <c r="AS1" s="94"/>
      <c r="AT1" s="94"/>
      <c r="AV1" s="94"/>
      <c r="AW1" s="94"/>
      <c r="AX1" s="94"/>
      <c r="AY1" s="94"/>
      <c r="AZ1" s="94"/>
      <c r="BA1" s="94"/>
      <c r="BC1" s="94"/>
      <c r="BD1" s="94"/>
      <c r="BE1" s="94"/>
      <c r="BF1" s="94"/>
      <c r="BG1" s="94"/>
      <c r="BH1" s="94"/>
      <c r="BI1" s="94"/>
      <c r="BJ1" s="94"/>
      <c r="BK1" s="94"/>
    </row>
    <row r="2" spans="1:63" s="40" customFormat="1" ht="15" customHeight="1">
      <c r="A2" s="38"/>
      <c r="B2" s="39"/>
      <c r="C2" s="74" t="s">
        <v>1164</v>
      </c>
      <c r="D2" s="74" t="s">
        <v>1164</v>
      </c>
      <c r="E2" s="39"/>
      <c r="F2" s="74" t="s">
        <v>1164</v>
      </c>
      <c r="G2" s="74" t="s">
        <v>1164</v>
      </c>
      <c r="H2" s="74" t="s">
        <v>1164</v>
      </c>
      <c r="I2" s="74" t="s">
        <v>1164</v>
      </c>
      <c r="J2" s="74" t="s">
        <v>1164</v>
      </c>
      <c r="K2" s="39"/>
      <c r="L2" s="72"/>
      <c r="M2" s="72"/>
      <c r="N2" s="74" t="s">
        <v>1164</v>
      </c>
      <c r="O2" s="72"/>
      <c r="P2" s="74" t="s">
        <v>1164</v>
      </c>
      <c r="Q2" s="74" t="s">
        <v>1164</v>
      </c>
      <c r="R2" s="72"/>
      <c r="S2" s="39"/>
      <c r="T2" s="72"/>
      <c r="U2" s="74" t="s">
        <v>1164</v>
      </c>
      <c r="V2" s="74" t="s">
        <v>1164</v>
      </c>
      <c r="W2" s="72"/>
      <c r="X2" s="74" t="s">
        <v>1164</v>
      </c>
      <c r="Y2" s="39"/>
      <c r="Z2" s="74" t="s">
        <v>1164</v>
      </c>
      <c r="AA2" s="72"/>
      <c r="AB2" s="74" t="s">
        <v>1164</v>
      </c>
      <c r="AC2" s="74" t="s">
        <v>1164</v>
      </c>
      <c r="AD2" s="72"/>
      <c r="AE2" s="39"/>
      <c r="AF2" s="74" t="s">
        <v>1164</v>
      </c>
      <c r="AG2" s="74" t="s">
        <v>1164</v>
      </c>
      <c r="AH2" s="74" t="s">
        <v>1164</v>
      </c>
      <c r="AI2" s="74" t="s">
        <v>1164</v>
      </c>
      <c r="AJ2" s="74" t="s">
        <v>1164</v>
      </c>
      <c r="AK2" s="39"/>
      <c r="AL2" s="72"/>
      <c r="AM2" s="72"/>
      <c r="AN2" s="72"/>
      <c r="AO2" s="72"/>
      <c r="AP2" s="72"/>
      <c r="AQ2" s="72"/>
      <c r="AR2" s="39"/>
      <c r="AS2" s="72"/>
      <c r="AT2" s="74" t="s">
        <v>1164</v>
      </c>
      <c r="AU2" s="39"/>
      <c r="AV2" s="125"/>
      <c r="AW2" s="125"/>
      <c r="AX2" s="74" t="s">
        <v>1164</v>
      </c>
      <c r="AY2" s="125"/>
      <c r="AZ2" s="74" t="s">
        <v>1164</v>
      </c>
      <c r="BA2" s="125"/>
      <c r="BC2" s="72"/>
      <c r="BD2" s="72"/>
      <c r="BE2" s="74" t="s">
        <v>1164</v>
      </c>
      <c r="BF2" s="72"/>
      <c r="BG2" s="72"/>
      <c r="BH2" s="72"/>
      <c r="BI2" s="74" t="s">
        <v>1164</v>
      </c>
      <c r="BJ2" s="240" t="s">
        <v>1206</v>
      </c>
      <c r="BK2" s="72"/>
    </row>
    <row r="3" spans="1:63" s="3" customFormat="1" ht="97.5" customHeight="1" thickBot="1">
      <c r="A3" s="41" t="s">
        <v>1142</v>
      </c>
      <c r="B3" s="2"/>
      <c r="C3" s="95"/>
      <c r="D3" s="95"/>
      <c r="E3" s="2"/>
      <c r="F3" s="95"/>
      <c r="G3" s="95"/>
      <c r="H3" s="95"/>
      <c r="I3" s="95"/>
      <c r="J3" s="95"/>
      <c r="K3" s="2"/>
      <c r="L3" s="95"/>
      <c r="M3" s="95"/>
      <c r="N3" s="95"/>
      <c r="O3" s="95"/>
      <c r="P3" s="95"/>
      <c r="Q3" s="95"/>
      <c r="R3" s="95"/>
      <c r="S3" s="2"/>
      <c r="T3" s="95"/>
      <c r="U3" s="95"/>
      <c r="V3" s="95"/>
      <c r="W3" s="95"/>
      <c r="X3" s="95"/>
      <c r="Y3" s="2"/>
      <c r="Z3" s="95"/>
      <c r="AA3" s="95"/>
      <c r="AB3" s="95"/>
      <c r="AC3" s="95"/>
      <c r="AD3" s="95"/>
      <c r="AE3" s="2"/>
      <c r="AF3"/>
      <c r="AG3" s="95"/>
      <c r="AH3" s="95"/>
      <c r="AI3" s="95"/>
      <c r="AJ3" s="95"/>
      <c r="AK3" s="2"/>
      <c r="AL3"/>
      <c r="AM3" s="136"/>
      <c r="AN3" s="136"/>
      <c r="AO3" s="136"/>
      <c r="AP3" s="136"/>
      <c r="AQ3" s="136"/>
      <c r="AR3" s="2"/>
      <c r="AS3" s="136"/>
      <c r="AT3" s="136"/>
      <c r="AU3" s="2"/>
      <c r="AV3"/>
      <c r="AW3" s="136"/>
      <c r="AX3" s="136"/>
      <c r="AY3" s="136"/>
      <c r="AZ3" s="136"/>
      <c r="BA3" s="136"/>
      <c r="BC3" s="127"/>
      <c r="BD3" s="127"/>
      <c r="BE3" s="127"/>
      <c r="BF3" s="127"/>
      <c r="BG3" s="127"/>
      <c r="BH3" s="127"/>
      <c r="BI3" s="127"/>
      <c r="BJ3" s="127"/>
      <c r="BK3" s="127"/>
    </row>
    <row r="4" spans="1:63" s="45" customFormat="1" ht="15" customHeight="1" thickBot="1">
      <c r="A4" s="46">
        <v>45293</v>
      </c>
      <c r="B4" s="44"/>
      <c r="C4" s="75" t="s">
        <v>71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75" t="s">
        <v>71</v>
      </c>
      <c r="W4" s="230" t="s">
        <v>1145</v>
      </c>
      <c r="X4" s="44"/>
      <c r="Y4" s="44"/>
      <c r="Z4" s="44"/>
      <c r="AA4" s="44"/>
      <c r="AB4" s="44"/>
      <c r="AC4" s="44"/>
      <c r="AD4" s="44"/>
      <c r="AE4" s="44"/>
      <c r="AF4" s="117"/>
      <c r="AG4" s="117"/>
      <c r="AH4" s="117"/>
      <c r="AI4" s="117"/>
      <c r="AJ4" s="117"/>
      <c r="AK4" s="44"/>
      <c r="AL4" s="117"/>
      <c r="AM4" s="117"/>
      <c r="AN4" s="117"/>
      <c r="AO4" s="117"/>
      <c r="AP4" s="117"/>
      <c r="AQ4" s="117"/>
      <c r="AR4" s="44"/>
      <c r="AS4" s="230" t="s">
        <v>1145</v>
      </c>
      <c r="AT4" s="75" t="s">
        <v>71</v>
      </c>
      <c r="AU4" s="44"/>
      <c r="AV4" s="43"/>
      <c r="AW4" s="43"/>
      <c r="AX4" s="43"/>
      <c r="AY4" s="43"/>
      <c r="AZ4" s="43"/>
      <c r="BA4" s="43"/>
      <c r="BC4" s="43"/>
      <c r="BD4" s="43"/>
      <c r="BE4" s="43"/>
      <c r="BF4" s="43"/>
      <c r="BG4" s="43"/>
      <c r="BH4" s="43"/>
      <c r="BI4" s="43"/>
      <c r="BJ4" s="43"/>
      <c r="BK4" s="43"/>
    </row>
    <row r="5" spans="1:63" s="9" customFormat="1" ht="22.5" customHeight="1" thickBot="1">
      <c r="A5" s="47" t="s">
        <v>14</v>
      </c>
      <c r="B5" s="8"/>
      <c r="C5" s="73" t="s">
        <v>523</v>
      </c>
      <c r="D5" s="8" t="s">
        <v>523</v>
      </c>
      <c r="E5" s="8"/>
      <c r="F5" s="8" t="s">
        <v>1015</v>
      </c>
      <c r="G5" s="8" t="s">
        <v>1015</v>
      </c>
      <c r="H5" s="8" t="s">
        <v>1015</v>
      </c>
      <c r="I5" s="8" t="s">
        <v>1015</v>
      </c>
      <c r="J5" s="8" t="s">
        <v>1015</v>
      </c>
      <c r="K5" s="8"/>
      <c r="L5" s="8" t="s">
        <v>973</v>
      </c>
      <c r="M5" s="8" t="s">
        <v>973</v>
      </c>
      <c r="N5" s="8" t="s">
        <v>973</v>
      </c>
      <c r="O5" s="8" t="s">
        <v>973</v>
      </c>
      <c r="P5" s="8" t="s">
        <v>973</v>
      </c>
      <c r="Q5" s="8" t="s">
        <v>973</v>
      </c>
      <c r="R5" s="8" t="s">
        <v>973</v>
      </c>
      <c r="S5" s="8"/>
      <c r="T5" s="8" t="s">
        <v>1036</v>
      </c>
      <c r="U5" s="8" t="s">
        <v>1036</v>
      </c>
      <c r="V5" s="73" t="s">
        <v>1036</v>
      </c>
      <c r="W5" s="231" t="s">
        <v>1036</v>
      </c>
      <c r="X5" s="8" t="s">
        <v>1036</v>
      </c>
      <c r="Y5" s="8"/>
      <c r="Z5" s="8" t="s">
        <v>886</v>
      </c>
      <c r="AA5" s="8" t="s">
        <v>886</v>
      </c>
      <c r="AB5" s="8" t="s">
        <v>886</v>
      </c>
      <c r="AC5" s="8" t="s">
        <v>886</v>
      </c>
      <c r="AD5" s="8" t="s">
        <v>886</v>
      </c>
      <c r="AE5" s="8"/>
      <c r="AF5" s="118" t="s">
        <v>1053</v>
      </c>
      <c r="AG5" s="118" t="s">
        <v>1053</v>
      </c>
      <c r="AH5" s="118" t="s">
        <v>1053</v>
      </c>
      <c r="AI5" s="118" t="s">
        <v>1053</v>
      </c>
      <c r="AJ5" s="118" t="s">
        <v>1053</v>
      </c>
      <c r="AK5" s="8"/>
      <c r="AL5" s="118" t="s">
        <v>1006</v>
      </c>
      <c r="AM5" s="118" t="s">
        <v>1006</v>
      </c>
      <c r="AN5" s="118" t="s">
        <v>1006</v>
      </c>
      <c r="AO5" s="118" t="s">
        <v>1006</v>
      </c>
      <c r="AP5" s="118" t="s">
        <v>1006</v>
      </c>
      <c r="AQ5" s="118" t="s">
        <v>1006</v>
      </c>
      <c r="AR5" s="8"/>
      <c r="AS5" s="231" t="s">
        <v>1146</v>
      </c>
      <c r="AT5" s="73" t="s">
        <v>464</v>
      </c>
      <c r="AU5" s="8"/>
      <c r="AV5" s="57" t="s">
        <v>974</v>
      </c>
      <c r="AW5" s="57" t="s">
        <v>974</v>
      </c>
      <c r="AX5" s="57" t="s">
        <v>974</v>
      </c>
      <c r="AY5" s="57" t="s">
        <v>974</v>
      </c>
      <c r="AZ5" s="57" t="s">
        <v>974</v>
      </c>
      <c r="BA5" s="57" t="s">
        <v>974</v>
      </c>
      <c r="BC5" s="57" t="s">
        <v>811</v>
      </c>
      <c r="BD5" s="57" t="s">
        <v>811</v>
      </c>
      <c r="BE5" s="57" t="s">
        <v>811</v>
      </c>
      <c r="BF5" s="57" t="s">
        <v>811</v>
      </c>
      <c r="BG5" s="57" t="s">
        <v>811</v>
      </c>
      <c r="BH5" s="57" t="s">
        <v>811</v>
      </c>
      <c r="BI5" s="57" t="s">
        <v>811</v>
      </c>
      <c r="BJ5" s="57" t="s">
        <v>811</v>
      </c>
      <c r="BK5" s="57" t="s">
        <v>811</v>
      </c>
    </row>
    <row r="6" spans="1:63" s="20" customFormat="1" ht="22.5" customHeight="1">
      <c r="A6" s="48"/>
      <c r="B6" s="16"/>
      <c r="C6" s="96" t="s">
        <v>455</v>
      </c>
      <c r="D6" s="96" t="s">
        <v>455</v>
      </c>
      <c r="E6" s="96"/>
      <c r="F6" s="96" t="s">
        <v>455</v>
      </c>
      <c r="G6" s="96" t="s">
        <v>455</v>
      </c>
      <c r="H6" s="96" t="s">
        <v>455</v>
      </c>
      <c r="I6" s="96" t="s">
        <v>455</v>
      </c>
      <c r="J6" s="96" t="s">
        <v>455</v>
      </c>
      <c r="K6" s="16"/>
      <c r="L6" s="96" t="s">
        <v>455</v>
      </c>
      <c r="M6" s="96" t="s">
        <v>455</v>
      </c>
      <c r="N6" s="96" t="s">
        <v>455</v>
      </c>
      <c r="O6" s="96" t="s">
        <v>455</v>
      </c>
      <c r="P6" s="96" t="s">
        <v>455</v>
      </c>
      <c r="Q6" s="96" t="s">
        <v>455</v>
      </c>
      <c r="R6" s="96" t="s">
        <v>455</v>
      </c>
      <c r="S6" s="16"/>
      <c r="T6" s="96" t="s">
        <v>432</v>
      </c>
      <c r="U6" s="96" t="s">
        <v>432</v>
      </c>
      <c r="V6" s="96" t="s">
        <v>432</v>
      </c>
      <c r="W6" s="96"/>
      <c r="X6" s="96" t="s">
        <v>432</v>
      </c>
      <c r="Y6" s="16"/>
      <c r="Z6" s="96" t="s">
        <v>432</v>
      </c>
      <c r="AA6" s="96" t="s">
        <v>432</v>
      </c>
      <c r="AB6" s="96" t="s">
        <v>432</v>
      </c>
      <c r="AC6" s="96" t="s">
        <v>432</v>
      </c>
      <c r="AD6" s="96" t="s">
        <v>432</v>
      </c>
      <c r="AE6" s="16"/>
      <c r="AF6" s="96" t="s">
        <v>1120</v>
      </c>
      <c r="AG6" s="96" t="s">
        <v>1120</v>
      </c>
      <c r="AH6" s="96" t="s">
        <v>1120</v>
      </c>
      <c r="AI6" s="96" t="s">
        <v>1120</v>
      </c>
      <c r="AJ6" s="96" t="s">
        <v>1120</v>
      </c>
      <c r="AK6" s="16"/>
      <c r="AL6" s="96" t="s">
        <v>1120</v>
      </c>
      <c r="AM6" s="96" t="s">
        <v>1120</v>
      </c>
      <c r="AN6" s="96" t="s">
        <v>1120</v>
      </c>
      <c r="AO6" s="96" t="s">
        <v>1120</v>
      </c>
      <c r="AP6" s="96" t="s">
        <v>1120</v>
      </c>
      <c r="AQ6" s="96"/>
      <c r="AR6" s="16"/>
      <c r="AS6" s="96" t="s">
        <v>315</v>
      </c>
      <c r="AT6" s="96" t="s">
        <v>315</v>
      </c>
      <c r="AU6" s="16"/>
      <c r="AV6" s="96" t="s">
        <v>315</v>
      </c>
      <c r="AW6" s="96" t="s">
        <v>315</v>
      </c>
      <c r="AX6" s="96" t="s">
        <v>315</v>
      </c>
      <c r="AY6" s="96" t="s">
        <v>315</v>
      </c>
      <c r="AZ6" s="96" t="s">
        <v>315</v>
      </c>
      <c r="BA6" s="96" t="s">
        <v>315</v>
      </c>
      <c r="BC6" s="96" t="s">
        <v>483</v>
      </c>
      <c r="BD6" s="96" t="s">
        <v>483</v>
      </c>
      <c r="BE6" s="96" t="s">
        <v>483</v>
      </c>
      <c r="BF6" s="96" t="s">
        <v>483</v>
      </c>
      <c r="BG6" s="96" t="s">
        <v>483</v>
      </c>
      <c r="BH6" s="96" t="s">
        <v>483</v>
      </c>
      <c r="BI6" s="96" t="s">
        <v>483</v>
      </c>
      <c r="BJ6" s="96" t="s">
        <v>483</v>
      </c>
      <c r="BK6" s="96" t="s">
        <v>483</v>
      </c>
    </row>
    <row r="7" spans="1:63" s="131" customFormat="1" ht="33.75" customHeight="1">
      <c r="A7" s="67" t="s">
        <v>60</v>
      </c>
      <c r="B7" s="137"/>
      <c r="C7" s="97" t="s">
        <v>452</v>
      </c>
      <c r="D7" s="97" t="s">
        <v>453</v>
      </c>
      <c r="E7" s="137"/>
      <c r="F7" s="97" t="s">
        <v>1016</v>
      </c>
      <c r="G7" s="97" t="s">
        <v>1017</v>
      </c>
      <c r="H7" s="97" t="s">
        <v>1018</v>
      </c>
      <c r="I7" s="97" t="s">
        <v>1019</v>
      </c>
      <c r="J7" s="97" t="s">
        <v>1020</v>
      </c>
      <c r="K7" s="134"/>
      <c r="L7" s="97" t="s">
        <v>1109</v>
      </c>
      <c r="M7" s="97" t="s">
        <v>910</v>
      </c>
      <c r="N7" s="97" t="s">
        <v>911</v>
      </c>
      <c r="O7" s="97" t="s">
        <v>889</v>
      </c>
      <c r="P7" s="97" t="s">
        <v>912</v>
      </c>
      <c r="Q7" s="97" t="s">
        <v>913</v>
      </c>
      <c r="R7" s="97" t="s">
        <v>914</v>
      </c>
      <c r="S7" s="134"/>
      <c r="T7" s="97" t="s">
        <v>1037</v>
      </c>
      <c r="U7" s="97" t="s">
        <v>1038</v>
      </c>
      <c r="V7" s="97" t="s">
        <v>1039</v>
      </c>
      <c r="W7" s="97" t="s">
        <v>1165</v>
      </c>
      <c r="X7" s="97" t="s">
        <v>1040</v>
      </c>
      <c r="Y7" s="134"/>
      <c r="Z7" s="97" t="s">
        <v>1114</v>
      </c>
      <c r="AA7" s="97" t="s">
        <v>887</v>
      </c>
      <c r="AB7" s="97" t="s">
        <v>888</v>
      </c>
      <c r="AC7" s="97" t="s">
        <v>889</v>
      </c>
      <c r="AD7" s="97" t="s">
        <v>890</v>
      </c>
      <c r="AE7" s="134"/>
      <c r="AF7" s="97" t="s">
        <v>1054</v>
      </c>
      <c r="AG7" s="97" t="s">
        <v>1055</v>
      </c>
      <c r="AH7" s="97" t="s">
        <v>1056</v>
      </c>
      <c r="AI7" s="97" t="s">
        <v>1057</v>
      </c>
      <c r="AJ7" s="97" t="s">
        <v>1058</v>
      </c>
      <c r="AK7" s="134"/>
      <c r="AL7" s="97" t="s">
        <v>853</v>
      </c>
      <c r="AM7" s="97" t="s">
        <v>854</v>
      </c>
      <c r="AN7" s="97" t="s">
        <v>855</v>
      </c>
      <c r="AO7" s="97" t="s">
        <v>856</v>
      </c>
      <c r="AP7" s="97" t="s">
        <v>857</v>
      </c>
      <c r="AQ7" s="97" t="s">
        <v>1121</v>
      </c>
      <c r="AR7" s="134"/>
      <c r="AS7" s="97" t="s">
        <v>1147</v>
      </c>
      <c r="AT7" s="97" t="s">
        <v>1125</v>
      </c>
      <c r="AU7" s="134"/>
      <c r="AV7" s="97" t="s">
        <v>975</v>
      </c>
      <c r="AW7" s="97" t="s">
        <v>976</v>
      </c>
      <c r="AX7" s="97" t="s">
        <v>977</v>
      </c>
      <c r="AY7" s="97" t="s">
        <v>978</v>
      </c>
      <c r="AZ7" s="97" t="s">
        <v>979</v>
      </c>
      <c r="BA7" s="97" t="s">
        <v>980</v>
      </c>
      <c r="BC7" s="97" t="s">
        <v>812</v>
      </c>
      <c r="BD7" s="97" t="s">
        <v>813</v>
      </c>
      <c r="BE7" s="97" t="s">
        <v>814</v>
      </c>
      <c r="BF7" s="97" t="s">
        <v>815</v>
      </c>
      <c r="BG7" s="97" t="s">
        <v>816</v>
      </c>
      <c r="BH7" s="97" t="s">
        <v>1083</v>
      </c>
      <c r="BI7" s="97" t="s">
        <v>817</v>
      </c>
      <c r="BJ7" s="97" t="s">
        <v>818</v>
      </c>
      <c r="BK7" s="97" t="s">
        <v>965</v>
      </c>
    </row>
    <row r="8" spans="1:63" s="4" customFormat="1" ht="22.5" customHeight="1">
      <c r="A8" s="21" t="s">
        <v>15</v>
      </c>
      <c r="B8" s="11"/>
      <c r="C8" s="85" t="s">
        <v>1011</v>
      </c>
      <c r="D8" s="85" t="s">
        <v>1013</v>
      </c>
      <c r="E8" s="11"/>
      <c r="F8" s="85" t="s">
        <v>1021</v>
      </c>
      <c r="G8" s="85" t="s">
        <v>1022</v>
      </c>
      <c r="H8" s="85" t="s">
        <v>1023</v>
      </c>
      <c r="I8" s="85" t="s">
        <v>1024</v>
      </c>
      <c r="J8" s="85" t="s">
        <v>1025</v>
      </c>
      <c r="K8" s="11"/>
      <c r="L8" s="85" t="s">
        <v>1110</v>
      </c>
      <c r="M8" s="85" t="s">
        <v>915</v>
      </c>
      <c r="N8" s="85" t="s">
        <v>916</v>
      </c>
      <c r="O8" s="85" t="s">
        <v>917</v>
      </c>
      <c r="P8" s="85" t="s">
        <v>918</v>
      </c>
      <c r="Q8" s="85" t="s">
        <v>919</v>
      </c>
      <c r="R8" s="85" t="s">
        <v>920</v>
      </c>
      <c r="S8" s="11"/>
      <c r="T8" s="85" t="s">
        <v>1041</v>
      </c>
      <c r="U8" s="85" t="s">
        <v>1042</v>
      </c>
      <c r="V8" s="85" t="s">
        <v>1043</v>
      </c>
      <c r="W8" s="85" t="s">
        <v>1166</v>
      </c>
      <c r="X8" s="85" t="s">
        <v>1044</v>
      </c>
      <c r="Y8" s="11"/>
      <c r="Z8" s="85" t="s">
        <v>1115</v>
      </c>
      <c r="AA8" s="85" t="s">
        <v>891</v>
      </c>
      <c r="AB8" s="85" t="s">
        <v>892</v>
      </c>
      <c r="AC8" s="85" t="s">
        <v>893</v>
      </c>
      <c r="AD8" s="85" t="s">
        <v>894</v>
      </c>
      <c r="AE8" s="11"/>
      <c r="AF8" s="85" t="s">
        <v>1059</v>
      </c>
      <c r="AG8" s="85" t="s">
        <v>1060</v>
      </c>
      <c r="AH8" s="85" t="s">
        <v>1061</v>
      </c>
      <c r="AI8" s="85" t="s">
        <v>1062</v>
      </c>
      <c r="AJ8" s="85" t="s">
        <v>1063</v>
      </c>
      <c r="AL8" s="85" t="s">
        <v>858</v>
      </c>
      <c r="AM8" s="85" t="s">
        <v>859</v>
      </c>
      <c r="AN8" s="85" t="s">
        <v>860</v>
      </c>
      <c r="AO8" s="85" t="s">
        <v>861</v>
      </c>
      <c r="AP8" s="85" t="s">
        <v>862</v>
      </c>
      <c r="AQ8" s="85" t="s">
        <v>1122</v>
      </c>
      <c r="AS8" s="120" t="s">
        <v>1144</v>
      </c>
      <c r="AT8" s="120" t="s">
        <v>468</v>
      </c>
      <c r="AV8" s="120" t="s">
        <v>981</v>
      </c>
      <c r="AW8" s="120" t="s">
        <v>982</v>
      </c>
      <c r="AX8" s="120" t="s">
        <v>983</v>
      </c>
      <c r="AY8" s="120" t="s">
        <v>984</v>
      </c>
      <c r="AZ8" s="120" t="s">
        <v>985</v>
      </c>
      <c r="BA8" s="120" t="s">
        <v>986</v>
      </c>
      <c r="BC8" s="120" t="s">
        <v>819</v>
      </c>
      <c r="BD8" s="120" t="s">
        <v>820</v>
      </c>
      <c r="BE8" s="120" t="s">
        <v>821</v>
      </c>
      <c r="BF8" s="120" t="s">
        <v>822</v>
      </c>
      <c r="BG8" s="120" t="s">
        <v>823</v>
      </c>
      <c r="BH8" s="120" t="s">
        <v>1084</v>
      </c>
      <c r="BI8" s="120" t="s">
        <v>825</v>
      </c>
      <c r="BJ8" s="120" t="s">
        <v>826</v>
      </c>
      <c r="BK8" s="120" t="s">
        <v>1081</v>
      </c>
    </row>
    <row r="9" spans="1:63" s="15" customFormat="1" ht="8.25" customHeight="1">
      <c r="A9" s="66" t="s">
        <v>304</v>
      </c>
      <c r="B9" s="18"/>
      <c r="C9" s="98" t="s">
        <v>1118</v>
      </c>
      <c r="D9" s="98" t="s">
        <v>1213</v>
      </c>
      <c r="E9" s="18"/>
      <c r="F9" s="98" t="s">
        <v>1213</v>
      </c>
      <c r="G9" s="98" t="s">
        <v>1213</v>
      </c>
      <c r="H9" s="98" t="s">
        <v>1213</v>
      </c>
      <c r="I9" s="98" t="s">
        <v>1213</v>
      </c>
      <c r="J9" s="98" t="s">
        <v>1213</v>
      </c>
      <c r="K9" s="18"/>
      <c r="L9" s="98" t="s">
        <v>1213</v>
      </c>
      <c r="M9" s="98" t="s">
        <v>1213</v>
      </c>
      <c r="N9" s="98" t="s">
        <v>1213</v>
      </c>
      <c r="O9" s="98" t="s">
        <v>1213</v>
      </c>
      <c r="P9" s="98" t="s">
        <v>1213</v>
      </c>
      <c r="Q9" s="98" t="s">
        <v>1213</v>
      </c>
      <c r="R9" s="98" t="s">
        <v>1213</v>
      </c>
      <c r="S9" s="18"/>
      <c r="T9" s="98" t="s">
        <v>1213</v>
      </c>
      <c r="U9" s="98" t="s">
        <v>1213</v>
      </c>
      <c r="V9" s="98" t="s">
        <v>1118</v>
      </c>
      <c r="W9" s="98" t="s">
        <v>1214</v>
      </c>
      <c r="X9" s="98" t="s">
        <v>1213</v>
      </c>
      <c r="Y9" s="18"/>
      <c r="Z9" s="98" t="s">
        <v>1213</v>
      </c>
      <c r="AA9" s="98" t="s">
        <v>1213</v>
      </c>
      <c r="AB9" s="98" t="s">
        <v>1213</v>
      </c>
      <c r="AC9" s="98" t="s">
        <v>1213</v>
      </c>
      <c r="AD9" s="98" t="s">
        <v>1213</v>
      </c>
      <c r="AE9" s="18"/>
      <c r="AF9" s="98" t="s">
        <v>1213</v>
      </c>
      <c r="AG9" s="98" t="s">
        <v>1213</v>
      </c>
      <c r="AH9" s="98" t="s">
        <v>1213</v>
      </c>
      <c r="AI9" s="98" t="s">
        <v>1213</v>
      </c>
      <c r="AJ9" s="98" t="s">
        <v>1213</v>
      </c>
      <c r="AK9" s="18"/>
      <c r="AL9" s="98" t="s">
        <v>1213</v>
      </c>
      <c r="AM9" s="98" t="s">
        <v>1213</v>
      </c>
      <c r="AN9" s="98" t="s">
        <v>1213</v>
      </c>
      <c r="AO9" s="98" t="s">
        <v>1213</v>
      </c>
      <c r="AP9" s="98" t="s">
        <v>1213</v>
      </c>
      <c r="AQ9" s="98" t="s">
        <v>1213</v>
      </c>
      <c r="AR9" s="18"/>
      <c r="AS9" s="98" t="s">
        <v>1213</v>
      </c>
      <c r="AT9" s="98" t="s">
        <v>1118</v>
      </c>
      <c r="AU9" s="18"/>
      <c r="AV9" s="98" t="s">
        <v>1213</v>
      </c>
      <c r="AW9" s="98" t="s">
        <v>1213</v>
      </c>
      <c r="AX9" s="98" t="s">
        <v>1213</v>
      </c>
      <c r="AY9" s="98" t="s">
        <v>1213</v>
      </c>
      <c r="AZ9" s="98" t="s">
        <v>1213</v>
      </c>
      <c r="BA9" s="98" t="s">
        <v>1213</v>
      </c>
      <c r="BC9" s="98" t="s">
        <v>1213</v>
      </c>
      <c r="BD9" s="98" t="s">
        <v>1213</v>
      </c>
      <c r="BE9" s="98" t="s">
        <v>1213</v>
      </c>
      <c r="BF9" s="98" t="s">
        <v>1213</v>
      </c>
      <c r="BG9" s="98" t="s">
        <v>1213</v>
      </c>
      <c r="BH9" s="98" t="s">
        <v>1213</v>
      </c>
      <c r="BI9" s="98" t="s">
        <v>1213</v>
      </c>
      <c r="BJ9" s="98" t="s">
        <v>1213</v>
      </c>
      <c r="BK9" s="98" t="s">
        <v>1213</v>
      </c>
    </row>
    <row r="10" spans="1:63" s="15" customFormat="1" ht="22.5" customHeight="1">
      <c r="A10" s="66" t="s">
        <v>305</v>
      </c>
      <c r="B10" s="18"/>
      <c r="C10" s="99" t="s">
        <v>10</v>
      </c>
      <c r="D10" s="99" t="s">
        <v>10</v>
      </c>
      <c r="E10" s="145"/>
      <c r="F10" s="99" t="s">
        <v>1215</v>
      </c>
      <c r="G10" s="99" t="s">
        <v>1215</v>
      </c>
      <c r="H10" s="99" t="s">
        <v>1216</v>
      </c>
      <c r="I10" s="99" t="s">
        <v>1216</v>
      </c>
      <c r="J10" s="99" t="s">
        <v>1215</v>
      </c>
      <c r="K10" s="145"/>
      <c r="L10" s="99" t="s">
        <v>10</v>
      </c>
      <c r="M10" s="99" t="s">
        <v>1215</v>
      </c>
      <c r="N10" s="99" t="s">
        <v>1216</v>
      </c>
      <c r="O10" s="99" t="s">
        <v>1215</v>
      </c>
      <c r="P10" s="99" t="s">
        <v>1215</v>
      </c>
      <c r="Q10" s="99" t="s">
        <v>1215</v>
      </c>
      <c r="R10" s="99" t="s">
        <v>1215</v>
      </c>
      <c r="S10" s="145"/>
      <c r="T10" s="99" t="s">
        <v>1215</v>
      </c>
      <c r="U10" s="99" t="s">
        <v>1215</v>
      </c>
      <c r="V10" s="99" t="s">
        <v>10</v>
      </c>
      <c r="W10" s="99" t="s">
        <v>1217</v>
      </c>
      <c r="X10" s="99" t="s">
        <v>1215</v>
      </c>
      <c r="Y10" s="145"/>
      <c r="Z10" s="99" t="s">
        <v>10</v>
      </c>
      <c r="AA10" s="99" t="s">
        <v>1215</v>
      </c>
      <c r="AB10" s="99" t="s">
        <v>1215</v>
      </c>
      <c r="AC10" s="99" t="s">
        <v>1215</v>
      </c>
      <c r="AD10" s="99" t="s">
        <v>1215</v>
      </c>
      <c r="AE10" s="145"/>
      <c r="AF10" s="99" t="s">
        <v>1215</v>
      </c>
      <c r="AG10" s="99" t="s">
        <v>10</v>
      </c>
      <c r="AH10" s="99" t="s">
        <v>1217</v>
      </c>
      <c r="AI10" s="99" t="s">
        <v>1217</v>
      </c>
      <c r="AJ10" s="99" t="s">
        <v>1215</v>
      </c>
      <c r="AK10" s="145"/>
      <c r="AL10" s="99" t="s">
        <v>1215</v>
      </c>
      <c r="AM10" s="99" t="s">
        <v>1215</v>
      </c>
      <c r="AN10" s="99" t="s">
        <v>1215</v>
      </c>
      <c r="AO10" s="99" t="s">
        <v>1215</v>
      </c>
      <c r="AP10" s="99" t="s">
        <v>1215</v>
      </c>
      <c r="AQ10" s="99" t="s">
        <v>1216</v>
      </c>
      <c r="AR10" s="145"/>
      <c r="AS10" s="99" t="s">
        <v>1215</v>
      </c>
      <c r="AT10" s="99" t="s">
        <v>10</v>
      </c>
      <c r="AU10" s="145"/>
      <c r="AV10" s="99" t="s">
        <v>1215</v>
      </c>
      <c r="AW10" s="99" t="s">
        <v>1215</v>
      </c>
      <c r="AX10" s="99" t="s">
        <v>1216</v>
      </c>
      <c r="AY10" s="99" t="s">
        <v>1215</v>
      </c>
      <c r="AZ10" s="99" t="s">
        <v>1215</v>
      </c>
      <c r="BA10" s="99" t="s">
        <v>10</v>
      </c>
      <c r="BC10" s="99" t="s">
        <v>1215</v>
      </c>
      <c r="BD10" s="99" t="s">
        <v>1215</v>
      </c>
      <c r="BE10" s="99" t="s">
        <v>1215</v>
      </c>
      <c r="BF10" s="99" t="s">
        <v>1216</v>
      </c>
      <c r="BG10" s="99" t="s">
        <v>1215</v>
      </c>
      <c r="BH10" s="99" t="s">
        <v>1215</v>
      </c>
      <c r="BI10" s="99" t="s">
        <v>1215</v>
      </c>
      <c r="BJ10" s="99" t="s">
        <v>1215</v>
      </c>
      <c r="BK10" s="99" t="s">
        <v>1216</v>
      </c>
    </row>
    <row r="11" spans="1:63" s="4" customFormat="1" ht="22.5" customHeight="1">
      <c r="A11" s="33" t="s">
        <v>19</v>
      </c>
      <c r="B11" s="55"/>
      <c r="C11" s="56" t="str">
        <f>HYPERLINK("http://psref.lenovo.com/Detail/ThinkPad/ThinkPad_P14s_Gen_3_AMD?M="&amp;C8,"» zum Online-Datenblatt")</f>
        <v>» zum Online-Datenblatt</v>
      </c>
      <c r="D11" s="56" t="str">
        <f>HYPERLINK("http://psref.lenovo.com/Detail/ThinkPad/ThinkPad_P14s_Gen_3_AMD?M="&amp;D8,"» zum Online-Datenblatt")</f>
        <v>» zum Online-Datenblatt</v>
      </c>
      <c r="E11" s="55"/>
      <c r="F11" s="56" t="str">
        <f>HYPERLINK("http://psref.lenovo.com/Detail/ThinkPad/ThinkPad_P14s_Gen_4_AMD?M="&amp;F8,"» zum Online-Datenblatt")</f>
        <v>» zum Online-Datenblatt</v>
      </c>
      <c r="G11" s="56" t="str">
        <f t="shared" ref="G11:J11" si="0">HYPERLINK("http://psref.lenovo.com/Detail/ThinkPad/ThinkPad_P14s_Gen_4_AMD?M="&amp;G8,"» zum Online-Datenblatt")</f>
        <v>» zum Online-Datenblatt</v>
      </c>
      <c r="H11" s="56" t="str">
        <f t="shared" si="0"/>
        <v>» zum Online-Datenblatt</v>
      </c>
      <c r="I11" s="56" t="str">
        <f t="shared" si="0"/>
        <v>» zum Online-Datenblatt</v>
      </c>
      <c r="J11" s="56" t="str">
        <f t="shared" si="0"/>
        <v>» zum Online-Datenblatt</v>
      </c>
      <c r="K11" s="55"/>
      <c r="L11" s="56" t="str">
        <f t="shared" ref="L11" si="1">HYPERLINK("http://psref.lenovo.com/Detail/ThinkPad/ThinkPad_P14s_Gen_4_Intel?M="&amp;L8,"» zum Online-Datenblatt")</f>
        <v>» zum Online-Datenblatt</v>
      </c>
      <c r="M11" s="56" t="str">
        <f t="shared" ref="M11:R11" si="2">HYPERLINK("http://psref.lenovo.com/Detail/ThinkPad/ThinkPad_P14s_Gen_4_Intel?M="&amp;M8,"» zum Online-Datenblatt")</f>
        <v>» zum Online-Datenblatt</v>
      </c>
      <c r="N11" s="56" t="str">
        <f t="shared" si="2"/>
        <v>» zum Online-Datenblatt</v>
      </c>
      <c r="O11" s="56" t="str">
        <f t="shared" si="2"/>
        <v>» zum Online-Datenblatt</v>
      </c>
      <c r="P11" s="56" t="str">
        <f t="shared" si="2"/>
        <v>» zum Online-Datenblatt</v>
      </c>
      <c r="Q11" s="56" t="str">
        <f t="shared" si="2"/>
        <v>» zum Online-Datenblatt</v>
      </c>
      <c r="R11" s="56" t="str">
        <f t="shared" si="2"/>
        <v>» zum Online-Datenblatt</v>
      </c>
      <c r="S11" s="55"/>
      <c r="T11" s="56" t="str">
        <f>HYPERLINK("http://psref.lenovo.com/Detail/ThinkPad/ThinkPad_P16s_Gen_2?M="&amp;T8,"» zum Online-Datenblatt")</f>
        <v>» zum Online-Datenblatt</v>
      </c>
      <c r="U11" s="56" t="str">
        <f t="shared" ref="U11:X11" si="3">HYPERLINK("http://psref.lenovo.com/Detail/ThinkPad/ThinkPad_P16s_Gen_2?M="&amp;U8,"» zum Online-Datenblatt")</f>
        <v>» zum Online-Datenblatt</v>
      </c>
      <c r="V11" s="56" t="str">
        <f t="shared" si="3"/>
        <v>» zum Online-Datenblatt</v>
      </c>
      <c r="W11" s="56" t="str">
        <f t="shared" ref="W11" si="4">HYPERLINK("http://psref.lenovo.com/Detail/ThinkPad/ThinkPad_P16s_Gen_2?M="&amp;W8,"» zum Online-Datenblatt")</f>
        <v>» zum Online-Datenblatt</v>
      </c>
      <c r="X11" s="56" t="str">
        <f t="shared" si="3"/>
        <v>» zum Online-Datenblatt</v>
      </c>
      <c r="Y11" s="55"/>
      <c r="Z11" s="56" t="str">
        <f t="shared" ref="Z11:AD11" si="5">HYPERLINK("http://psref.lenovo.com/Detail/ThinkPad/ThinkPad_P16s_Gen_2_Intel?M="&amp;Z8,"» zum Online-Datenblatt")</f>
        <v>» zum Online-Datenblatt</v>
      </c>
      <c r="AA11" s="56" t="str">
        <f t="shared" si="5"/>
        <v>» zum Online-Datenblatt</v>
      </c>
      <c r="AB11" s="56" t="str">
        <f t="shared" si="5"/>
        <v>» zum Online-Datenblatt</v>
      </c>
      <c r="AC11" s="56" t="str">
        <f t="shared" si="5"/>
        <v>» zum Online-Datenblatt</v>
      </c>
      <c r="AD11" s="56" t="str">
        <f t="shared" si="5"/>
        <v>» zum Online-Datenblatt</v>
      </c>
      <c r="AE11" s="55"/>
      <c r="AF11" s="56" t="str">
        <f>HYPERLINK("http://psref.lenovo.com/Detail/ThinkPad/ThinkPad_P16v_Gen_1_AMD?M="&amp;AF8,"» zum Online-Datenblatt")</f>
        <v>» zum Online-Datenblatt</v>
      </c>
      <c r="AG11" s="56" t="str">
        <f t="shared" ref="AG11:AJ11" si="6">HYPERLINK("http://psref.lenovo.com/Detail/ThinkPad/ThinkPad_P16v_Gen_1_AMD?M="&amp;AG8,"» zum Online-Datenblatt")</f>
        <v>» zum Online-Datenblatt</v>
      </c>
      <c r="AH11" s="56" t="str">
        <f t="shared" si="6"/>
        <v>» zum Online-Datenblatt</v>
      </c>
      <c r="AI11" s="56" t="str">
        <f t="shared" si="6"/>
        <v>» zum Online-Datenblatt</v>
      </c>
      <c r="AJ11" s="56" t="str">
        <f t="shared" si="6"/>
        <v>» zum Online-Datenblatt</v>
      </c>
      <c r="AK11" s="55"/>
      <c r="AL11" s="56" t="str">
        <f t="shared" ref="AL11:AP11" si="7">HYPERLINK("http://psref.lenovo.com/Detail/ThinkPad/ThinkPad_P16v_Gen_1_Intel?M="&amp;AL8,"» zum Online-Datenblatt")</f>
        <v>» zum Online-Datenblatt</v>
      </c>
      <c r="AM11" s="56" t="str">
        <f t="shared" si="7"/>
        <v>» zum Online-Datenblatt</v>
      </c>
      <c r="AN11" s="56" t="str">
        <f t="shared" si="7"/>
        <v>» zum Online-Datenblatt</v>
      </c>
      <c r="AO11" s="56" t="str">
        <f t="shared" si="7"/>
        <v>» zum Online-Datenblatt</v>
      </c>
      <c r="AP11" s="56" t="str">
        <f t="shared" si="7"/>
        <v>» zum Online-Datenblatt</v>
      </c>
      <c r="AQ11" s="56" t="str">
        <f t="shared" ref="AQ11" si="8">HYPERLINK("http://psref.lenovo.com/Detail/ThinkPad/ThinkPad_P16v_Gen_1_Intel?M="&amp;AQ8,"» zum Online-Datenblatt")</f>
        <v>» zum Online-Datenblatt</v>
      </c>
      <c r="AR11" s="55"/>
      <c r="AS11" s="56" t="str">
        <f t="shared" ref="AS11:AT11" si="9">HYPERLINK("http://psref.lenovo.com/Detail/ThinkPad/ThinkPad_P1_Gen_5?M="&amp;AS8,"» zum Online-Datenblatt")</f>
        <v>» zum Online-Datenblatt</v>
      </c>
      <c r="AT11" s="56" t="str">
        <f t="shared" si="9"/>
        <v>» zum Online-Datenblatt</v>
      </c>
      <c r="AU11" s="55"/>
      <c r="AV11" s="56" t="str">
        <f t="shared" ref="AV11:BA11" si="10">HYPERLINK("http://psref.lenovo.com/Detail/ThinkPad/ThinkPad_P1_Gen_6?M="&amp;AV8,"» zum Online-Datenblatt")</f>
        <v>» zum Online-Datenblatt</v>
      </c>
      <c r="AW11" s="56" t="str">
        <f t="shared" si="10"/>
        <v>» zum Online-Datenblatt</v>
      </c>
      <c r="AX11" s="56" t="str">
        <f t="shared" si="10"/>
        <v>» zum Online-Datenblatt</v>
      </c>
      <c r="AY11" s="56" t="str">
        <f t="shared" si="10"/>
        <v>» zum Online-Datenblatt</v>
      </c>
      <c r="AZ11" s="56" t="str">
        <f t="shared" si="10"/>
        <v>» zum Online-Datenblatt</v>
      </c>
      <c r="BA11" s="56" t="str">
        <f t="shared" si="10"/>
        <v>» zum Online-Datenblatt</v>
      </c>
      <c r="BC11" s="56" t="str">
        <f t="shared" ref="BC11:BJ11" si="11">HYPERLINK("http://psref.lenovo.com/Detail/ThinkPad/ThinkPad_P16_Gen_2?M="&amp;BC8,"» zum Online-Datenblatt")</f>
        <v>» zum Online-Datenblatt</v>
      </c>
      <c r="BD11" s="56" t="str">
        <f t="shared" si="11"/>
        <v>» zum Online-Datenblatt</v>
      </c>
      <c r="BE11" s="56" t="str">
        <f t="shared" si="11"/>
        <v>» zum Online-Datenblatt</v>
      </c>
      <c r="BF11" s="56" t="str">
        <f t="shared" si="11"/>
        <v>» zum Online-Datenblatt</v>
      </c>
      <c r="BG11" s="56" t="str">
        <f t="shared" si="11"/>
        <v>» zum Online-Datenblatt</v>
      </c>
      <c r="BH11" s="56" t="str">
        <f t="shared" ref="BH11" si="12">HYPERLINK("http://psref.lenovo.com/Detail/ThinkPad/ThinkPad_P16_Gen_2?M="&amp;BH8,"» zum Online-Datenblatt")</f>
        <v>» zum Online-Datenblatt</v>
      </c>
      <c r="BI11" s="56" t="str">
        <f t="shared" si="11"/>
        <v>» zum Online-Datenblatt</v>
      </c>
      <c r="BJ11" s="56" t="str">
        <f t="shared" si="11"/>
        <v>» zum Online-Datenblatt</v>
      </c>
      <c r="BK11" s="56" t="str">
        <f t="shared" ref="BK11" si="13">HYPERLINK("http://psref.lenovo.com/Detail/ThinkPad/ThinkPad_P16_Gen_2?M="&amp;BK8,"» zum Online-Datenblatt")</f>
        <v>» zum Online-Datenblatt</v>
      </c>
    </row>
    <row r="12" spans="1:63" s="15" customFormat="1" ht="22.5" customHeight="1" thickBot="1">
      <c r="A12" s="66" t="s">
        <v>59</v>
      </c>
      <c r="B12" s="18"/>
      <c r="C12" s="98">
        <v>1176.4705882352941</v>
      </c>
      <c r="D12" s="98">
        <v>1305.8823529411766</v>
      </c>
      <c r="E12" s="18"/>
      <c r="F12" s="98">
        <v>1552.9411764705883</v>
      </c>
      <c r="G12" s="98">
        <v>1641.1764705882354</v>
      </c>
      <c r="H12" s="98">
        <v>1676.4705882352941</v>
      </c>
      <c r="I12" s="98">
        <v>1788.2352941176471</v>
      </c>
      <c r="J12" s="98">
        <v>2011.7647058823529</v>
      </c>
      <c r="K12" s="18"/>
      <c r="L12" s="98">
        <v>1845.8823529411766</v>
      </c>
      <c r="M12" s="98">
        <v>1847.0588235294117</v>
      </c>
      <c r="N12" s="98">
        <v>1876.4705882352941</v>
      </c>
      <c r="O12" s="98">
        <v>2011.7647058823529</v>
      </c>
      <c r="P12" s="98">
        <v>1905.8823529411766</v>
      </c>
      <c r="Q12" s="98">
        <v>2170.5882352941176</v>
      </c>
      <c r="R12" s="98">
        <v>2576.4705882352941</v>
      </c>
      <c r="S12" s="18"/>
      <c r="T12" s="98">
        <v>1458.8235294117646</v>
      </c>
      <c r="U12" s="98">
        <v>1635.2941176470588</v>
      </c>
      <c r="V12" s="98">
        <v>1800</v>
      </c>
      <c r="W12" s="98">
        <v>1858.8235294117649</v>
      </c>
      <c r="X12" s="98">
        <v>2176.4705882352941</v>
      </c>
      <c r="Y12" s="18"/>
      <c r="Z12" s="98">
        <v>1681.1764705882354</v>
      </c>
      <c r="AA12" s="98">
        <v>1800</v>
      </c>
      <c r="AB12" s="98">
        <v>1941.1764705882354</v>
      </c>
      <c r="AC12" s="98">
        <v>2000</v>
      </c>
      <c r="AD12" s="98">
        <v>2752.9411764705883</v>
      </c>
      <c r="AE12" s="18"/>
      <c r="AF12" s="98">
        <v>1623.5294117647059</v>
      </c>
      <c r="AG12" s="98">
        <v>1576.4705882352941</v>
      </c>
      <c r="AH12" s="98">
        <v>1717.6470588235295</v>
      </c>
      <c r="AI12" s="98">
        <v>2035.2941176470588</v>
      </c>
      <c r="AJ12" s="98">
        <v>2452.9411764705883</v>
      </c>
      <c r="AK12" s="18"/>
      <c r="AL12" s="98">
        <v>1823.5294117647059</v>
      </c>
      <c r="AM12" s="98">
        <v>2000</v>
      </c>
      <c r="AN12" s="98">
        <v>2176.4705882352941</v>
      </c>
      <c r="AO12" s="98">
        <v>2470.5882352941176</v>
      </c>
      <c r="AP12" s="98">
        <v>2529.4117647058824</v>
      </c>
      <c r="AQ12" s="98">
        <v>2941.1764705882356</v>
      </c>
      <c r="AR12" s="18"/>
      <c r="AS12" s="98">
        <v>2000</v>
      </c>
      <c r="AT12" s="98">
        <v>4500</v>
      </c>
      <c r="AU12" s="18"/>
      <c r="AV12" s="98">
        <v>2705.8823529411766</v>
      </c>
      <c r="AW12" s="98">
        <v>3000</v>
      </c>
      <c r="AX12" s="98">
        <v>2941.1764705882356</v>
      </c>
      <c r="AY12" s="98">
        <v>3176.4705882352941</v>
      </c>
      <c r="AZ12" s="98">
        <v>4117.6470588235297</v>
      </c>
      <c r="BA12" s="98">
        <v>5294.1176470588234</v>
      </c>
      <c r="BC12" s="98">
        <v>2294.1176470588234</v>
      </c>
      <c r="BD12" s="98">
        <v>2882.3529411764707</v>
      </c>
      <c r="BE12" s="98">
        <v>2858.8235294117649</v>
      </c>
      <c r="BF12" s="98">
        <v>3294.1176470588234</v>
      </c>
      <c r="BG12" s="98">
        <v>3529.4117647058824</v>
      </c>
      <c r="BH12" s="98">
        <v>4176.4705882352946</v>
      </c>
      <c r="BI12" s="98">
        <v>4117.6470588235297</v>
      </c>
      <c r="BJ12" s="98">
        <v>4823.5294117647063</v>
      </c>
      <c r="BK12" s="98">
        <v>6470.588235294118</v>
      </c>
    </row>
    <row r="13" spans="1:63" s="15" customFormat="1" ht="22.5" customHeight="1" thickTop="1" thickBot="1">
      <c r="A13" s="29" t="s">
        <v>17</v>
      </c>
      <c r="B13" s="18"/>
      <c r="C13" s="245" t="s">
        <v>1209</v>
      </c>
      <c r="D13" s="245" t="s">
        <v>1209</v>
      </c>
      <c r="E13" s="18"/>
      <c r="F13" s="245" t="s">
        <v>1209</v>
      </c>
      <c r="G13" s="245" t="s">
        <v>1209</v>
      </c>
      <c r="H13" s="245" t="s">
        <v>1209</v>
      </c>
      <c r="I13" s="245" t="s">
        <v>1209</v>
      </c>
      <c r="J13" s="245" t="s">
        <v>1209</v>
      </c>
      <c r="K13" s="18"/>
      <c r="L13" s="246" t="s">
        <v>1210</v>
      </c>
      <c r="M13" s="246" t="s">
        <v>1210</v>
      </c>
      <c r="N13" s="245" t="s">
        <v>1209</v>
      </c>
      <c r="O13" s="246" t="s">
        <v>1210</v>
      </c>
      <c r="P13" s="245" t="s">
        <v>1209</v>
      </c>
      <c r="Q13" s="245" t="s">
        <v>1209</v>
      </c>
      <c r="R13" s="246" t="s">
        <v>1210</v>
      </c>
      <c r="S13" s="18"/>
      <c r="T13" s="246" t="s">
        <v>1210</v>
      </c>
      <c r="U13" s="245" t="s">
        <v>1209</v>
      </c>
      <c r="V13" s="245" t="s">
        <v>1209</v>
      </c>
      <c r="W13" s="246" t="s">
        <v>1210</v>
      </c>
      <c r="X13" s="245" t="s">
        <v>1209</v>
      </c>
      <c r="Y13" s="18"/>
      <c r="Z13" s="245" t="s">
        <v>1209</v>
      </c>
      <c r="AA13" s="246" t="s">
        <v>1210</v>
      </c>
      <c r="AB13" s="245" t="s">
        <v>1209</v>
      </c>
      <c r="AC13" s="245" t="s">
        <v>1209</v>
      </c>
      <c r="AD13" s="246" t="s">
        <v>1210</v>
      </c>
      <c r="AE13" s="18"/>
      <c r="AF13" s="245" t="s">
        <v>1209</v>
      </c>
      <c r="AG13" s="245" t="s">
        <v>1209</v>
      </c>
      <c r="AH13" s="245" t="s">
        <v>1209</v>
      </c>
      <c r="AI13" s="245" t="s">
        <v>1209</v>
      </c>
      <c r="AJ13" s="245" t="s">
        <v>1209</v>
      </c>
      <c r="AK13" s="18"/>
      <c r="AL13" s="246" t="s">
        <v>1210</v>
      </c>
      <c r="AM13" s="246" t="s">
        <v>1210</v>
      </c>
      <c r="AN13" s="246" t="s">
        <v>1210</v>
      </c>
      <c r="AO13" s="246" t="s">
        <v>1210</v>
      </c>
      <c r="AP13" s="246" t="s">
        <v>1210</v>
      </c>
      <c r="AQ13" s="246" t="s">
        <v>1210</v>
      </c>
      <c r="AR13" s="18"/>
      <c r="AS13" s="246" t="s">
        <v>1210</v>
      </c>
      <c r="AT13" s="245" t="s">
        <v>1209</v>
      </c>
      <c r="AU13" s="18"/>
      <c r="AV13" s="246" t="s">
        <v>1210</v>
      </c>
      <c r="AW13" s="246" t="s">
        <v>1210</v>
      </c>
      <c r="AX13" s="245" t="s">
        <v>1209</v>
      </c>
      <c r="AY13" s="246" t="s">
        <v>1210</v>
      </c>
      <c r="AZ13" s="245" t="s">
        <v>1209</v>
      </c>
      <c r="BA13" s="246" t="s">
        <v>1210</v>
      </c>
      <c r="BC13" s="246" t="s">
        <v>1210</v>
      </c>
      <c r="BD13" s="246" t="s">
        <v>1210</v>
      </c>
      <c r="BE13" s="245" t="s">
        <v>1209</v>
      </c>
      <c r="BF13" s="246" t="s">
        <v>1210</v>
      </c>
      <c r="BG13" s="246" t="s">
        <v>1210</v>
      </c>
      <c r="BH13" s="246" t="s">
        <v>1210</v>
      </c>
      <c r="BI13" s="245" t="s">
        <v>1209</v>
      </c>
      <c r="BJ13" s="246" t="s">
        <v>1210</v>
      </c>
      <c r="BK13" s="246" t="s">
        <v>1210</v>
      </c>
    </row>
    <row r="14" spans="1:63" ht="18.75" customHeight="1" thickTop="1">
      <c r="A14" s="6"/>
      <c r="C14" s="31"/>
      <c r="D14" s="31"/>
      <c r="F14" s="31"/>
      <c r="G14" s="31"/>
      <c r="H14" s="31"/>
      <c r="I14" s="31"/>
      <c r="J14" s="31"/>
      <c r="L14" s="220"/>
      <c r="M14" s="220"/>
      <c r="N14" s="220"/>
      <c r="O14" s="220"/>
      <c r="P14" s="220"/>
      <c r="Q14" s="220"/>
      <c r="R14" s="220"/>
      <c r="T14" s="31"/>
      <c r="U14" s="31"/>
      <c r="V14" s="31"/>
      <c r="W14" s="31"/>
      <c r="X14" s="31"/>
      <c r="Z14" s="31"/>
      <c r="AA14" s="31"/>
      <c r="AB14" s="31"/>
      <c r="AC14" s="31"/>
      <c r="AD14" s="31"/>
      <c r="AF14" s="31"/>
      <c r="AG14" s="31"/>
      <c r="AH14" s="31"/>
      <c r="AI14" s="31"/>
      <c r="AJ14" s="31"/>
      <c r="AL14" s="31"/>
      <c r="AM14" s="31"/>
      <c r="AN14" s="31"/>
      <c r="AO14" s="31"/>
      <c r="AP14" s="31"/>
      <c r="AQ14" s="31"/>
      <c r="AS14" s="31"/>
      <c r="AT14" s="31"/>
      <c r="AV14" s="31"/>
      <c r="AW14" s="31"/>
      <c r="AX14" s="31"/>
      <c r="AY14" s="31"/>
      <c r="AZ14" s="31"/>
      <c r="BA14" s="31"/>
      <c r="BC14" s="31"/>
      <c r="BD14" s="31"/>
      <c r="BE14" s="31"/>
      <c r="BF14" s="31"/>
      <c r="BG14" s="31"/>
      <c r="BH14" s="31"/>
      <c r="BI14" s="31"/>
      <c r="BJ14" s="31"/>
      <c r="BK14" s="31"/>
    </row>
    <row r="15" spans="1:63" s="5" customFormat="1" ht="22.5" customHeight="1">
      <c r="A15" s="65" t="s">
        <v>160</v>
      </c>
      <c r="B15" s="12"/>
      <c r="C15" s="100" t="s">
        <v>1131</v>
      </c>
      <c r="D15" s="100" t="s">
        <v>1131</v>
      </c>
      <c r="E15" s="12"/>
      <c r="F15" s="100" t="s">
        <v>1131</v>
      </c>
      <c r="G15" s="100" t="s">
        <v>1131</v>
      </c>
      <c r="H15" s="100" t="s">
        <v>1131</v>
      </c>
      <c r="I15" s="100" t="s">
        <v>1131</v>
      </c>
      <c r="J15" s="100" t="s">
        <v>1131</v>
      </c>
      <c r="K15" s="12"/>
      <c r="L15" s="100" t="s">
        <v>1132</v>
      </c>
      <c r="M15" s="100" t="s">
        <v>1132</v>
      </c>
      <c r="N15" s="100" t="s">
        <v>1132</v>
      </c>
      <c r="O15" s="100" t="s">
        <v>1132</v>
      </c>
      <c r="P15" s="100" t="s">
        <v>1132</v>
      </c>
      <c r="Q15" s="100" t="s">
        <v>1132</v>
      </c>
      <c r="R15" s="100" t="s">
        <v>1132</v>
      </c>
      <c r="S15" s="12"/>
      <c r="T15" s="100" t="s">
        <v>1131</v>
      </c>
      <c r="U15" s="100" t="s">
        <v>1131</v>
      </c>
      <c r="V15" s="100" t="s">
        <v>1131</v>
      </c>
      <c r="W15" s="100" t="s">
        <v>1167</v>
      </c>
      <c r="X15" s="100" t="s">
        <v>1131</v>
      </c>
      <c r="Y15" s="12"/>
      <c r="Z15" s="100" t="s">
        <v>1132</v>
      </c>
      <c r="AA15" s="100" t="s">
        <v>1132</v>
      </c>
      <c r="AB15" s="100" t="s">
        <v>1132</v>
      </c>
      <c r="AC15" s="100" t="s">
        <v>1132</v>
      </c>
      <c r="AD15" s="100" t="s">
        <v>1132</v>
      </c>
      <c r="AE15" s="12"/>
      <c r="AF15" s="100" t="s">
        <v>1131</v>
      </c>
      <c r="AG15" s="100" t="s">
        <v>1131</v>
      </c>
      <c r="AH15" s="100" t="s">
        <v>1131</v>
      </c>
      <c r="AI15" s="100" t="s">
        <v>1131</v>
      </c>
      <c r="AJ15" s="100" t="s">
        <v>1131</v>
      </c>
      <c r="AK15" s="12"/>
      <c r="AL15" s="100" t="s">
        <v>1133</v>
      </c>
      <c r="AM15" s="100" t="s">
        <v>1133</v>
      </c>
      <c r="AN15" s="100" t="s">
        <v>1133</v>
      </c>
      <c r="AO15" s="100" t="s">
        <v>1133</v>
      </c>
      <c r="AP15" s="100" t="s">
        <v>1133</v>
      </c>
      <c r="AQ15" s="100" t="s">
        <v>1133</v>
      </c>
      <c r="AR15" s="12"/>
      <c r="AS15" s="100" t="s">
        <v>1134</v>
      </c>
      <c r="AT15" s="100" t="s">
        <v>1134</v>
      </c>
      <c r="AU15" s="12"/>
      <c r="AV15" s="100" t="s">
        <v>1134</v>
      </c>
      <c r="AW15" s="100" t="s">
        <v>1134</v>
      </c>
      <c r="AX15" s="100" t="s">
        <v>1134</v>
      </c>
      <c r="AY15" s="100" t="s">
        <v>1134</v>
      </c>
      <c r="AZ15" s="100" t="s">
        <v>1134</v>
      </c>
      <c r="BA15" s="100" t="s">
        <v>1134</v>
      </c>
      <c r="BC15" s="100" t="s">
        <v>1134</v>
      </c>
      <c r="BD15" s="100" t="s">
        <v>1134</v>
      </c>
      <c r="BE15" s="100" t="s">
        <v>1134</v>
      </c>
      <c r="BF15" s="100" t="s">
        <v>1134</v>
      </c>
      <c r="BG15" s="100" t="s">
        <v>1134</v>
      </c>
      <c r="BH15" s="100" t="s">
        <v>1134</v>
      </c>
      <c r="BI15" s="100" t="s">
        <v>1134</v>
      </c>
      <c r="BJ15" s="100" t="s">
        <v>1134</v>
      </c>
      <c r="BK15" s="100" t="s">
        <v>1134</v>
      </c>
    </row>
    <row r="16" spans="1:63" s="5" customFormat="1" ht="22.5" customHeight="1">
      <c r="A16" s="76" t="str">
        <f>HYPERLINK("https://www.lenovo.com/de/de/premier-support/","» Premier Support Upgrade")</f>
        <v>» Premier Support Upgrade</v>
      </c>
      <c r="B16" s="12"/>
      <c r="C16" s="77"/>
      <c r="D16" s="77"/>
      <c r="E16" s="12"/>
      <c r="F16" s="77"/>
      <c r="G16" s="77"/>
      <c r="H16" s="77"/>
      <c r="I16" s="77"/>
      <c r="J16" s="77"/>
      <c r="K16" s="12"/>
      <c r="L16" s="77"/>
      <c r="M16" s="77"/>
      <c r="N16" s="77"/>
      <c r="O16" s="77"/>
      <c r="P16" s="77"/>
      <c r="Q16" s="77"/>
      <c r="R16" s="77"/>
      <c r="S16" s="12"/>
      <c r="T16" s="77"/>
      <c r="U16" s="77"/>
      <c r="V16" s="77"/>
      <c r="W16" s="77"/>
      <c r="X16" s="77"/>
      <c r="Y16" s="12"/>
      <c r="Z16" s="77"/>
      <c r="AA16" s="77"/>
      <c r="AB16" s="77"/>
      <c r="AC16" s="77"/>
      <c r="AD16" s="77"/>
      <c r="AE16" s="12"/>
      <c r="AF16" s="77"/>
      <c r="AG16" s="77"/>
      <c r="AH16" s="77"/>
      <c r="AI16" s="77"/>
      <c r="AJ16" s="77"/>
      <c r="AK16" s="12"/>
      <c r="AL16" s="77"/>
      <c r="AM16" s="77"/>
      <c r="AN16" s="77"/>
      <c r="AO16" s="77"/>
      <c r="AP16" s="77"/>
      <c r="AQ16" s="77"/>
      <c r="AR16" s="12"/>
      <c r="AS16" s="77"/>
      <c r="AT16" s="77"/>
      <c r="AU16" s="12"/>
      <c r="AV16" s="77"/>
      <c r="AW16" s="77"/>
      <c r="AX16" s="77"/>
      <c r="AY16" s="77"/>
      <c r="AZ16" s="77"/>
      <c r="BA16" s="77"/>
      <c r="BC16" s="77"/>
      <c r="BD16" s="77"/>
      <c r="BE16" s="77"/>
      <c r="BF16" s="77"/>
      <c r="BG16" s="77"/>
      <c r="BH16" s="77"/>
      <c r="BI16" s="77"/>
      <c r="BJ16" s="77"/>
      <c r="BK16" s="77"/>
    </row>
    <row r="17" spans="1:63" s="5" customFormat="1" ht="22.5" customHeight="1">
      <c r="A17" s="90" t="s">
        <v>145</v>
      </c>
      <c r="C17" s="92" t="str">
        <f>HYPERLINK("https://lpsc.lenovopartner.com/#/smartfindservice?keyword="&amp;(SUBSTITUTE(C8," ",""))&amp;"&amp;countryAndRegion=DE&amp;language=de","» Service Upgrade")</f>
        <v>» Service Upgrade</v>
      </c>
      <c r="D17" s="92" t="str">
        <f>HYPERLINK("https://lpsc.lenovopartner.com/#/smartfindservice?keyword="&amp;(SUBSTITUTE(D8," ",""))&amp;"&amp;countryAndRegion=DE&amp;language=de","» Service Upgrade")</f>
        <v>» Service Upgrade</v>
      </c>
      <c r="F17" s="92" t="str">
        <f>HYPERLINK("https://lpsc.lenovopartner.com/#/smartfindservice?keyword="&amp;(SUBSTITUTE(F8," ",""))&amp;"&amp;countryAndRegion=DE&amp;language=de","» Service Upgrade")</f>
        <v>» Service Upgrade</v>
      </c>
      <c r="G17" s="92" t="str">
        <f>HYPERLINK("https://lpsc.lenovopartner.com/#/smartfindservice?keyword="&amp;(SUBSTITUTE(G8," ",""))&amp;"&amp;countryAndRegion=DE&amp;language=de","» Service Upgrade")</f>
        <v>» Service Upgrade</v>
      </c>
      <c r="H17" s="92" t="str">
        <f>HYPERLINK("https://lpsc.lenovopartner.com/#/smartfindservice?keyword="&amp;(SUBSTITUTE(H8," ",""))&amp;"&amp;countryAndRegion=DE&amp;language=de","» Service Upgrade")</f>
        <v>» Service Upgrade</v>
      </c>
      <c r="I17" s="92" t="str">
        <f>HYPERLINK("https://lpsc.lenovopartner.com/#/smartfindservice?keyword="&amp;(SUBSTITUTE(I8," ",""))&amp;"&amp;countryAndRegion=DE&amp;language=de","» Service Upgrade")</f>
        <v>» Service Upgrade</v>
      </c>
      <c r="J17" s="92" t="str">
        <f>HYPERLINK("https://lpsc.lenovopartner.com/#/smartfindservice?keyword="&amp;(SUBSTITUTE(J8," ",""))&amp;"&amp;countryAndRegion=DE&amp;language=de","» Service Upgrade")</f>
        <v>» Service Upgrade</v>
      </c>
      <c r="L17" s="92" t="str">
        <f t="shared" ref="L17" si="14">HYPERLINK("https://lpsc.lenovopartner.com/#/smartfindservice?keyword="&amp;(SUBSTITUTE(L8," ",""))&amp;"&amp;countryAndRegion=DE&amp;language=de","» Service Upgrade")</f>
        <v>» Service Upgrade</v>
      </c>
      <c r="M17" s="92" t="str">
        <f t="shared" ref="M17:R17" si="15">HYPERLINK("https://lpsc.lenovopartner.com/#/smartfindservice?keyword="&amp;(SUBSTITUTE(M8," ",""))&amp;"&amp;countryAndRegion=DE&amp;language=de","» Service Upgrade")</f>
        <v>» Service Upgrade</v>
      </c>
      <c r="N17" s="92" t="str">
        <f t="shared" si="15"/>
        <v>» Service Upgrade</v>
      </c>
      <c r="O17" s="92" t="str">
        <f t="shared" si="15"/>
        <v>» Service Upgrade</v>
      </c>
      <c r="P17" s="92" t="str">
        <f t="shared" si="15"/>
        <v>» Service Upgrade</v>
      </c>
      <c r="Q17" s="92" t="str">
        <f t="shared" si="15"/>
        <v>» Service Upgrade</v>
      </c>
      <c r="R17" s="92" t="str">
        <f t="shared" si="15"/>
        <v>» Service Upgrade</v>
      </c>
      <c r="T17" s="92" t="str">
        <f>HYPERLINK("https://lpsc.lenovopartner.com/#/smartfindservice?keyword="&amp;(SUBSTITUTE(T8," ",""))&amp;"&amp;countryAndRegion=DE&amp;language=de","» Service Upgrade")</f>
        <v>» Service Upgrade</v>
      </c>
      <c r="U17" s="92" t="str">
        <f>HYPERLINK("https://lpsc.lenovopartner.com/#/smartfindservice?keyword="&amp;(SUBSTITUTE(U8," ",""))&amp;"&amp;countryAndRegion=DE&amp;language=de","» Service Upgrade")</f>
        <v>» Service Upgrade</v>
      </c>
      <c r="V17" s="92" t="str">
        <f>HYPERLINK("https://lpsc.lenovopartner.com/#/smartfindservice?keyword="&amp;(SUBSTITUTE(V8," ",""))&amp;"&amp;countryAndRegion=DE&amp;language=de","» Service Upgrade")</f>
        <v>» Service Upgrade</v>
      </c>
      <c r="W17" s="92" t="str">
        <f>HYPERLINK("https://lpsc.lenovopartner.com/#/smartfindservice?keyword="&amp;(SUBSTITUTE(W8," ",""))&amp;"&amp;countryAndRegion=DE&amp;language=de","» Service Upgrade")</f>
        <v>» Service Upgrade</v>
      </c>
      <c r="X17" s="92" t="str">
        <f>HYPERLINK("https://lpsc.lenovopartner.com/#/smartfindservice?keyword="&amp;(SUBSTITUTE(X8," ",""))&amp;"&amp;countryAndRegion=DE&amp;language=de","» Service Upgrade")</f>
        <v>» Service Upgrade</v>
      </c>
      <c r="Z17" s="92" t="str">
        <f t="shared" ref="Z17" si="16">HYPERLINK("https://lpsc.lenovopartner.com/#/smartfindservice?keyword="&amp;(SUBSTITUTE(Z8," ",""))&amp;"&amp;countryAndRegion=DE&amp;language=de","» Service Upgrade")</f>
        <v>» Service Upgrade</v>
      </c>
      <c r="AA17" s="92" t="str">
        <f t="shared" ref="AA17:AD17" si="17">HYPERLINK("https://lpsc.lenovopartner.com/#/smartfindservice?keyword="&amp;(SUBSTITUTE(AA8," ",""))&amp;"&amp;countryAndRegion=DE&amp;language=de","» Service Upgrade")</f>
        <v>» Service Upgrade</v>
      </c>
      <c r="AB17" s="92" t="str">
        <f t="shared" si="17"/>
        <v>» Service Upgrade</v>
      </c>
      <c r="AC17" s="92" t="str">
        <f t="shared" si="17"/>
        <v>» Service Upgrade</v>
      </c>
      <c r="AD17" s="92" t="str">
        <f t="shared" si="17"/>
        <v>» Service Upgrade</v>
      </c>
      <c r="AF17" s="92" t="str">
        <f>HYPERLINK("https://lpsc.lenovopartner.com/#/smartfindservice?keyword="&amp;(SUBSTITUTE(AF8," ",""))&amp;"&amp;countryAndRegion=DE&amp;language=de","» Service Upgrade")</f>
        <v>» Service Upgrade</v>
      </c>
      <c r="AG17" s="92" t="str">
        <f>HYPERLINK("https://lpsc.lenovopartner.com/#/smartfindservice?keyword="&amp;(SUBSTITUTE(AG8," ",""))&amp;"&amp;countryAndRegion=DE&amp;language=de","» Service Upgrade")</f>
        <v>» Service Upgrade</v>
      </c>
      <c r="AH17" s="92" t="str">
        <f>HYPERLINK("https://lpsc.lenovopartner.com/#/smartfindservice?keyword="&amp;(SUBSTITUTE(AH8," ",""))&amp;"&amp;countryAndRegion=DE&amp;language=de","» Service Upgrade")</f>
        <v>» Service Upgrade</v>
      </c>
      <c r="AI17" s="92" t="str">
        <f>HYPERLINK("https://lpsc.lenovopartner.com/#/smartfindservice?keyword="&amp;(SUBSTITUTE(AI8," ",""))&amp;"&amp;countryAndRegion=DE&amp;language=de","» Service Upgrade")</f>
        <v>» Service Upgrade</v>
      </c>
      <c r="AJ17" s="92" t="str">
        <f>HYPERLINK("https://lpsc.lenovopartner.com/#/smartfindservice?keyword="&amp;(SUBSTITUTE(AJ8," ",""))&amp;"&amp;countryAndRegion=DE&amp;language=de","» Service Upgrade")</f>
        <v>» Service Upgrade</v>
      </c>
      <c r="AL17" s="92" t="str">
        <f t="shared" ref="AL17:AP17" si="18">HYPERLINK("https://lpsc.lenovopartner.com/#/smartfindservice?keyword="&amp;(SUBSTITUTE(AL8," ",""))&amp;"&amp;countryAndRegion=DE&amp;language=de","» Service Upgrade")</f>
        <v>» Service Upgrade</v>
      </c>
      <c r="AM17" s="92" t="str">
        <f t="shared" si="18"/>
        <v>» Service Upgrade</v>
      </c>
      <c r="AN17" s="92" t="str">
        <f t="shared" si="18"/>
        <v>» Service Upgrade</v>
      </c>
      <c r="AO17" s="92" t="str">
        <f t="shared" si="18"/>
        <v>» Service Upgrade</v>
      </c>
      <c r="AP17" s="92" t="str">
        <f t="shared" si="18"/>
        <v>» Service Upgrade</v>
      </c>
      <c r="AQ17" s="92" t="str">
        <f t="shared" ref="AQ17" si="19">HYPERLINK("https://lpsc.lenovopartner.com/#/smartfindservice?keyword="&amp;(SUBSTITUTE(AQ8," ",""))&amp;"&amp;countryAndRegion=DE&amp;language=de","» Service Upgrade")</f>
        <v>» Service Upgrade</v>
      </c>
      <c r="AS17" s="92" t="str">
        <f t="shared" ref="AS17:AT17" si="20">HYPERLINK("https://lpsc.lenovopartner.com/#/smartfindservice?keyword="&amp;(SUBSTITUTE(AS8," ",""))&amp;"&amp;countryAndRegion=DE&amp;language=de","» Service Upgrade")</f>
        <v>» Service Upgrade</v>
      </c>
      <c r="AT17" s="92" t="str">
        <f t="shared" si="20"/>
        <v>» Service Upgrade</v>
      </c>
      <c r="AV17" s="92" t="str">
        <f t="shared" ref="AV17:BA17" si="21">HYPERLINK("https://lpsc.lenovopartner.com/#/smartfindservice?keyword="&amp;(SUBSTITUTE(AV8," ",""))&amp;"&amp;countryAndRegion=DE&amp;language=de","» Service Upgrade")</f>
        <v>» Service Upgrade</v>
      </c>
      <c r="AW17" s="92" t="str">
        <f t="shared" si="21"/>
        <v>» Service Upgrade</v>
      </c>
      <c r="AX17" s="92" t="str">
        <f t="shared" si="21"/>
        <v>» Service Upgrade</v>
      </c>
      <c r="AY17" s="92" t="str">
        <f t="shared" si="21"/>
        <v>» Service Upgrade</v>
      </c>
      <c r="AZ17" s="92" t="str">
        <f t="shared" si="21"/>
        <v>» Service Upgrade</v>
      </c>
      <c r="BA17" s="92" t="str">
        <f t="shared" si="21"/>
        <v>» Service Upgrade</v>
      </c>
      <c r="BC17" s="92" t="str">
        <f t="shared" ref="BC17:BK17" si="22">HYPERLINK("https://lpsc.lenovopartner.com/#/smartfindservice?keyword="&amp;(SUBSTITUTE(BC8," ",""))&amp;"&amp;countryAndRegion=DE&amp;language=de","» Service Upgrade")</f>
        <v>» Service Upgrade</v>
      </c>
      <c r="BD17" s="92" t="str">
        <f t="shared" si="22"/>
        <v>» Service Upgrade</v>
      </c>
      <c r="BE17" s="92" t="str">
        <f t="shared" si="22"/>
        <v>» Service Upgrade</v>
      </c>
      <c r="BF17" s="92" t="str">
        <f t="shared" si="22"/>
        <v>» Service Upgrade</v>
      </c>
      <c r="BG17" s="92" t="str">
        <f t="shared" si="22"/>
        <v>» Service Upgrade</v>
      </c>
      <c r="BH17" s="92" t="str">
        <f t="shared" ref="BH17" si="23">HYPERLINK("https://lpsc.lenovopartner.com/#/smartfindservice?keyword="&amp;(SUBSTITUTE(BH8," ",""))&amp;"&amp;countryAndRegion=DE&amp;language=de","» Service Upgrade")</f>
        <v>» Service Upgrade</v>
      </c>
      <c r="BI17" s="92" t="str">
        <f t="shared" si="22"/>
        <v>» Service Upgrade</v>
      </c>
      <c r="BJ17" s="92" t="str">
        <f t="shared" si="22"/>
        <v>» Service Upgrade</v>
      </c>
      <c r="BK17" s="92" t="str">
        <f t="shared" si="22"/>
        <v>» Service Upgrade</v>
      </c>
    </row>
    <row r="18" spans="1:63" s="5" customFormat="1" ht="22.5" customHeight="1">
      <c r="A18" s="91" t="s">
        <v>144</v>
      </c>
      <c r="C18" s="93" t="str">
        <f>HYPERLINK("https://accessorysmartfind.lenovo.com/#/search?keyword=&amp;pageIndex=1&amp;pageSize=40&amp;query="&amp;(SUBSTITUTE(C8," ",""))&amp;"&amp;queryIsMT=0&amp;systemId=","» Options")</f>
        <v>» Options</v>
      </c>
      <c r="D18" s="93" t="str">
        <f>HYPERLINK("https://accessorysmartfind.lenovo.com/#/search?keyword=&amp;pageIndex=1&amp;pageSize=40&amp;query="&amp;(SUBSTITUTE(D8," ",""))&amp;"&amp;queryIsMT=0&amp;systemId=","» Options")</f>
        <v>» Options</v>
      </c>
      <c r="F18" s="93" t="str">
        <f>HYPERLINK("https://accessorysmartfind.lenovo.com/#/search?keyword=&amp;pageIndex=1&amp;pageSize=40&amp;query="&amp;(SUBSTITUTE(F8," ",""))&amp;"&amp;queryIsMT=0&amp;systemId=","» Options")</f>
        <v>» Options</v>
      </c>
      <c r="G18" s="93" t="str">
        <f>HYPERLINK("https://accessorysmartfind.lenovo.com/#/search?keyword=&amp;pageIndex=1&amp;pageSize=40&amp;query="&amp;(SUBSTITUTE(G8," ",""))&amp;"&amp;queryIsMT=0&amp;systemId=","» Options")</f>
        <v>» Options</v>
      </c>
      <c r="H18" s="93" t="str">
        <f>HYPERLINK("https://accessorysmartfind.lenovo.com/#/search?keyword=&amp;pageIndex=1&amp;pageSize=40&amp;query="&amp;(SUBSTITUTE(H8," ",""))&amp;"&amp;queryIsMT=0&amp;systemId=","» Options")</f>
        <v>» Options</v>
      </c>
      <c r="I18" s="93" t="str">
        <f>HYPERLINK("https://accessorysmartfind.lenovo.com/#/search?keyword=&amp;pageIndex=1&amp;pageSize=40&amp;query="&amp;(SUBSTITUTE(I8," ",""))&amp;"&amp;queryIsMT=0&amp;systemId=","» Options")</f>
        <v>» Options</v>
      </c>
      <c r="J18" s="93" t="str">
        <f>HYPERLINK("https://accessorysmartfind.lenovo.com/#/search?keyword=&amp;pageIndex=1&amp;pageSize=40&amp;query="&amp;(SUBSTITUTE(J8," ",""))&amp;"&amp;queryIsMT=0&amp;systemId=","» Options")</f>
        <v>» Options</v>
      </c>
      <c r="L18" s="93" t="str">
        <f t="shared" ref="L18" si="24">HYPERLINK("https://accessorysmartfind.lenovo.com/#/search?keyword=&amp;pageIndex=1&amp;pageSize=40&amp;query="&amp;(SUBSTITUTE(L8," ",""))&amp;"&amp;queryIsMT=0&amp;systemId=","» Options")</f>
        <v>» Options</v>
      </c>
      <c r="M18" s="93" t="str">
        <f t="shared" ref="M18:R18" si="25">HYPERLINK("https://accessorysmartfind.lenovo.com/#/search?keyword=&amp;pageIndex=1&amp;pageSize=40&amp;query="&amp;(SUBSTITUTE(M8," ",""))&amp;"&amp;queryIsMT=0&amp;systemId=","» Options")</f>
        <v>» Options</v>
      </c>
      <c r="N18" s="93" t="str">
        <f t="shared" si="25"/>
        <v>» Options</v>
      </c>
      <c r="O18" s="93" t="str">
        <f t="shared" si="25"/>
        <v>» Options</v>
      </c>
      <c r="P18" s="93" t="str">
        <f t="shared" si="25"/>
        <v>» Options</v>
      </c>
      <c r="Q18" s="93" t="str">
        <f t="shared" si="25"/>
        <v>» Options</v>
      </c>
      <c r="R18" s="93" t="str">
        <f t="shared" si="25"/>
        <v>» Options</v>
      </c>
      <c r="T18" s="93" t="str">
        <f>HYPERLINK("https://accessorysmartfind.lenovo.com/#/search?keyword=&amp;pageIndex=1&amp;pageSize=40&amp;query="&amp;(SUBSTITUTE(T8," ",""))&amp;"&amp;queryIsMT=0&amp;systemId=","» Options")</f>
        <v>» Options</v>
      </c>
      <c r="U18" s="93" t="str">
        <f>HYPERLINK("https://accessorysmartfind.lenovo.com/#/search?keyword=&amp;pageIndex=1&amp;pageSize=40&amp;query="&amp;(SUBSTITUTE(U8," ",""))&amp;"&amp;queryIsMT=0&amp;systemId=","» Options")</f>
        <v>» Options</v>
      </c>
      <c r="V18" s="93" t="str">
        <f>HYPERLINK("https://accessorysmartfind.lenovo.com/#/search?keyword=&amp;pageIndex=1&amp;pageSize=40&amp;query="&amp;(SUBSTITUTE(V8," ",""))&amp;"&amp;queryIsMT=0&amp;systemId=","» Options")</f>
        <v>» Options</v>
      </c>
      <c r="W18" s="93" t="str">
        <f>HYPERLINK("https://accessorysmartfind.lenovo.com/#/search?keyword=&amp;pageIndex=1&amp;pageSize=40&amp;query="&amp;(SUBSTITUTE(W8," ",""))&amp;"&amp;queryIsMT=0&amp;systemId=","» Options")</f>
        <v>» Options</v>
      </c>
      <c r="X18" s="93" t="str">
        <f>HYPERLINK("https://accessorysmartfind.lenovo.com/#/search?keyword=&amp;pageIndex=1&amp;pageSize=40&amp;query="&amp;(SUBSTITUTE(X8," ",""))&amp;"&amp;queryIsMT=0&amp;systemId=","» Options")</f>
        <v>» Options</v>
      </c>
      <c r="Z18" s="93" t="str">
        <f t="shared" ref="Z18" si="26">HYPERLINK("https://accessorysmartfind.lenovo.com/#/search?keyword=&amp;pageIndex=1&amp;pageSize=40&amp;query="&amp;(SUBSTITUTE(Z8," ",""))&amp;"&amp;queryIsMT=0&amp;systemId=","» Options")</f>
        <v>» Options</v>
      </c>
      <c r="AA18" s="93" t="str">
        <f t="shared" ref="AA18:AD18" si="27">HYPERLINK("https://accessorysmartfind.lenovo.com/#/search?keyword=&amp;pageIndex=1&amp;pageSize=40&amp;query="&amp;(SUBSTITUTE(AA8," ",""))&amp;"&amp;queryIsMT=0&amp;systemId=","» Options")</f>
        <v>» Options</v>
      </c>
      <c r="AB18" s="93" t="str">
        <f t="shared" si="27"/>
        <v>» Options</v>
      </c>
      <c r="AC18" s="93" t="str">
        <f t="shared" si="27"/>
        <v>» Options</v>
      </c>
      <c r="AD18" s="93" t="str">
        <f t="shared" si="27"/>
        <v>» Options</v>
      </c>
      <c r="AF18" s="93" t="str">
        <f>HYPERLINK("https://accessorysmartfind.lenovo.com/#/search?keyword=&amp;pageIndex=1&amp;pageSize=40&amp;query="&amp;(SUBSTITUTE(AF8," ",""))&amp;"&amp;queryIsMT=0&amp;systemId=","» Options")</f>
        <v>» Options</v>
      </c>
      <c r="AG18" s="93" t="str">
        <f>HYPERLINK("https://accessorysmartfind.lenovo.com/#/search?keyword=&amp;pageIndex=1&amp;pageSize=40&amp;query="&amp;(SUBSTITUTE(AG8," ",""))&amp;"&amp;queryIsMT=0&amp;systemId=","» Options")</f>
        <v>» Options</v>
      </c>
      <c r="AH18" s="93" t="str">
        <f>HYPERLINK("https://accessorysmartfind.lenovo.com/#/search?keyword=&amp;pageIndex=1&amp;pageSize=40&amp;query="&amp;(SUBSTITUTE(AH8," ",""))&amp;"&amp;queryIsMT=0&amp;systemId=","» Options")</f>
        <v>» Options</v>
      </c>
      <c r="AI18" s="93" t="str">
        <f>HYPERLINK("https://accessorysmartfind.lenovo.com/#/search?keyword=&amp;pageIndex=1&amp;pageSize=40&amp;query="&amp;(SUBSTITUTE(AI8," ",""))&amp;"&amp;queryIsMT=0&amp;systemId=","» Options")</f>
        <v>» Options</v>
      </c>
      <c r="AJ18" s="93" t="str">
        <f>HYPERLINK("https://accessorysmartfind.lenovo.com/#/search?keyword=&amp;pageIndex=1&amp;pageSize=40&amp;query="&amp;(SUBSTITUTE(AJ8," ",""))&amp;"&amp;queryIsMT=0&amp;systemId=","» Options")</f>
        <v>» Options</v>
      </c>
      <c r="AL18" s="93" t="str">
        <f t="shared" ref="AL18:AP18" si="28">HYPERLINK("https://accessorysmartfind.lenovo.com/#/search?keyword=&amp;pageIndex=1&amp;pageSize=40&amp;query="&amp;(SUBSTITUTE(AL8," ",""))&amp;"&amp;queryIsMT=0&amp;systemId=","» Options")</f>
        <v>» Options</v>
      </c>
      <c r="AM18" s="93" t="str">
        <f t="shared" si="28"/>
        <v>» Options</v>
      </c>
      <c r="AN18" s="93" t="str">
        <f t="shared" si="28"/>
        <v>» Options</v>
      </c>
      <c r="AO18" s="93" t="str">
        <f t="shared" si="28"/>
        <v>» Options</v>
      </c>
      <c r="AP18" s="93" t="str">
        <f t="shared" si="28"/>
        <v>» Options</v>
      </c>
      <c r="AQ18" s="93" t="str">
        <f t="shared" ref="AQ18" si="29">HYPERLINK("https://accessorysmartfind.lenovo.com/#/search?keyword=&amp;pageIndex=1&amp;pageSize=40&amp;query="&amp;(SUBSTITUTE(AQ8," ",""))&amp;"&amp;queryIsMT=0&amp;systemId=","» Options")</f>
        <v>» Options</v>
      </c>
      <c r="AS18" s="93" t="str">
        <f t="shared" ref="AS18:AT18" si="30">HYPERLINK("https://accessorysmartfind.lenovo.com/#/search?keyword=&amp;pageIndex=1&amp;pageSize=40&amp;query="&amp;(SUBSTITUTE(AS8," ",""))&amp;"&amp;queryIsMT=0&amp;systemId=","» Options")</f>
        <v>» Options</v>
      </c>
      <c r="AT18" s="93" t="str">
        <f t="shared" si="30"/>
        <v>» Options</v>
      </c>
      <c r="AV18" s="93" t="str">
        <f t="shared" ref="AV18:BA18" si="31">HYPERLINK("https://accessorysmartfind.lenovo.com/#/search?keyword=&amp;pageIndex=1&amp;pageSize=40&amp;query="&amp;(SUBSTITUTE(AV8," ",""))&amp;"&amp;queryIsMT=0&amp;systemId=","» Options")</f>
        <v>» Options</v>
      </c>
      <c r="AW18" s="93" t="str">
        <f t="shared" si="31"/>
        <v>» Options</v>
      </c>
      <c r="AX18" s="93" t="str">
        <f t="shared" si="31"/>
        <v>» Options</v>
      </c>
      <c r="AY18" s="93" t="str">
        <f t="shared" si="31"/>
        <v>» Options</v>
      </c>
      <c r="AZ18" s="93" t="str">
        <f t="shared" si="31"/>
        <v>» Options</v>
      </c>
      <c r="BA18" s="93" t="str">
        <f t="shared" si="31"/>
        <v>» Options</v>
      </c>
      <c r="BC18" s="93" t="str">
        <f t="shared" ref="BC18:BJ18" si="32">HYPERLINK("https://accessorysmartfind.lenovo.com/#/search?keyword=&amp;pageIndex=1&amp;pageSize=40&amp;query="&amp;(SUBSTITUTE(BC8," ",""))&amp;"&amp;queryIsMT=0&amp;systemId=","» Options")</f>
        <v>» Options</v>
      </c>
      <c r="BD18" s="93" t="str">
        <f t="shared" si="32"/>
        <v>» Options</v>
      </c>
      <c r="BE18" s="93" t="str">
        <f t="shared" si="32"/>
        <v>» Options</v>
      </c>
      <c r="BF18" s="93" t="str">
        <f t="shared" si="32"/>
        <v>» Options</v>
      </c>
      <c r="BG18" s="93" t="str">
        <f t="shared" si="32"/>
        <v>» Options</v>
      </c>
      <c r="BH18" s="93" t="str">
        <f t="shared" ref="BH18" si="33">HYPERLINK("https://accessorysmartfind.lenovo.com/#/search?keyword=&amp;pageIndex=1&amp;pageSize=40&amp;query="&amp;(SUBSTITUTE(BH8," ",""))&amp;"&amp;queryIsMT=0&amp;systemId=","» Options")</f>
        <v>» Options</v>
      </c>
      <c r="BI18" s="93" t="str">
        <f t="shared" si="32"/>
        <v>» Options</v>
      </c>
      <c r="BJ18" s="93" t="str">
        <f t="shared" si="32"/>
        <v>» Options</v>
      </c>
      <c r="BK18" s="93"/>
    </row>
    <row r="19" spans="1:63" s="124" customFormat="1" ht="37.5" customHeight="1">
      <c r="A19" s="65" t="s">
        <v>1</v>
      </c>
      <c r="B19" s="12"/>
      <c r="C19" s="99" t="s">
        <v>622</v>
      </c>
      <c r="D19" s="99" t="s">
        <v>622</v>
      </c>
      <c r="E19" s="12"/>
      <c r="F19" s="99" t="s">
        <v>1026</v>
      </c>
      <c r="G19" s="99" t="s">
        <v>1026</v>
      </c>
      <c r="H19" s="99" t="s">
        <v>1026</v>
      </c>
      <c r="I19" s="99" t="s">
        <v>1026</v>
      </c>
      <c r="J19" s="99" t="s">
        <v>1026</v>
      </c>
      <c r="K19" s="12"/>
      <c r="L19" s="99" t="s">
        <v>1111</v>
      </c>
      <c r="M19" s="99" t="s">
        <v>895</v>
      </c>
      <c r="N19" s="99" t="s">
        <v>895</v>
      </c>
      <c r="O19" s="99" t="s">
        <v>895</v>
      </c>
      <c r="P19" s="99" t="s">
        <v>895</v>
      </c>
      <c r="Q19" s="99" t="s">
        <v>896</v>
      </c>
      <c r="R19" s="99" t="s">
        <v>896</v>
      </c>
      <c r="S19" s="12"/>
      <c r="T19" s="99" t="s">
        <v>1026</v>
      </c>
      <c r="U19" s="99" t="s">
        <v>1026</v>
      </c>
      <c r="V19" s="99" t="s">
        <v>1026</v>
      </c>
      <c r="W19" s="99" t="s">
        <v>1026</v>
      </c>
      <c r="X19" s="99" t="s">
        <v>1026</v>
      </c>
      <c r="Y19" s="12"/>
      <c r="Z19" s="99" t="s">
        <v>1111</v>
      </c>
      <c r="AA19" s="99" t="s">
        <v>895</v>
      </c>
      <c r="AB19" s="99" t="s">
        <v>895</v>
      </c>
      <c r="AC19" s="99" t="s">
        <v>895</v>
      </c>
      <c r="AD19" s="99" t="s">
        <v>896</v>
      </c>
      <c r="AE19" s="12"/>
      <c r="AF19" s="99" t="s">
        <v>1064</v>
      </c>
      <c r="AG19" s="99" t="s">
        <v>1065</v>
      </c>
      <c r="AH19" s="99" t="s">
        <v>1065</v>
      </c>
      <c r="AI19" s="99" t="s">
        <v>1064</v>
      </c>
      <c r="AJ19" s="99" t="s">
        <v>1066</v>
      </c>
      <c r="AK19" s="12"/>
      <c r="AL19" s="25" t="s">
        <v>863</v>
      </c>
      <c r="AM19" s="25" t="s">
        <v>863</v>
      </c>
      <c r="AN19" s="25" t="s">
        <v>863</v>
      </c>
      <c r="AO19" s="25" t="s">
        <v>863</v>
      </c>
      <c r="AP19" s="107" t="s">
        <v>864</v>
      </c>
      <c r="AQ19" s="107" t="s">
        <v>864</v>
      </c>
      <c r="AR19" s="12"/>
      <c r="AS19" s="25" t="s">
        <v>469</v>
      </c>
      <c r="AT19" s="25" t="s">
        <v>469</v>
      </c>
      <c r="AU19" s="12"/>
      <c r="AV19" s="25" t="s">
        <v>863</v>
      </c>
      <c r="AW19" s="25" t="s">
        <v>863</v>
      </c>
      <c r="AX19" s="25" t="s">
        <v>863</v>
      </c>
      <c r="AY19" s="107" t="s">
        <v>864</v>
      </c>
      <c r="AZ19" s="25" t="s">
        <v>987</v>
      </c>
      <c r="BA19" s="25" t="s">
        <v>987</v>
      </c>
      <c r="BC19" s="25" t="s">
        <v>828</v>
      </c>
      <c r="BD19" s="25" t="s">
        <v>828</v>
      </c>
      <c r="BE19" s="107" t="s">
        <v>829</v>
      </c>
      <c r="BF19" s="107" t="s">
        <v>829</v>
      </c>
      <c r="BG19" s="25" t="s">
        <v>828</v>
      </c>
      <c r="BH19" s="107" t="s">
        <v>829</v>
      </c>
      <c r="BI19" s="107" t="s">
        <v>829</v>
      </c>
      <c r="BJ19" s="107" t="s">
        <v>829</v>
      </c>
      <c r="BK19" s="107" t="s">
        <v>829</v>
      </c>
    </row>
    <row r="20" spans="1:63" s="124" customFormat="1" ht="78.75">
      <c r="A20" s="65" t="s">
        <v>127</v>
      </c>
      <c r="B20" s="12"/>
      <c r="C20" s="107" t="s">
        <v>456</v>
      </c>
      <c r="D20" s="107" t="s">
        <v>456</v>
      </c>
      <c r="E20" s="12"/>
      <c r="F20" s="107" t="s">
        <v>456</v>
      </c>
      <c r="G20" s="99" t="s">
        <v>457</v>
      </c>
      <c r="H20" s="107" t="s">
        <v>456</v>
      </c>
      <c r="I20" s="107" t="s">
        <v>922</v>
      </c>
      <c r="J20" s="107" t="s">
        <v>922</v>
      </c>
      <c r="K20" s="12"/>
      <c r="L20" s="107" t="s">
        <v>921</v>
      </c>
      <c r="M20" s="107" t="s">
        <v>921</v>
      </c>
      <c r="N20" s="99" t="s">
        <v>457</v>
      </c>
      <c r="O20" s="107" t="s">
        <v>921</v>
      </c>
      <c r="P20" s="107" t="s">
        <v>922</v>
      </c>
      <c r="Q20" s="107" t="s">
        <v>921</v>
      </c>
      <c r="R20" s="107" t="s">
        <v>922</v>
      </c>
      <c r="S20" s="12"/>
      <c r="T20" s="99" t="s">
        <v>433</v>
      </c>
      <c r="U20" s="107" t="s">
        <v>434</v>
      </c>
      <c r="V20" s="107" t="s">
        <v>898</v>
      </c>
      <c r="W20" s="99" t="s">
        <v>897</v>
      </c>
      <c r="X20" s="107" t="s">
        <v>898</v>
      </c>
      <c r="Y20" s="12"/>
      <c r="Z20" s="99" t="s">
        <v>433</v>
      </c>
      <c r="AA20" s="99" t="s">
        <v>433</v>
      </c>
      <c r="AB20" s="107" t="s">
        <v>434</v>
      </c>
      <c r="AC20" s="99" t="s">
        <v>897</v>
      </c>
      <c r="AD20" s="107" t="s">
        <v>898</v>
      </c>
      <c r="AE20" s="12"/>
      <c r="AF20" s="99" t="s">
        <v>433</v>
      </c>
      <c r="AG20" s="99" t="s">
        <v>433</v>
      </c>
      <c r="AH20" s="99" t="s">
        <v>433</v>
      </c>
      <c r="AI20" s="107" t="s">
        <v>866</v>
      </c>
      <c r="AJ20" s="107" t="s">
        <v>866</v>
      </c>
      <c r="AK20" s="12"/>
      <c r="AL20" s="107" t="s">
        <v>865</v>
      </c>
      <c r="AM20" s="99" t="s">
        <v>433</v>
      </c>
      <c r="AN20" s="107" t="s">
        <v>866</v>
      </c>
      <c r="AO20" s="107" t="s">
        <v>867</v>
      </c>
      <c r="AP20" s="107" t="s">
        <v>866</v>
      </c>
      <c r="AQ20" s="107" t="s">
        <v>867</v>
      </c>
      <c r="AR20" s="12"/>
      <c r="AS20" s="99" t="s">
        <v>471</v>
      </c>
      <c r="AT20" s="107" t="s">
        <v>317</v>
      </c>
      <c r="AU20" s="12"/>
      <c r="AV20" s="99" t="s">
        <v>470</v>
      </c>
      <c r="AW20" s="99" t="s">
        <v>471</v>
      </c>
      <c r="AX20" s="99" t="s">
        <v>471</v>
      </c>
      <c r="AY20" s="99" t="s">
        <v>471</v>
      </c>
      <c r="AZ20" s="107" t="s">
        <v>988</v>
      </c>
      <c r="BA20" s="107" t="s">
        <v>988</v>
      </c>
      <c r="BC20" s="99" t="s">
        <v>830</v>
      </c>
      <c r="BD20" s="99" t="s">
        <v>831</v>
      </c>
      <c r="BE20" s="99" t="s">
        <v>830</v>
      </c>
      <c r="BF20" s="99" t="s">
        <v>831</v>
      </c>
      <c r="BG20" s="99" t="s">
        <v>831</v>
      </c>
      <c r="BH20" s="107" t="s">
        <v>832</v>
      </c>
      <c r="BI20" s="99" t="s">
        <v>831</v>
      </c>
      <c r="BJ20" s="107" t="s">
        <v>832</v>
      </c>
      <c r="BK20" s="107" t="s">
        <v>1082</v>
      </c>
    </row>
    <row r="21" spans="1:63" s="5" customFormat="1" ht="40.5" customHeight="1">
      <c r="A21" s="65" t="s">
        <v>12</v>
      </c>
      <c r="B21" s="12"/>
      <c r="C21" s="99" t="s">
        <v>435</v>
      </c>
      <c r="D21" s="107" t="s">
        <v>436</v>
      </c>
      <c r="E21" s="12"/>
      <c r="F21" s="99" t="s">
        <v>899</v>
      </c>
      <c r="G21" s="107" t="s">
        <v>900</v>
      </c>
      <c r="H21" s="107" t="s">
        <v>900</v>
      </c>
      <c r="I21" s="107" t="s">
        <v>900</v>
      </c>
      <c r="J21" s="107" t="s">
        <v>901</v>
      </c>
      <c r="K21" s="12"/>
      <c r="L21" s="99" t="s">
        <v>899</v>
      </c>
      <c r="M21" s="99" t="s">
        <v>899</v>
      </c>
      <c r="N21" s="107" t="s">
        <v>900</v>
      </c>
      <c r="O21" s="107" t="s">
        <v>900</v>
      </c>
      <c r="P21" s="107" t="s">
        <v>900</v>
      </c>
      <c r="Q21" s="107" t="s">
        <v>901</v>
      </c>
      <c r="R21" s="107" t="s">
        <v>901</v>
      </c>
      <c r="S21" s="12"/>
      <c r="T21" s="99" t="s">
        <v>899</v>
      </c>
      <c r="U21" s="107" t="s">
        <v>900</v>
      </c>
      <c r="V21" s="107" t="s">
        <v>900</v>
      </c>
      <c r="W21" s="107" t="s">
        <v>901</v>
      </c>
      <c r="X21" s="107" t="s">
        <v>901</v>
      </c>
      <c r="Y21" s="12"/>
      <c r="Z21" s="99" t="s">
        <v>899</v>
      </c>
      <c r="AA21" s="99" t="s">
        <v>899</v>
      </c>
      <c r="AB21" s="107" t="s">
        <v>900</v>
      </c>
      <c r="AC21" s="107" t="s">
        <v>900</v>
      </c>
      <c r="AD21" s="107" t="s">
        <v>901</v>
      </c>
      <c r="AE21" s="12"/>
      <c r="AF21" s="107" t="s">
        <v>868</v>
      </c>
      <c r="AG21" s="26" t="s">
        <v>869</v>
      </c>
      <c r="AH21" s="107" t="s">
        <v>868</v>
      </c>
      <c r="AI21" s="107" t="s">
        <v>868</v>
      </c>
      <c r="AJ21" s="107" t="s">
        <v>868</v>
      </c>
      <c r="AK21" s="12"/>
      <c r="AL21" s="107" t="s">
        <v>868</v>
      </c>
      <c r="AM21" s="107" t="s">
        <v>868</v>
      </c>
      <c r="AN21" s="107" t="s">
        <v>868</v>
      </c>
      <c r="AO21" s="107" t="s">
        <v>868</v>
      </c>
      <c r="AP21" s="107" t="s">
        <v>868</v>
      </c>
      <c r="AQ21" s="107" t="s">
        <v>989</v>
      </c>
      <c r="AR21" s="12"/>
      <c r="AS21" s="107" t="s">
        <v>472</v>
      </c>
      <c r="AT21" s="107" t="s">
        <v>1126</v>
      </c>
      <c r="AU21" s="12"/>
      <c r="AV21" s="107" t="s">
        <v>868</v>
      </c>
      <c r="AW21" s="107" t="s">
        <v>868</v>
      </c>
      <c r="AX21" s="107" t="s">
        <v>868</v>
      </c>
      <c r="AY21" s="107" t="s">
        <v>868</v>
      </c>
      <c r="AZ21" s="107" t="s">
        <v>868</v>
      </c>
      <c r="BA21" s="107" t="s">
        <v>989</v>
      </c>
      <c r="BC21" s="107" t="s">
        <v>833</v>
      </c>
      <c r="BD21" s="107" t="s">
        <v>833</v>
      </c>
      <c r="BE21" s="107" t="s">
        <v>1163</v>
      </c>
      <c r="BF21" s="107" t="s">
        <v>833</v>
      </c>
      <c r="BG21" s="107" t="s">
        <v>833</v>
      </c>
      <c r="BH21" s="107" t="s">
        <v>834</v>
      </c>
      <c r="BI21" s="107" t="s">
        <v>833</v>
      </c>
      <c r="BJ21" s="107" t="s">
        <v>834</v>
      </c>
      <c r="BK21" s="107" t="s">
        <v>834</v>
      </c>
    </row>
    <row r="22" spans="1:63" s="124" customFormat="1" ht="35.25" customHeight="1">
      <c r="A22" s="65" t="s">
        <v>64</v>
      </c>
      <c r="B22" s="12"/>
      <c r="C22" s="99" t="s">
        <v>300</v>
      </c>
      <c r="D22" s="107" t="s">
        <v>301</v>
      </c>
      <c r="E22" s="12"/>
      <c r="F22" s="143" t="s">
        <v>603</v>
      </c>
      <c r="G22" s="107" t="s">
        <v>604</v>
      </c>
      <c r="H22" s="107" t="s">
        <v>604</v>
      </c>
      <c r="I22" s="107" t="s">
        <v>604</v>
      </c>
      <c r="J22" s="107" t="s">
        <v>902</v>
      </c>
      <c r="K22" s="12"/>
      <c r="L22" s="143" t="s">
        <v>603</v>
      </c>
      <c r="M22" s="143" t="s">
        <v>603</v>
      </c>
      <c r="N22" s="107" t="s">
        <v>604</v>
      </c>
      <c r="O22" s="107" t="s">
        <v>604</v>
      </c>
      <c r="P22" s="107" t="s">
        <v>604</v>
      </c>
      <c r="Q22" s="107" t="s">
        <v>604</v>
      </c>
      <c r="R22" s="107" t="s">
        <v>902</v>
      </c>
      <c r="S22" s="12"/>
      <c r="T22" s="143" t="s">
        <v>603</v>
      </c>
      <c r="U22" s="107" t="s">
        <v>604</v>
      </c>
      <c r="V22" s="107" t="s">
        <v>604</v>
      </c>
      <c r="W22" s="107" t="s">
        <v>604</v>
      </c>
      <c r="X22" s="107" t="s">
        <v>902</v>
      </c>
      <c r="Y22" s="12"/>
      <c r="Z22" s="143" t="s">
        <v>603</v>
      </c>
      <c r="AA22" s="143" t="s">
        <v>603</v>
      </c>
      <c r="AB22" s="107" t="s">
        <v>604</v>
      </c>
      <c r="AC22" s="107" t="s">
        <v>604</v>
      </c>
      <c r="AD22" s="107" t="s">
        <v>902</v>
      </c>
      <c r="AE22" s="12"/>
      <c r="AF22" s="107" t="s">
        <v>835</v>
      </c>
      <c r="AG22" s="26" t="s">
        <v>870</v>
      </c>
      <c r="AH22" s="107" t="s">
        <v>835</v>
      </c>
      <c r="AI22" s="107" t="s">
        <v>835</v>
      </c>
      <c r="AJ22" s="107" t="s">
        <v>835</v>
      </c>
      <c r="AK22" s="12"/>
      <c r="AL22" s="107" t="s">
        <v>835</v>
      </c>
      <c r="AM22" s="107" t="s">
        <v>835</v>
      </c>
      <c r="AN22" s="26" t="s">
        <v>870</v>
      </c>
      <c r="AO22" s="107" t="s">
        <v>835</v>
      </c>
      <c r="AP22" s="107" t="s">
        <v>835</v>
      </c>
      <c r="AQ22" s="107" t="s">
        <v>836</v>
      </c>
      <c r="AR22" s="12"/>
      <c r="AS22" s="107" t="s">
        <v>301</v>
      </c>
      <c r="AT22" s="107" t="s">
        <v>1127</v>
      </c>
      <c r="AU22" s="12"/>
      <c r="AV22" s="107" t="s">
        <v>835</v>
      </c>
      <c r="AW22" s="107" t="s">
        <v>604</v>
      </c>
      <c r="AX22" s="107" t="s">
        <v>835</v>
      </c>
      <c r="AY22" s="107" t="s">
        <v>835</v>
      </c>
      <c r="AZ22" s="107" t="s">
        <v>604</v>
      </c>
      <c r="BA22" s="107" t="s">
        <v>902</v>
      </c>
      <c r="BC22" s="107" t="s">
        <v>835</v>
      </c>
      <c r="BD22" s="107" t="s">
        <v>835</v>
      </c>
      <c r="BE22" s="107" t="s">
        <v>836</v>
      </c>
      <c r="BF22" s="107" t="s">
        <v>835</v>
      </c>
      <c r="BG22" s="107" t="s">
        <v>835</v>
      </c>
      <c r="BH22" s="107" t="s">
        <v>835</v>
      </c>
      <c r="BI22" s="107" t="s">
        <v>835</v>
      </c>
      <c r="BJ22" s="107" t="s">
        <v>836</v>
      </c>
      <c r="BK22" s="107" t="s">
        <v>836</v>
      </c>
    </row>
    <row r="23" spans="1:63" s="124" customFormat="1" ht="30" customHeight="1">
      <c r="A23" s="22" t="s">
        <v>3</v>
      </c>
      <c r="B23" s="12"/>
      <c r="C23" s="99" t="s">
        <v>454</v>
      </c>
      <c r="D23" s="99" t="s">
        <v>454</v>
      </c>
      <c r="E23" s="12"/>
      <c r="F23" s="99" t="s">
        <v>1027</v>
      </c>
      <c r="G23" s="99" t="s">
        <v>1027</v>
      </c>
      <c r="H23" s="99" t="s">
        <v>1027</v>
      </c>
      <c r="I23" s="99" t="s">
        <v>1027</v>
      </c>
      <c r="J23" s="99" t="s">
        <v>1027</v>
      </c>
      <c r="K23" s="12"/>
      <c r="L23" s="99" t="s">
        <v>903</v>
      </c>
      <c r="M23" s="99" t="s">
        <v>903</v>
      </c>
      <c r="N23" s="99" t="s">
        <v>903</v>
      </c>
      <c r="O23" s="99" t="s">
        <v>903</v>
      </c>
      <c r="P23" s="99" t="s">
        <v>903</v>
      </c>
      <c r="Q23" s="99" t="s">
        <v>903</v>
      </c>
      <c r="R23" s="99" t="s">
        <v>903</v>
      </c>
      <c r="S23" s="12"/>
      <c r="T23" s="99" t="s">
        <v>1027</v>
      </c>
      <c r="U23" s="99" t="s">
        <v>1027</v>
      </c>
      <c r="V23" s="99" t="s">
        <v>1027</v>
      </c>
      <c r="W23" s="99" t="s">
        <v>1027</v>
      </c>
      <c r="X23" s="99" t="s">
        <v>1027</v>
      </c>
      <c r="Y23" s="12"/>
      <c r="Z23" s="99" t="s">
        <v>903</v>
      </c>
      <c r="AA23" s="99" t="s">
        <v>903</v>
      </c>
      <c r="AB23" s="99" t="s">
        <v>903</v>
      </c>
      <c r="AC23" s="99" t="s">
        <v>903</v>
      </c>
      <c r="AD23" s="99" t="s">
        <v>903</v>
      </c>
      <c r="AE23" s="12"/>
      <c r="AF23" s="99" t="s">
        <v>1067</v>
      </c>
      <c r="AG23" s="99" t="s">
        <v>871</v>
      </c>
      <c r="AH23" s="99" t="s">
        <v>871</v>
      </c>
      <c r="AI23" s="107" t="s">
        <v>872</v>
      </c>
      <c r="AJ23" s="107" t="s">
        <v>838</v>
      </c>
      <c r="AK23" s="12"/>
      <c r="AL23" s="99" t="s">
        <v>366</v>
      </c>
      <c r="AM23" s="99" t="s">
        <v>871</v>
      </c>
      <c r="AN23" s="107" t="s">
        <v>872</v>
      </c>
      <c r="AO23" s="107" t="s">
        <v>872</v>
      </c>
      <c r="AP23" s="107" t="s">
        <v>838</v>
      </c>
      <c r="AQ23" s="107" t="s">
        <v>838</v>
      </c>
      <c r="AR23" s="12"/>
      <c r="AS23" s="107" t="s">
        <v>473</v>
      </c>
      <c r="AT23" s="107" t="s">
        <v>1128</v>
      </c>
      <c r="AU23" s="12"/>
      <c r="AV23" s="99" t="s">
        <v>872</v>
      </c>
      <c r="AW23" s="99" t="s">
        <v>990</v>
      </c>
      <c r="AX23" s="99" t="s">
        <v>838</v>
      </c>
      <c r="AY23" s="99" t="s">
        <v>838</v>
      </c>
      <c r="AZ23" s="107" t="s">
        <v>991</v>
      </c>
      <c r="BA23" s="107" t="s">
        <v>992</v>
      </c>
      <c r="BC23" s="99" t="s">
        <v>837</v>
      </c>
      <c r="BD23" s="99" t="s">
        <v>838</v>
      </c>
      <c r="BE23" s="99" t="s">
        <v>837</v>
      </c>
      <c r="BF23" s="99" t="s">
        <v>838</v>
      </c>
      <c r="BG23" s="107" t="s">
        <v>839</v>
      </c>
      <c r="BH23" s="107" t="s">
        <v>839</v>
      </c>
      <c r="BI23" s="107" t="s">
        <v>840</v>
      </c>
      <c r="BJ23" s="107" t="s">
        <v>840</v>
      </c>
      <c r="BK23" s="107" t="s">
        <v>841</v>
      </c>
    </row>
    <row r="24" spans="1:63" s="5" customFormat="1" ht="45">
      <c r="A24" s="65" t="s">
        <v>4</v>
      </c>
      <c r="B24" s="12"/>
      <c r="C24" s="26" t="s">
        <v>30</v>
      </c>
      <c r="D24" s="26" t="s">
        <v>30</v>
      </c>
      <c r="E24" s="12"/>
      <c r="F24" s="26" t="s">
        <v>30</v>
      </c>
      <c r="G24" s="26" t="s">
        <v>30</v>
      </c>
      <c r="H24" s="26" t="s">
        <v>30</v>
      </c>
      <c r="I24" s="26" t="s">
        <v>30</v>
      </c>
      <c r="J24" s="26" t="s">
        <v>30</v>
      </c>
      <c r="K24" s="12"/>
      <c r="L24" s="221"/>
      <c r="M24" s="221"/>
      <c r="N24" s="221"/>
      <c r="O24" s="221"/>
      <c r="P24" s="221"/>
      <c r="Q24" s="221"/>
      <c r="R24" s="221"/>
      <c r="S24" s="12"/>
      <c r="T24" s="26" t="s">
        <v>30</v>
      </c>
      <c r="U24" s="26" t="s">
        <v>30</v>
      </c>
      <c r="V24" s="26" t="s">
        <v>30</v>
      </c>
      <c r="W24" s="26" t="s">
        <v>30</v>
      </c>
      <c r="X24" s="26" t="s">
        <v>30</v>
      </c>
      <c r="Y24" s="12"/>
      <c r="Z24" s="26" t="s">
        <v>30</v>
      </c>
      <c r="AA24" s="26" t="s">
        <v>30</v>
      </c>
      <c r="AB24" s="26" t="s">
        <v>30</v>
      </c>
      <c r="AC24" s="26" t="s">
        <v>30</v>
      </c>
      <c r="AD24" s="26" t="s">
        <v>30</v>
      </c>
      <c r="AE24" s="12"/>
      <c r="AF24" s="26" t="s">
        <v>474</v>
      </c>
      <c r="AG24" s="26" t="s">
        <v>474</v>
      </c>
      <c r="AH24" s="26" t="s">
        <v>474</v>
      </c>
      <c r="AI24" s="26" t="s">
        <v>474</v>
      </c>
      <c r="AJ24" s="26" t="s">
        <v>474</v>
      </c>
      <c r="AK24" s="12"/>
      <c r="AL24" s="26" t="s">
        <v>474</v>
      </c>
      <c r="AM24" s="26" t="s">
        <v>474</v>
      </c>
      <c r="AN24" s="26" t="s">
        <v>474</v>
      </c>
      <c r="AO24" s="26" t="s">
        <v>474</v>
      </c>
      <c r="AP24" s="26" t="s">
        <v>474</v>
      </c>
      <c r="AQ24" s="26" t="s">
        <v>474</v>
      </c>
      <c r="AR24" s="12"/>
      <c r="AS24" s="26" t="s">
        <v>474</v>
      </c>
      <c r="AT24" s="26" t="s">
        <v>474</v>
      </c>
      <c r="AU24" s="12"/>
      <c r="AV24" s="26" t="s">
        <v>474</v>
      </c>
      <c r="AW24" s="26" t="s">
        <v>474</v>
      </c>
      <c r="AX24" s="26" t="s">
        <v>474</v>
      </c>
      <c r="AY24" s="26" t="s">
        <v>474</v>
      </c>
      <c r="AZ24" s="26" t="s">
        <v>474</v>
      </c>
      <c r="BA24" s="26" t="s">
        <v>474</v>
      </c>
      <c r="BC24" s="26" t="s">
        <v>842</v>
      </c>
      <c r="BD24" s="26" t="s">
        <v>842</v>
      </c>
      <c r="BE24" s="26" t="s">
        <v>842</v>
      </c>
      <c r="BF24" s="26" t="s">
        <v>842</v>
      </c>
      <c r="BG24" s="26" t="s">
        <v>842</v>
      </c>
      <c r="BH24" s="26" t="s">
        <v>842</v>
      </c>
      <c r="BI24" s="26" t="s">
        <v>842</v>
      </c>
      <c r="BJ24" s="26" t="s">
        <v>842</v>
      </c>
      <c r="BK24" s="26" t="s">
        <v>842</v>
      </c>
    </row>
    <row r="25" spans="1:63" s="5" customFormat="1" ht="22.5" customHeight="1">
      <c r="A25" s="65" t="s">
        <v>21</v>
      </c>
      <c r="B25" s="12"/>
      <c r="C25" s="99" t="s">
        <v>437</v>
      </c>
      <c r="D25" s="99" t="s">
        <v>437</v>
      </c>
      <c r="E25" s="12"/>
      <c r="F25" s="99" t="s">
        <v>437</v>
      </c>
      <c r="G25" s="99" t="s">
        <v>437</v>
      </c>
      <c r="H25" s="99" t="s">
        <v>437</v>
      </c>
      <c r="I25" s="99" t="s">
        <v>437</v>
      </c>
      <c r="J25" s="99" t="s">
        <v>437</v>
      </c>
      <c r="K25" s="12"/>
      <c r="L25" s="99" t="s">
        <v>367</v>
      </c>
      <c r="M25" s="99" t="s">
        <v>367</v>
      </c>
      <c r="N25" s="99" t="s">
        <v>367</v>
      </c>
      <c r="O25" s="99" t="s">
        <v>367</v>
      </c>
      <c r="P25" s="99" t="s">
        <v>367</v>
      </c>
      <c r="Q25" s="99" t="s">
        <v>458</v>
      </c>
      <c r="R25" s="99" t="s">
        <v>458</v>
      </c>
      <c r="S25" s="12"/>
      <c r="T25" s="99" t="s">
        <v>437</v>
      </c>
      <c r="U25" s="99" t="s">
        <v>437</v>
      </c>
      <c r="V25" s="99" t="s">
        <v>437</v>
      </c>
      <c r="W25" s="99" t="s">
        <v>437</v>
      </c>
      <c r="X25" s="99" t="s">
        <v>437</v>
      </c>
      <c r="Y25" s="12"/>
      <c r="Z25" s="99" t="s">
        <v>367</v>
      </c>
      <c r="AA25" s="99" t="s">
        <v>367</v>
      </c>
      <c r="AB25" s="99" t="s">
        <v>367</v>
      </c>
      <c r="AC25" s="99" t="s">
        <v>367</v>
      </c>
      <c r="AD25" s="99" t="s">
        <v>458</v>
      </c>
      <c r="AE25" s="12"/>
      <c r="AF25" s="99" t="s">
        <v>538</v>
      </c>
      <c r="AG25" s="99" t="s">
        <v>538</v>
      </c>
      <c r="AH25" s="99" t="s">
        <v>538</v>
      </c>
      <c r="AI25" s="99" t="s">
        <v>538</v>
      </c>
      <c r="AJ25" s="99" t="s">
        <v>538</v>
      </c>
      <c r="AK25" s="12"/>
      <c r="AL25" s="99" t="s">
        <v>367</v>
      </c>
      <c r="AM25" s="99" t="s">
        <v>367</v>
      </c>
      <c r="AN25" s="99" t="s">
        <v>367</v>
      </c>
      <c r="AO25" s="99" t="s">
        <v>367</v>
      </c>
      <c r="AP25" s="99" t="s">
        <v>367</v>
      </c>
      <c r="AQ25" s="99" t="s">
        <v>367</v>
      </c>
      <c r="AR25" s="12"/>
      <c r="AS25" s="99" t="s">
        <v>367</v>
      </c>
      <c r="AT25" s="99" t="s">
        <v>367</v>
      </c>
      <c r="AU25" s="12"/>
      <c r="AV25" s="99" t="s">
        <v>367</v>
      </c>
      <c r="AW25" s="99" t="s">
        <v>367</v>
      </c>
      <c r="AX25" s="99" t="s">
        <v>367</v>
      </c>
      <c r="AY25" s="99" t="s">
        <v>367</v>
      </c>
      <c r="AZ25" s="99" t="s">
        <v>367</v>
      </c>
      <c r="BA25" s="99" t="s">
        <v>367</v>
      </c>
      <c r="BC25" s="99" t="s">
        <v>489</v>
      </c>
      <c r="BD25" s="99" t="s">
        <v>489</v>
      </c>
      <c r="BE25" s="99" t="s">
        <v>489</v>
      </c>
      <c r="BF25" s="99" t="s">
        <v>489</v>
      </c>
      <c r="BG25" s="99" t="s">
        <v>489</v>
      </c>
      <c r="BH25" s="99" t="s">
        <v>489</v>
      </c>
      <c r="BI25" s="99" t="s">
        <v>489</v>
      </c>
      <c r="BJ25" s="99" t="s">
        <v>489</v>
      </c>
      <c r="BK25" s="99" t="s">
        <v>489</v>
      </c>
    </row>
    <row r="26" spans="1:63" s="5" customFormat="1" ht="22.5" customHeight="1">
      <c r="A26" s="65" t="s">
        <v>22</v>
      </c>
      <c r="B26" s="12"/>
      <c r="C26" s="99" t="s">
        <v>368</v>
      </c>
      <c r="D26" s="99" t="s">
        <v>368</v>
      </c>
      <c r="E26" s="12"/>
      <c r="F26" s="99" t="s">
        <v>368</v>
      </c>
      <c r="G26" s="99" t="s">
        <v>368</v>
      </c>
      <c r="H26" s="99" t="s">
        <v>368</v>
      </c>
      <c r="I26" s="99" t="s">
        <v>368</v>
      </c>
      <c r="J26" s="99" t="s">
        <v>368</v>
      </c>
      <c r="K26" s="12"/>
      <c r="L26" s="99" t="s">
        <v>1112</v>
      </c>
      <c r="M26" s="99" t="s">
        <v>368</v>
      </c>
      <c r="N26" s="99" t="s">
        <v>368</v>
      </c>
      <c r="O26" s="99" t="s">
        <v>368</v>
      </c>
      <c r="P26" s="99" t="s">
        <v>368</v>
      </c>
      <c r="Q26" s="99" t="s">
        <v>368</v>
      </c>
      <c r="R26" s="99" t="s">
        <v>368</v>
      </c>
      <c r="S26" s="12"/>
      <c r="T26" s="99" t="s">
        <v>368</v>
      </c>
      <c r="U26" s="99" t="s">
        <v>368</v>
      </c>
      <c r="V26" s="99" t="s">
        <v>368</v>
      </c>
      <c r="W26" s="99" t="s">
        <v>368</v>
      </c>
      <c r="X26" s="99" t="s">
        <v>368</v>
      </c>
      <c r="Y26" s="12"/>
      <c r="Z26" s="99" t="s">
        <v>1112</v>
      </c>
      <c r="AA26" s="99" t="s">
        <v>368</v>
      </c>
      <c r="AB26" s="99" t="s">
        <v>368</v>
      </c>
      <c r="AC26" s="99" t="s">
        <v>368</v>
      </c>
      <c r="AD26" s="99" t="s">
        <v>368</v>
      </c>
      <c r="AE26" s="12"/>
      <c r="AF26" s="99" t="s">
        <v>368</v>
      </c>
      <c r="AG26" s="99" t="s">
        <v>368</v>
      </c>
      <c r="AH26" s="99" t="s">
        <v>368</v>
      </c>
      <c r="AI26" s="99" t="s">
        <v>29</v>
      </c>
      <c r="AJ26" s="99" t="s">
        <v>29</v>
      </c>
      <c r="AK26" s="12"/>
      <c r="AL26" s="99" t="s">
        <v>368</v>
      </c>
      <c r="AM26" s="99" t="s">
        <v>368</v>
      </c>
      <c r="AN26" s="99" t="s">
        <v>29</v>
      </c>
      <c r="AO26" s="99" t="s">
        <v>368</v>
      </c>
      <c r="AP26" s="99" t="s">
        <v>29</v>
      </c>
      <c r="AQ26" s="99" t="s">
        <v>368</v>
      </c>
      <c r="AR26" s="12"/>
      <c r="AS26" s="121" t="s">
        <v>29</v>
      </c>
      <c r="AT26" s="121" t="s">
        <v>29</v>
      </c>
      <c r="AU26" s="12"/>
      <c r="AV26" s="121" t="s">
        <v>29</v>
      </c>
      <c r="AW26" s="121" t="s">
        <v>29</v>
      </c>
      <c r="AX26" s="121" t="s">
        <v>29</v>
      </c>
      <c r="AY26" s="121" t="s">
        <v>29</v>
      </c>
      <c r="AZ26" s="121" t="s">
        <v>29</v>
      </c>
      <c r="BA26" s="121" t="s">
        <v>29</v>
      </c>
      <c r="BC26" s="99" t="s">
        <v>368</v>
      </c>
      <c r="BD26" s="99" t="s">
        <v>368</v>
      </c>
      <c r="BE26" s="99" t="s">
        <v>368</v>
      </c>
      <c r="BF26" s="99" t="s">
        <v>368</v>
      </c>
      <c r="BG26" s="99" t="s">
        <v>368</v>
      </c>
      <c r="BH26" s="99" t="s">
        <v>192</v>
      </c>
      <c r="BI26" s="99" t="s">
        <v>368</v>
      </c>
      <c r="BJ26" s="99" t="s">
        <v>192</v>
      </c>
      <c r="BK26" s="99" t="s">
        <v>368</v>
      </c>
    </row>
    <row r="27" spans="1:63" s="5" customFormat="1" ht="30" customHeight="1">
      <c r="A27" s="22" t="s">
        <v>23</v>
      </c>
      <c r="B27" s="12"/>
      <c r="C27" s="99" t="s">
        <v>295</v>
      </c>
      <c r="D27" s="99" t="s">
        <v>295</v>
      </c>
      <c r="E27" s="12"/>
      <c r="F27" s="99" t="s">
        <v>295</v>
      </c>
      <c r="G27" s="99" t="s">
        <v>295</v>
      </c>
      <c r="H27" s="99" t="s">
        <v>295</v>
      </c>
      <c r="I27" s="99" t="s">
        <v>295</v>
      </c>
      <c r="J27" s="99" t="s">
        <v>295</v>
      </c>
      <c r="K27" s="12"/>
      <c r="L27" s="99" t="s">
        <v>295</v>
      </c>
      <c r="M27" s="99" t="s">
        <v>295</v>
      </c>
      <c r="N27" s="99" t="s">
        <v>295</v>
      </c>
      <c r="O27" s="99" t="s">
        <v>295</v>
      </c>
      <c r="P27" s="99" t="s">
        <v>295</v>
      </c>
      <c r="Q27" s="99" t="s">
        <v>295</v>
      </c>
      <c r="R27" s="99" t="s">
        <v>295</v>
      </c>
      <c r="S27" s="12"/>
      <c r="T27" s="99" t="s">
        <v>295</v>
      </c>
      <c r="U27" s="99" t="s">
        <v>295</v>
      </c>
      <c r="V27" s="99" t="s">
        <v>295</v>
      </c>
      <c r="W27" s="99" t="s">
        <v>295</v>
      </c>
      <c r="X27" s="99" t="s">
        <v>295</v>
      </c>
      <c r="Y27" s="12"/>
      <c r="Z27" s="99" t="s">
        <v>295</v>
      </c>
      <c r="AA27" s="99" t="s">
        <v>295</v>
      </c>
      <c r="AB27" s="99" t="s">
        <v>295</v>
      </c>
      <c r="AC27" s="99" t="s">
        <v>295</v>
      </c>
      <c r="AD27" s="99" t="s">
        <v>295</v>
      </c>
      <c r="AE27" s="12"/>
      <c r="AF27" s="26" t="s">
        <v>843</v>
      </c>
      <c r="AG27" s="26" t="s">
        <v>843</v>
      </c>
      <c r="AH27" s="26" t="s">
        <v>843</v>
      </c>
      <c r="AI27" s="26" t="s">
        <v>843</v>
      </c>
      <c r="AJ27" s="26" t="s">
        <v>843</v>
      </c>
      <c r="AK27" s="12"/>
      <c r="AL27" s="26" t="s">
        <v>843</v>
      </c>
      <c r="AM27" s="26" t="s">
        <v>843</v>
      </c>
      <c r="AN27" s="26" t="s">
        <v>843</v>
      </c>
      <c r="AO27" s="26" t="s">
        <v>843</v>
      </c>
      <c r="AP27" s="26" t="s">
        <v>843</v>
      </c>
      <c r="AQ27" s="26" t="s">
        <v>843</v>
      </c>
      <c r="AR27" s="12"/>
      <c r="AS27" s="26" t="s">
        <v>295</v>
      </c>
      <c r="AT27" s="26" t="s">
        <v>295</v>
      </c>
      <c r="AU27" s="12"/>
      <c r="AV27" s="26" t="s">
        <v>843</v>
      </c>
      <c r="AW27" s="26" t="s">
        <v>843</v>
      </c>
      <c r="AX27" s="26" t="s">
        <v>843</v>
      </c>
      <c r="AY27" s="26" t="s">
        <v>843</v>
      </c>
      <c r="AZ27" s="26" t="s">
        <v>843</v>
      </c>
      <c r="BA27" s="26" t="s">
        <v>843</v>
      </c>
      <c r="BC27" s="26" t="s">
        <v>843</v>
      </c>
      <c r="BD27" s="26" t="s">
        <v>843</v>
      </c>
      <c r="BE27" s="26" t="s">
        <v>843</v>
      </c>
      <c r="BF27" s="26" t="s">
        <v>843</v>
      </c>
      <c r="BG27" s="26" t="s">
        <v>843</v>
      </c>
      <c r="BH27" s="26" t="s">
        <v>843</v>
      </c>
      <c r="BI27" s="26" t="s">
        <v>843</v>
      </c>
      <c r="BJ27" s="26" t="s">
        <v>843</v>
      </c>
      <c r="BK27" s="26" t="s">
        <v>843</v>
      </c>
    </row>
    <row r="28" spans="1:63" s="5" customFormat="1" ht="37.5" customHeight="1">
      <c r="A28" s="36" t="s">
        <v>16</v>
      </c>
      <c r="B28" s="11"/>
      <c r="C28" s="37" t="s">
        <v>574</v>
      </c>
      <c r="D28" s="37" t="s">
        <v>574</v>
      </c>
      <c r="E28" s="11"/>
      <c r="F28" s="37" t="s">
        <v>574</v>
      </c>
      <c r="G28" s="37" t="s">
        <v>574</v>
      </c>
      <c r="H28" s="37" t="s">
        <v>574</v>
      </c>
      <c r="I28" s="37" t="s">
        <v>574</v>
      </c>
      <c r="J28" s="37" t="s">
        <v>574</v>
      </c>
      <c r="K28" s="11"/>
      <c r="L28" s="37" t="s">
        <v>574</v>
      </c>
      <c r="M28" s="37" t="s">
        <v>574</v>
      </c>
      <c r="N28" s="37" t="s">
        <v>574</v>
      </c>
      <c r="O28" s="37" t="s">
        <v>574</v>
      </c>
      <c r="P28" s="37" t="s">
        <v>574</v>
      </c>
      <c r="Q28" s="37" t="s">
        <v>574</v>
      </c>
      <c r="R28" s="37" t="s">
        <v>574</v>
      </c>
      <c r="S28" s="11"/>
      <c r="T28" s="37" t="s">
        <v>574</v>
      </c>
      <c r="U28" s="37" t="s">
        <v>574</v>
      </c>
      <c r="V28" s="37" t="s">
        <v>574</v>
      </c>
      <c r="W28" s="37" t="s">
        <v>574</v>
      </c>
      <c r="X28" s="37" t="s">
        <v>574</v>
      </c>
      <c r="Y28" s="11"/>
      <c r="Z28" s="37" t="s">
        <v>574</v>
      </c>
      <c r="AA28" s="37" t="s">
        <v>574</v>
      </c>
      <c r="AB28" s="37" t="s">
        <v>574</v>
      </c>
      <c r="AC28" s="37" t="s">
        <v>574</v>
      </c>
      <c r="AD28" s="37" t="s">
        <v>574</v>
      </c>
      <c r="AE28" s="11"/>
      <c r="AF28" s="37" t="s">
        <v>574</v>
      </c>
      <c r="AG28" s="37" t="s">
        <v>574</v>
      </c>
      <c r="AH28" s="37" t="s">
        <v>574</v>
      </c>
      <c r="AI28" s="37" t="s">
        <v>574</v>
      </c>
      <c r="AJ28" s="60" t="s">
        <v>582</v>
      </c>
      <c r="AK28" s="11"/>
      <c r="AL28" s="37" t="s">
        <v>574</v>
      </c>
      <c r="AM28" s="37" t="s">
        <v>574</v>
      </c>
      <c r="AN28" s="37" t="s">
        <v>574</v>
      </c>
      <c r="AO28" s="37" t="s">
        <v>574</v>
      </c>
      <c r="AP28" s="60" t="s">
        <v>582</v>
      </c>
      <c r="AQ28" s="60" t="s">
        <v>582</v>
      </c>
      <c r="AR28" s="11"/>
      <c r="AS28" s="37" t="s">
        <v>360</v>
      </c>
      <c r="AT28" s="37" t="s">
        <v>360</v>
      </c>
      <c r="AU28" s="11"/>
      <c r="AV28" s="37" t="s">
        <v>574</v>
      </c>
      <c r="AW28" s="37" t="s">
        <v>574</v>
      </c>
      <c r="AX28" s="37" t="s">
        <v>574</v>
      </c>
      <c r="AY28" s="60" t="s">
        <v>582</v>
      </c>
      <c r="AZ28" s="37" t="s">
        <v>574</v>
      </c>
      <c r="BA28" s="37" t="s">
        <v>574</v>
      </c>
      <c r="BC28" s="37" t="s">
        <v>574</v>
      </c>
      <c r="BD28" s="37" t="s">
        <v>574</v>
      </c>
      <c r="BE28" s="60" t="s">
        <v>582</v>
      </c>
      <c r="BF28" s="60" t="s">
        <v>582</v>
      </c>
      <c r="BG28" s="37" t="s">
        <v>574</v>
      </c>
      <c r="BH28" s="60" t="s">
        <v>582</v>
      </c>
      <c r="BI28" s="60" t="s">
        <v>582</v>
      </c>
      <c r="BJ28" s="60" t="s">
        <v>582</v>
      </c>
      <c r="BK28" s="60" t="s">
        <v>582</v>
      </c>
    </row>
    <row r="29" spans="1:63" s="5" customFormat="1" ht="33.75">
      <c r="A29" s="68" t="s">
        <v>24</v>
      </c>
      <c r="B29" s="12"/>
      <c r="C29" s="107" t="s">
        <v>438</v>
      </c>
      <c r="D29" s="107" t="s">
        <v>438</v>
      </c>
      <c r="E29" s="12"/>
      <c r="F29" s="107" t="s">
        <v>904</v>
      </c>
      <c r="G29" s="107" t="s">
        <v>904</v>
      </c>
      <c r="H29" s="107" t="s">
        <v>904</v>
      </c>
      <c r="I29" s="107" t="s">
        <v>904</v>
      </c>
      <c r="J29" s="107" t="s">
        <v>904</v>
      </c>
      <c r="K29" s="12"/>
      <c r="L29" s="107" t="s">
        <v>904</v>
      </c>
      <c r="M29" s="107" t="s">
        <v>904</v>
      </c>
      <c r="N29" s="107" t="s">
        <v>904</v>
      </c>
      <c r="O29" s="107" t="s">
        <v>904</v>
      </c>
      <c r="P29" s="107" t="s">
        <v>904</v>
      </c>
      <c r="Q29" s="107" t="s">
        <v>904</v>
      </c>
      <c r="R29" s="107" t="s">
        <v>904</v>
      </c>
      <c r="S29" s="12"/>
      <c r="T29" s="107" t="s">
        <v>904</v>
      </c>
      <c r="U29" s="107" t="s">
        <v>904</v>
      </c>
      <c r="V29" s="107" t="s">
        <v>904</v>
      </c>
      <c r="W29" s="107" t="s">
        <v>904</v>
      </c>
      <c r="X29" s="107" t="s">
        <v>904</v>
      </c>
      <c r="Y29" s="12"/>
      <c r="Z29" s="99" t="s">
        <v>1116</v>
      </c>
      <c r="AA29" s="107" t="s">
        <v>904</v>
      </c>
      <c r="AB29" s="107" t="s">
        <v>904</v>
      </c>
      <c r="AC29" s="107" t="s">
        <v>904</v>
      </c>
      <c r="AD29" s="107" t="s">
        <v>904</v>
      </c>
      <c r="AE29" s="12"/>
      <c r="AF29" s="107" t="s">
        <v>873</v>
      </c>
      <c r="AG29" s="107" t="s">
        <v>873</v>
      </c>
      <c r="AH29" s="107" t="s">
        <v>873</v>
      </c>
      <c r="AI29" s="107" t="s">
        <v>873</v>
      </c>
      <c r="AJ29" s="107" t="s">
        <v>873</v>
      </c>
      <c r="AK29" s="12"/>
      <c r="AL29" s="107" t="s">
        <v>873</v>
      </c>
      <c r="AM29" s="107" t="s">
        <v>873</v>
      </c>
      <c r="AN29" s="107" t="s">
        <v>873</v>
      </c>
      <c r="AO29" s="107" t="s">
        <v>873</v>
      </c>
      <c r="AP29" s="107" t="s">
        <v>873</v>
      </c>
      <c r="AQ29" s="107" t="s">
        <v>873</v>
      </c>
      <c r="AR29" s="12"/>
      <c r="AS29" s="107" t="s">
        <v>318</v>
      </c>
      <c r="AT29" s="107" t="s">
        <v>318</v>
      </c>
      <c r="AU29" s="12"/>
      <c r="AV29" s="99" t="s">
        <v>1007</v>
      </c>
      <c r="AW29" s="99" t="s">
        <v>1007</v>
      </c>
      <c r="AX29" s="99" t="s">
        <v>1007</v>
      </c>
      <c r="AY29" s="99" t="s">
        <v>1007</v>
      </c>
      <c r="AZ29" s="107" t="s">
        <v>873</v>
      </c>
      <c r="BA29" s="107" t="s">
        <v>873</v>
      </c>
      <c r="BC29" s="107" t="s">
        <v>490</v>
      </c>
      <c r="BD29" s="107" t="s">
        <v>490</v>
      </c>
      <c r="BE29" s="107" t="s">
        <v>490</v>
      </c>
      <c r="BF29" s="107" t="s">
        <v>490</v>
      </c>
      <c r="BG29" s="107" t="s">
        <v>490</v>
      </c>
      <c r="BH29" s="107" t="s">
        <v>490</v>
      </c>
      <c r="BI29" s="107" t="s">
        <v>490</v>
      </c>
      <c r="BJ29" s="107" t="s">
        <v>490</v>
      </c>
      <c r="BK29" s="107" t="s">
        <v>490</v>
      </c>
    </row>
    <row r="30" spans="1:63" s="5" customFormat="1" ht="30" customHeight="1">
      <c r="A30" s="65" t="s">
        <v>65</v>
      </c>
      <c r="B30" s="12"/>
      <c r="C30" s="99" t="s">
        <v>439</v>
      </c>
      <c r="D30" s="99" t="s">
        <v>439</v>
      </c>
      <c r="E30" s="12"/>
      <c r="F30" s="99" t="s">
        <v>439</v>
      </c>
      <c r="G30" s="99" t="s">
        <v>439</v>
      </c>
      <c r="H30" s="99" t="s">
        <v>439</v>
      </c>
      <c r="I30" s="99" t="s">
        <v>439</v>
      </c>
      <c r="J30" s="99" t="s">
        <v>439</v>
      </c>
      <c r="K30" s="12"/>
      <c r="L30" s="99" t="s">
        <v>439</v>
      </c>
      <c r="M30" s="99" t="s">
        <v>439</v>
      </c>
      <c r="N30" s="99" t="s">
        <v>439</v>
      </c>
      <c r="O30" s="99" t="s">
        <v>439</v>
      </c>
      <c r="P30" s="99" t="s">
        <v>439</v>
      </c>
      <c r="Q30" s="99" t="s">
        <v>439</v>
      </c>
      <c r="R30" s="99" t="s">
        <v>439</v>
      </c>
      <c r="S30" s="12"/>
      <c r="T30" s="99" t="s">
        <v>439</v>
      </c>
      <c r="U30" s="99" t="s">
        <v>439</v>
      </c>
      <c r="V30" s="99" t="s">
        <v>439</v>
      </c>
      <c r="W30" s="99" t="s">
        <v>439</v>
      </c>
      <c r="X30" s="99" t="s">
        <v>439</v>
      </c>
      <c r="Y30" s="12"/>
      <c r="Z30" s="99" t="s">
        <v>439</v>
      </c>
      <c r="AA30" s="99" t="s">
        <v>439</v>
      </c>
      <c r="AB30" s="99" t="s">
        <v>439</v>
      </c>
      <c r="AC30" s="99" t="s">
        <v>439</v>
      </c>
      <c r="AD30" s="99" t="s">
        <v>439</v>
      </c>
      <c r="AE30" s="12"/>
      <c r="AF30" s="99" t="s">
        <v>874</v>
      </c>
      <c r="AG30" s="99" t="s">
        <v>874</v>
      </c>
      <c r="AH30" s="99" t="s">
        <v>874</v>
      </c>
      <c r="AI30" s="99" t="s">
        <v>874</v>
      </c>
      <c r="AJ30" s="99" t="s">
        <v>874</v>
      </c>
      <c r="AK30" s="12"/>
      <c r="AL30" s="99" t="s">
        <v>874</v>
      </c>
      <c r="AM30" s="99" t="s">
        <v>874</v>
      </c>
      <c r="AN30" s="99" t="s">
        <v>874</v>
      </c>
      <c r="AO30" s="99" t="s">
        <v>874</v>
      </c>
      <c r="AP30" s="99" t="s">
        <v>874</v>
      </c>
      <c r="AQ30" s="99" t="s">
        <v>874</v>
      </c>
      <c r="AR30" s="12"/>
      <c r="AS30" s="99" t="s">
        <v>319</v>
      </c>
      <c r="AT30" s="99" t="s">
        <v>319</v>
      </c>
      <c r="AU30" s="12"/>
      <c r="AV30" s="99" t="s">
        <v>319</v>
      </c>
      <c r="AW30" s="99" t="s">
        <v>319</v>
      </c>
      <c r="AX30" s="99" t="s">
        <v>319</v>
      </c>
      <c r="AY30" s="99" t="s">
        <v>319</v>
      </c>
      <c r="AZ30" s="99" t="s">
        <v>319</v>
      </c>
      <c r="BA30" s="99" t="s">
        <v>319</v>
      </c>
      <c r="BC30" s="99" t="s">
        <v>491</v>
      </c>
      <c r="BD30" s="99" t="s">
        <v>491</v>
      </c>
      <c r="BE30" s="99" t="s">
        <v>491</v>
      </c>
      <c r="BF30" s="99" t="s">
        <v>491</v>
      </c>
      <c r="BG30" s="99" t="s">
        <v>491</v>
      </c>
      <c r="BH30" s="99" t="s">
        <v>491</v>
      </c>
      <c r="BI30" s="99" t="s">
        <v>491</v>
      </c>
      <c r="BJ30" s="99" t="s">
        <v>491</v>
      </c>
      <c r="BK30" s="99" t="s">
        <v>491</v>
      </c>
    </row>
    <row r="31" spans="1:63" s="5" customFormat="1" ht="30" customHeight="1">
      <c r="A31" s="65" t="s">
        <v>66</v>
      </c>
      <c r="B31" s="12"/>
      <c r="C31" s="99" t="s">
        <v>440</v>
      </c>
      <c r="D31" s="99" t="s">
        <v>440</v>
      </c>
      <c r="E31" s="12"/>
      <c r="F31" s="99" t="s">
        <v>440</v>
      </c>
      <c r="G31" s="99" t="s">
        <v>440</v>
      </c>
      <c r="H31" s="99" t="s">
        <v>440</v>
      </c>
      <c r="I31" s="99" t="s">
        <v>440</v>
      </c>
      <c r="J31" s="99" t="s">
        <v>440</v>
      </c>
      <c r="K31" s="12"/>
      <c r="L31" s="99" t="s">
        <v>440</v>
      </c>
      <c r="M31" s="99" t="s">
        <v>440</v>
      </c>
      <c r="N31" s="99" t="s">
        <v>440</v>
      </c>
      <c r="O31" s="99" t="s">
        <v>440</v>
      </c>
      <c r="P31" s="99" t="s">
        <v>440</v>
      </c>
      <c r="Q31" s="99" t="s">
        <v>440</v>
      </c>
      <c r="R31" s="99" t="s">
        <v>440</v>
      </c>
      <c r="S31" s="12"/>
      <c r="T31" s="99" t="s">
        <v>440</v>
      </c>
      <c r="U31" s="99" t="s">
        <v>440</v>
      </c>
      <c r="V31" s="99" t="s">
        <v>440</v>
      </c>
      <c r="W31" s="99" t="s">
        <v>440</v>
      </c>
      <c r="X31" s="99" t="s">
        <v>440</v>
      </c>
      <c r="Y31" s="12"/>
      <c r="Z31" s="99" t="s">
        <v>440</v>
      </c>
      <c r="AA31" s="99" t="s">
        <v>440</v>
      </c>
      <c r="AB31" s="99" t="s">
        <v>440</v>
      </c>
      <c r="AC31" s="99" t="s">
        <v>440</v>
      </c>
      <c r="AD31" s="99" t="s">
        <v>440</v>
      </c>
      <c r="AE31" s="12"/>
      <c r="AF31" s="99" t="s">
        <v>270</v>
      </c>
      <c r="AG31" s="99" t="s">
        <v>270</v>
      </c>
      <c r="AH31" s="99" t="s">
        <v>270</v>
      </c>
      <c r="AI31" s="99" t="s">
        <v>270</v>
      </c>
      <c r="AJ31" s="99" t="s">
        <v>270</v>
      </c>
      <c r="AK31" s="12"/>
      <c r="AL31" s="99" t="s">
        <v>270</v>
      </c>
      <c r="AM31" s="99" t="s">
        <v>270</v>
      </c>
      <c r="AN31" s="99" t="s">
        <v>270</v>
      </c>
      <c r="AO31" s="99" t="s">
        <v>270</v>
      </c>
      <c r="AP31" s="99" t="s">
        <v>270</v>
      </c>
      <c r="AQ31" s="99" t="s">
        <v>270</v>
      </c>
      <c r="AR31" s="12"/>
      <c r="AS31" s="99" t="s">
        <v>270</v>
      </c>
      <c r="AT31" s="99" t="s">
        <v>270</v>
      </c>
      <c r="AU31" s="12"/>
      <c r="AV31" s="99" t="s">
        <v>270</v>
      </c>
      <c r="AW31" s="99" t="s">
        <v>270</v>
      </c>
      <c r="AX31" s="99" t="s">
        <v>270</v>
      </c>
      <c r="AY31" s="99" t="s">
        <v>270</v>
      </c>
      <c r="AZ31" s="99" t="s">
        <v>270</v>
      </c>
      <c r="BA31" s="99" t="s">
        <v>270</v>
      </c>
      <c r="BC31" s="99" t="s">
        <v>492</v>
      </c>
      <c r="BD31" s="99" t="s">
        <v>492</v>
      </c>
      <c r="BE31" s="99" t="s">
        <v>492</v>
      </c>
      <c r="BF31" s="99" t="s">
        <v>492</v>
      </c>
      <c r="BG31" s="99" t="s">
        <v>492</v>
      </c>
      <c r="BH31" s="99" t="s">
        <v>492</v>
      </c>
      <c r="BI31" s="99" t="s">
        <v>492</v>
      </c>
      <c r="BJ31" s="99" t="s">
        <v>492</v>
      </c>
      <c r="BK31" s="99" t="s">
        <v>492</v>
      </c>
    </row>
    <row r="32" spans="1:63" s="5" customFormat="1" ht="30" customHeight="1">
      <c r="A32" s="65" t="s">
        <v>25</v>
      </c>
      <c r="B32" s="12"/>
      <c r="C32" s="99" t="s">
        <v>441</v>
      </c>
      <c r="D32" s="99" t="s">
        <v>441</v>
      </c>
      <c r="E32" s="12"/>
      <c r="F32" s="99" t="s">
        <v>441</v>
      </c>
      <c r="G32" s="99" t="s">
        <v>441</v>
      </c>
      <c r="H32" s="99" t="s">
        <v>441</v>
      </c>
      <c r="I32" s="99" t="s">
        <v>441</v>
      </c>
      <c r="J32" s="99" t="s">
        <v>441</v>
      </c>
      <c r="K32" s="12"/>
      <c r="L32" s="99" t="s">
        <v>442</v>
      </c>
      <c r="M32" s="99" t="s">
        <v>442</v>
      </c>
      <c r="N32" s="99" t="s">
        <v>442</v>
      </c>
      <c r="O32" s="99" t="s">
        <v>442</v>
      </c>
      <c r="P32" s="99" t="s">
        <v>442</v>
      </c>
      <c r="Q32" s="99" t="s">
        <v>442</v>
      </c>
      <c r="R32" s="99" t="s">
        <v>442</v>
      </c>
      <c r="S32" s="12"/>
      <c r="T32" s="99" t="s">
        <v>441</v>
      </c>
      <c r="U32" s="148" t="s">
        <v>577</v>
      </c>
      <c r="V32" s="148" t="s">
        <v>577</v>
      </c>
      <c r="W32" s="99" t="s">
        <v>441</v>
      </c>
      <c r="X32" s="148" t="s">
        <v>577</v>
      </c>
      <c r="Y32" s="12"/>
      <c r="Z32" s="99" t="s">
        <v>442</v>
      </c>
      <c r="AA32" s="99" t="s">
        <v>442</v>
      </c>
      <c r="AB32" s="99" t="s">
        <v>443</v>
      </c>
      <c r="AC32" s="99" t="s">
        <v>442</v>
      </c>
      <c r="AD32" s="99" t="s">
        <v>443</v>
      </c>
      <c r="AE32" s="12"/>
      <c r="AF32" s="99" t="s">
        <v>875</v>
      </c>
      <c r="AG32" s="99" t="s">
        <v>876</v>
      </c>
      <c r="AH32" s="99" t="s">
        <v>876</v>
      </c>
      <c r="AI32" s="99" t="s">
        <v>876</v>
      </c>
      <c r="AJ32" s="99" t="s">
        <v>876</v>
      </c>
      <c r="AK32" s="12"/>
      <c r="AL32" s="99" t="s">
        <v>875</v>
      </c>
      <c r="AM32" s="99" t="s">
        <v>876</v>
      </c>
      <c r="AN32" s="99" t="s">
        <v>876</v>
      </c>
      <c r="AO32" s="99" t="s">
        <v>876</v>
      </c>
      <c r="AP32" s="99" t="s">
        <v>876</v>
      </c>
      <c r="AQ32" s="99" t="s">
        <v>876</v>
      </c>
      <c r="AR32" s="12"/>
      <c r="AS32" s="99" t="s">
        <v>321</v>
      </c>
      <c r="AT32" s="99" t="s">
        <v>321</v>
      </c>
      <c r="AU32" s="12"/>
      <c r="AV32" s="99" t="s">
        <v>320</v>
      </c>
      <c r="AW32" s="99" t="s">
        <v>321</v>
      </c>
      <c r="AX32" s="99" t="s">
        <v>320</v>
      </c>
      <c r="AY32" s="99" t="s">
        <v>320</v>
      </c>
      <c r="AZ32" s="99" t="s">
        <v>321</v>
      </c>
      <c r="BA32" s="99" t="s">
        <v>321</v>
      </c>
      <c r="BC32" s="99" t="s">
        <v>271</v>
      </c>
      <c r="BD32" s="99" t="s">
        <v>271</v>
      </c>
      <c r="BE32" s="99" t="s">
        <v>272</v>
      </c>
      <c r="BF32" s="99" t="s">
        <v>271</v>
      </c>
      <c r="BG32" s="99" t="s">
        <v>272</v>
      </c>
      <c r="BH32" s="99" t="s">
        <v>272</v>
      </c>
      <c r="BI32" s="99" t="s">
        <v>272</v>
      </c>
      <c r="BJ32" s="99" t="s">
        <v>272</v>
      </c>
      <c r="BK32" s="99" t="s">
        <v>272</v>
      </c>
    </row>
    <row r="33" spans="1:63" s="5" customFormat="1" ht="33.75">
      <c r="A33" s="65" t="s">
        <v>61</v>
      </c>
      <c r="B33" s="12"/>
      <c r="C33" s="99" t="s">
        <v>444</v>
      </c>
      <c r="D33" s="99" t="s">
        <v>444</v>
      </c>
      <c r="E33" s="12"/>
      <c r="F33" s="99" t="s">
        <v>444</v>
      </c>
      <c r="G33" s="99" t="s">
        <v>444</v>
      </c>
      <c r="H33" s="99" t="s">
        <v>444</v>
      </c>
      <c r="I33" s="99" t="s">
        <v>444</v>
      </c>
      <c r="J33" s="99" t="s">
        <v>444</v>
      </c>
      <c r="K33" s="12"/>
      <c r="L33" s="99" t="s">
        <v>444</v>
      </c>
      <c r="M33" s="99" t="s">
        <v>444</v>
      </c>
      <c r="N33" s="99" t="s">
        <v>444</v>
      </c>
      <c r="O33" s="99" t="s">
        <v>444</v>
      </c>
      <c r="P33" s="99" t="s">
        <v>444</v>
      </c>
      <c r="Q33" s="99" t="s">
        <v>444</v>
      </c>
      <c r="R33" s="99" t="s">
        <v>444</v>
      </c>
      <c r="S33" s="12"/>
      <c r="T33" s="99" t="s">
        <v>444</v>
      </c>
      <c r="U33" s="99" t="s">
        <v>444</v>
      </c>
      <c r="V33" s="99" t="s">
        <v>444</v>
      </c>
      <c r="W33" s="99" t="s">
        <v>444</v>
      </c>
      <c r="X33" s="99" t="s">
        <v>444</v>
      </c>
      <c r="Y33" s="12"/>
      <c r="Z33" s="99" t="s">
        <v>444</v>
      </c>
      <c r="AA33" s="99" t="s">
        <v>444</v>
      </c>
      <c r="AB33" s="99" t="s">
        <v>444</v>
      </c>
      <c r="AC33" s="99" t="s">
        <v>444</v>
      </c>
      <c r="AD33" s="99" t="s">
        <v>444</v>
      </c>
      <c r="AE33" s="12"/>
      <c r="AF33" s="99" t="s">
        <v>1090</v>
      </c>
      <c r="AG33" s="99" t="s">
        <v>1090</v>
      </c>
      <c r="AH33" s="99" t="s">
        <v>1090</v>
      </c>
      <c r="AI33" s="99" t="s">
        <v>1090</v>
      </c>
      <c r="AJ33" s="99" t="s">
        <v>1090</v>
      </c>
      <c r="AK33" s="12"/>
      <c r="AL33" s="99" t="s">
        <v>1090</v>
      </c>
      <c r="AM33" s="99" t="s">
        <v>1090</v>
      </c>
      <c r="AN33" s="99" t="s">
        <v>1090</v>
      </c>
      <c r="AO33" s="99" t="s">
        <v>1090</v>
      </c>
      <c r="AP33" s="99" t="s">
        <v>1090</v>
      </c>
      <c r="AQ33" s="99" t="s">
        <v>1090</v>
      </c>
      <c r="AR33" s="12"/>
      <c r="AS33" s="99" t="s">
        <v>475</v>
      </c>
      <c r="AT33" s="99" t="s">
        <v>475</v>
      </c>
      <c r="AU33" s="12"/>
      <c r="AV33" s="99" t="s">
        <v>475</v>
      </c>
      <c r="AW33" s="99" t="s">
        <v>475</v>
      </c>
      <c r="AX33" s="99" t="s">
        <v>475</v>
      </c>
      <c r="AY33" s="99" t="s">
        <v>475</v>
      </c>
      <c r="AZ33" s="99" t="s">
        <v>475</v>
      </c>
      <c r="BA33" s="99" t="s">
        <v>475</v>
      </c>
      <c r="BC33" s="99" t="s">
        <v>493</v>
      </c>
      <c r="BD33" s="99" t="s">
        <v>493</v>
      </c>
      <c r="BE33" s="99" t="s">
        <v>493</v>
      </c>
      <c r="BF33" s="99" t="s">
        <v>493</v>
      </c>
      <c r="BG33" s="99" t="s">
        <v>493</v>
      </c>
      <c r="BH33" s="99" t="s">
        <v>493</v>
      </c>
      <c r="BI33" s="99" t="s">
        <v>493</v>
      </c>
      <c r="BJ33" s="99" t="s">
        <v>493</v>
      </c>
      <c r="BK33" s="99" t="s">
        <v>493</v>
      </c>
    </row>
    <row r="34" spans="1:63" s="5" customFormat="1" ht="45" customHeight="1">
      <c r="A34" s="22" t="s">
        <v>7</v>
      </c>
      <c r="B34" s="12"/>
      <c r="C34" s="99" t="s">
        <v>445</v>
      </c>
      <c r="D34" s="99" t="s">
        <v>445</v>
      </c>
      <c r="E34" s="12"/>
      <c r="F34" s="99" t="s">
        <v>1028</v>
      </c>
      <c r="G34" s="99" t="s">
        <v>1028</v>
      </c>
      <c r="H34" s="99" t="s">
        <v>1028</v>
      </c>
      <c r="I34" s="99" t="s">
        <v>1028</v>
      </c>
      <c r="J34" s="99" t="s">
        <v>1028</v>
      </c>
      <c r="K34" s="12"/>
      <c r="L34" s="99" t="s">
        <v>905</v>
      </c>
      <c r="M34" s="99" t="s">
        <v>905</v>
      </c>
      <c r="N34" s="99" t="s">
        <v>905</v>
      </c>
      <c r="O34" s="99" t="s">
        <v>905</v>
      </c>
      <c r="P34" s="99" t="s">
        <v>905</v>
      </c>
      <c r="Q34" s="99" t="s">
        <v>905</v>
      </c>
      <c r="R34" s="99" t="s">
        <v>905</v>
      </c>
      <c r="S34" s="12"/>
      <c r="T34" s="99" t="s">
        <v>1028</v>
      </c>
      <c r="U34" s="99" t="s">
        <v>1028</v>
      </c>
      <c r="V34" s="99" t="s">
        <v>1028</v>
      </c>
      <c r="W34" s="99" t="s">
        <v>1028</v>
      </c>
      <c r="X34" s="99" t="s">
        <v>1028</v>
      </c>
      <c r="Y34" s="12"/>
      <c r="Z34" s="99" t="s">
        <v>905</v>
      </c>
      <c r="AA34" s="99" t="s">
        <v>905</v>
      </c>
      <c r="AB34" s="99" t="s">
        <v>905</v>
      </c>
      <c r="AC34" s="99" t="s">
        <v>905</v>
      </c>
      <c r="AD34" s="99" t="s">
        <v>905</v>
      </c>
      <c r="AE34" s="12"/>
      <c r="AF34" s="99" t="s">
        <v>1068</v>
      </c>
      <c r="AG34" s="99" t="s">
        <v>1068</v>
      </c>
      <c r="AH34" s="99" t="s">
        <v>1068</v>
      </c>
      <c r="AI34" s="99" t="s">
        <v>1068</v>
      </c>
      <c r="AJ34" s="99" t="s">
        <v>1068</v>
      </c>
      <c r="AK34" s="12"/>
      <c r="AL34" s="99" t="s">
        <v>844</v>
      </c>
      <c r="AM34" s="99" t="s">
        <v>844</v>
      </c>
      <c r="AN34" s="99" t="s">
        <v>844</v>
      </c>
      <c r="AO34" s="99" t="s">
        <v>844</v>
      </c>
      <c r="AP34" s="99" t="s">
        <v>844</v>
      </c>
      <c r="AQ34" s="99" t="s">
        <v>844</v>
      </c>
      <c r="AR34" s="12"/>
      <c r="AS34" s="99" t="s">
        <v>369</v>
      </c>
      <c r="AT34" s="99" t="s">
        <v>369</v>
      </c>
      <c r="AU34" s="12"/>
      <c r="AV34" s="99" t="s">
        <v>844</v>
      </c>
      <c r="AW34" s="99" t="s">
        <v>844</v>
      </c>
      <c r="AX34" s="99" t="s">
        <v>844</v>
      </c>
      <c r="AY34" s="99" t="s">
        <v>844</v>
      </c>
      <c r="AZ34" s="99" t="s">
        <v>844</v>
      </c>
      <c r="BA34" s="99" t="s">
        <v>844</v>
      </c>
      <c r="BC34" s="99" t="s">
        <v>844</v>
      </c>
      <c r="BD34" s="99" t="s">
        <v>844</v>
      </c>
      <c r="BE34" s="99" t="s">
        <v>844</v>
      </c>
      <c r="BF34" s="99" t="s">
        <v>844</v>
      </c>
      <c r="BG34" s="99" t="s">
        <v>844</v>
      </c>
      <c r="BH34" s="99" t="s">
        <v>844</v>
      </c>
      <c r="BI34" s="99" t="s">
        <v>844</v>
      </c>
      <c r="BJ34" s="99" t="s">
        <v>844</v>
      </c>
      <c r="BK34" s="99" t="s">
        <v>844</v>
      </c>
    </row>
    <row r="35" spans="1:63" s="5" customFormat="1" ht="22.5" customHeight="1">
      <c r="A35" s="22" t="s">
        <v>26</v>
      </c>
      <c r="B35" s="12"/>
      <c r="C35" s="99" t="s">
        <v>446</v>
      </c>
      <c r="D35" s="99" t="s">
        <v>446</v>
      </c>
      <c r="E35" s="12"/>
      <c r="F35" s="99" t="s">
        <v>1029</v>
      </c>
      <c r="G35" s="99" t="s">
        <v>1029</v>
      </c>
      <c r="H35" s="99" t="s">
        <v>1029</v>
      </c>
      <c r="I35" s="99" t="s">
        <v>1029</v>
      </c>
      <c r="J35" s="99" t="s">
        <v>1029</v>
      </c>
      <c r="K35" s="12"/>
      <c r="L35" s="99" t="s">
        <v>256</v>
      </c>
      <c r="M35" s="99" t="s">
        <v>256</v>
      </c>
      <c r="N35" s="99" t="s">
        <v>256</v>
      </c>
      <c r="O35" s="99" t="s">
        <v>256</v>
      </c>
      <c r="P35" s="99" t="s">
        <v>256</v>
      </c>
      <c r="Q35" s="99" t="s">
        <v>256</v>
      </c>
      <c r="R35" s="99" t="s">
        <v>256</v>
      </c>
      <c r="S35" s="12"/>
      <c r="T35" s="99" t="s">
        <v>1029</v>
      </c>
      <c r="U35" s="99" t="s">
        <v>1029</v>
      </c>
      <c r="V35" s="99" t="s">
        <v>1029</v>
      </c>
      <c r="W35" s="99" t="s">
        <v>1029</v>
      </c>
      <c r="X35" s="99" t="s">
        <v>1029</v>
      </c>
      <c r="Y35" s="12"/>
      <c r="Z35" s="99" t="s">
        <v>256</v>
      </c>
      <c r="AA35" s="99" t="s">
        <v>256</v>
      </c>
      <c r="AB35" s="99" t="s">
        <v>256</v>
      </c>
      <c r="AC35" s="99" t="s">
        <v>256</v>
      </c>
      <c r="AD35" s="99" t="s">
        <v>256</v>
      </c>
      <c r="AE35" s="12"/>
      <c r="AF35" s="99" t="s">
        <v>1069</v>
      </c>
      <c r="AG35" s="99" t="s">
        <v>1069</v>
      </c>
      <c r="AH35" s="99" t="s">
        <v>1069</v>
      </c>
      <c r="AI35" s="99" t="s">
        <v>1069</v>
      </c>
      <c r="AJ35" s="99" t="s">
        <v>1069</v>
      </c>
      <c r="AK35" s="12"/>
      <c r="AL35" s="99" t="s">
        <v>877</v>
      </c>
      <c r="AM35" s="99" t="s">
        <v>877</v>
      </c>
      <c r="AN35" s="99" t="s">
        <v>877</v>
      </c>
      <c r="AO35" s="99" t="s">
        <v>877</v>
      </c>
      <c r="AP35" s="99" t="s">
        <v>877</v>
      </c>
      <c r="AQ35" s="99" t="s">
        <v>877</v>
      </c>
      <c r="AR35" s="12"/>
      <c r="AS35" s="99" t="s">
        <v>476</v>
      </c>
      <c r="AT35" s="99" t="s">
        <v>476</v>
      </c>
      <c r="AU35" s="12"/>
      <c r="AV35" s="99" t="s">
        <v>877</v>
      </c>
      <c r="AW35" s="99" t="s">
        <v>877</v>
      </c>
      <c r="AX35" s="99" t="s">
        <v>877</v>
      </c>
      <c r="AY35" s="99" t="s">
        <v>877</v>
      </c>
      <c r="AZ35" s="99" t="s">
        <v>877</v>
      </c>
      <c r="BA35" s="99" t="s">
        <v>877</v>
      </c>
      <c r="BC35" s="99" t="s">
        <v>845</v>
      </c>
      <c r="BD35" s="99" t="s">
        <v>845</v>
      </c>
      <c r="BE35" s="99" t="s">
        <v>845</v>
      </c>
      <c r="BF35" s="99" t="s">
        <v>845</v>
      </c>
      <c r="BG35" s="99" t="s">
        <v>845</v>
      </c>
      <c r="BH35" s="99" t="s">
        <v>845</v>
      </c>
      <c r="BI35" s="99" t="s">
        <v>845</v>
      </c>
      <c r="BJ35" s="99" t="s">
        <v>845</v>
      </c>
      <c r="BK35" s="99" t="s">
        <v>845</v>
      </c>
    </row>
    <row r="36" spans="1:63" s="5" customFormat="1" ht="45">
      <c r="A36" s="22" t="s">
        <v>27</v>
      </c>
      <c r="B36" s="12"/>
      <c r="C36" s="25" t="s">
        <v>462</v>
      </c>
      <c r="D36" s="25" t="s">
        <v>462</v>
      </c>
      <c r="E36" s="12"/>
      <c r="F36" s="25" t="s">
        <v>1030</v>
      </c>
      <c r="G36" s="25" t="s">
        <v>1030</v>
      </c>
      <c r="H36" s="25" t="s">
        <v>1030</v>
      </c>
      <c r="I36" s="25" t="s">
        <v>1030</v>
      </c>
      <c r="J36" s="25" t="s">
        <v>1030</v>
      </c>
      <c r="K36" s="12"/>
      <c r="L36" s="25" t="s">
        <v>447</v>
      </c>
      <c r="M36" s="25" t="s">
        <v>447</v>
      </c>
      <c r="N36" s="25" t="s">
        <v>447</v>
      </c>
      <c r="O36" s="25" t="s">
        <v>447</v>
      </c>
      <c r="P36" s="25" t="s">
        <v>447</v>
      </c>
      <c r="Q36" s="25" t="s">
        <v>447</v>
      </c>
      <c r="R36" s="25" t="s">
        <v>447</v>
      </c>
      <c r="S36" s="12"/>
      <c r="T36" s="25" t="s">
        <v>1030</v>
      </c>
      <c r="U36" s="25" t="s">
        <v>1030</v>
      </c>
      <c r="V36" s="25" t="s">
        <v>1030</v>
      </c>
      <c r="W36" s="25" t="s">
        <v>1030</v>
      </c>
      <c r="X36" s="25" t="s">
        <v>1030</v>
      </c>
      <c r="Y36" s="12"/>
      <c r="Z36" s="25" t="s">
        <v>463</v>
      </c>
      <c r="AA36" s="25" t="s">
        <v>463</v>
      </c>
      <c r="AB36" s="25" t="s">
        <v>463</v>
      </c>
      <c r="AC36" s="25" t="s">
        <v>463</v>
      </c>
      <c r="AD36" s="25" t="s">
        <v>463</v>
      </c>
      <c r="AE36" s="12"/>
      <c r="AF36" s="25" t="s">
        <v>1070</v>
      </c>
      <c r="AG36" s="25" t="s">
        <v>1070</v>
      </c>
      <c r="AH36" s="25" t="s">
        <v>1070</v>
      </c>
      <c r="AI36" s="25" t="s">
        <v>1070</v>
      </c>
      <c r="AJ36" s="25" t="s">
        <v>1070</v>
      </c>
      <c r="AK36" s="12"/>
      <c r="AL36" s="25" t="s">
        <v>878</v>
      </c>
      <c r="AM36" s="25" t="s">
        <v>878</v>
      </c>
      <c r="AN36" s="25" t="s">
        <v>878</v>
      </c>
      <c r="AO36" s="25" t="s">
        <v>878</v>
      </c>
      <c r="AP36" s="25" t="s">
        <v>878</v>
      </c>
      <c r="AQ36" s="25" t="s">
        <v>878</v>
      </c>
      <c r="AR36" s="12"/>
      <c r="AS36" s="25" t="s">
        <v>322</v>
      </c>
      <c r="AT36" s="25" t="s">
        <v>322</v>
      </c>
      <c r="AU36" s="12"/>
      <c r="AV36" s="25" t="s">
        <v>322</v>
      </c>
      <c r="AW36" s="25" t="s">
        <v>322</v>
      </c>
      <c r="AX36" s="25" t="s">
        <v>322</v>
      </c>
      <c r="AY36" s="25" t="s">
        <v>322</v>
      </c>
      <c r="AZ36" s="25" t="s">
        <v>322</v>
      </c>
      <c r="BA36" s="25" t="s">
        <v>322</v>
      </c>
      <c r="BC36" s="25" t="s">
        <v>494</v>
      </c>
      <c r="BD36" s="25" t="s">
        <v>494</v>
      </c>
      <c r="BE36" s="25" t="s">
        <v>494</v>
      </c>
      <c r="BF36" s="25" t="s">
        <v>494</v>
      </c>
      <c r="BG36" s="25" t="s">
        <v>494</v>
      </c>
      <c r="BH36" s="25" t="s">
        <v>494</v>
      </c>
      <c r="BI36" s="25" t="s">
        <v>494</v>
      </c>
      <c r="BJ36" s="25" t="s">
        <v>494</v>
      </c>
      <c r="BK36" s="25" t="s">
        <v>494</v>
      </c>
    </row>
    <row r="37" spans="1:63" s="5" customFormat="1" ht="45">
      <c r="A37" s="22" t="s">
        <v>258</v>
      </c>
      <c r="B37" s="12"/>
      <c r="C37" s="25" t="s">
        <v>448</v>
      </c>
      <c r="D37" s="25" t="s">
        <v>448</v>
      </c>
      <c r="E37" s="12"/>
      <c r="F37" s="25" t="s">
        <v>448</v>
      </c>
      <c r="G37" s="25" t="s">
        <v>448</v>
      </c>
      <c r="H37" s="25" t="s">
        <v>448</v>
      </c>
      <c r="I37" s="25" t="s">
        <v>448</v>
      </c>
      <c r="J37" s="25" t="s">
        <v>448</v>
      </c>
      <c r="K37" s="12"/>
      <c r="L37" s="25" t="s">
        <v>448</v>
      </c>
      <c r="M37" s="25" t="s">
        <v>448</v>
      </c>
      <c r="N37" s="25" t="s">
        <v>448</v>
      </c>
      <c r="O37" s="25" t="s">
        <v>448</v>
      </c>
      <c r="P37" s="25" t="s">
        <v>448</v>
      </c>
      <c r="Q37" s="25" t="s">
        <v>448</v>
      </c>
      <c r="R37" s="25" t="s">
        <v>448</v>
      </c>
      <c r="S37" s="12"/>
      <c r="T37" s="25" t="s">
        <v>448</v>
      </c>
      <c r="U37" s="25" t="s">
        <v>448</v>
      </c>
      <c r="V37" s="25" t="s">
        <v>448</v>
      </c>
      <c r="W37" s="25" t="s">
        <v>448</v>
      </c>
      <c r="X37" s="25" t="s">
        <v>448</v>
      </c>
      <c r="Y37" s="12"/>
      <c r="Z37" s="25" t="s">
        <v>448</v>
      </c>
      <c r="AA37" s="25" t="s">
        <v>448</v>
      </c>
      <c r="AB37" s="25" t="s">
        <v>448</v>
      </c>
      <c r="AC37" s="25" t="s">
        <v>448</v>
      </c>
      <c r="AD37" s="25" t="s">
        <v>448</v>
      </c>
      <c r="AE37" s="12"/>
      <c r="AF37" s="25" t="s">
        <v>263</v>
      </c>
      <c r="AG37" s="25" t="s">
        <v>263</v>
      </c>
      <c r="AH37" s="25" t="s">
        <v>263</v>
      </c>
      <c r="AI37" s="25" t="s">
        <v>263</v>
      </c>
      <c r="AJ37" s="25" t="s">
        <v>263</v>
      </c>
      <c r="AK37" s="12"/>
      <c r="AL37" s="25" t="s">
        <v>263</v>
      </c>
      <c r="AM37" s="25" t="s">
        <v>263</v>
      </c>
      <c r="AN37" s="25" t="s">
        <v>263</v>
      </c>
      <c r="AO37" s="25" t="s">
        <v>263</v>
      </c>
      <c r="AP37" s="25" t="s">
        <v>263</v>
      </c>
      <c r="AQ37" s="25" t="s">
        <v>263</v>
      </c>
      <c r="AR37" s="12"/>
      <c r="AS37" s="25" t="s">
        <v>323</v>
      </c>
      <c r="AT37" s="25" t="s">
        <v>323</v>
      </c>
      <c r="AU37" s="12"/>
      <c r="AV37" s="25" t="s">
        <v>323</v>
      </c>
      <c r="AW37" s="25" t="s">
        <v>323</v>
      </c>
      <c r="AX37" s="25" t="s">
        <v>323</v>
      </c>
      <c r="AY37" s="25" t="s">
        <v>323</v>
      </c>
      <c r="AZ37" s="25" t="s">
        <v>323</v>
      </c>
      <c r="BA37" s="25" t="s">
        <v>323</v>
      </c>
      <c r="BC37" s="25" t="s">
        <v>273</v>
      </c>
      <c r="BD37" s="25" t="s">
        <v>273</v>
      </c>
      <c r="BE37" s="25" t="s">
        <v>273</v>
      </c>
      <c r="BF37" s="25" t="s">
        <v>273</v>
      </c>
      <c r="BG37" s="25" t="s">
        <v>273</v>
      </c>
      <c r="BH37" s="25" t="s">
        <v>273</v>
      </c>
      <c r="BI37" s="25" t="s">
        <v>273</v>
      </c>
      <c r="BJ37" s="25" t="s">
        <v>273</v>
      </c>
      <c r="BK37" s="25" t="s">
        <v>273</v>
      </c>
    </row>
    <row r="38" spans="1:63" s="5" customFormat="1" ht="22.5" customHeight="1">
      <c r="A38" s="22" t="s">
        <v>6</v>
      </c>
      <c r="B38" s="12"/>
      <c r="C38" s="99" t="s">
        <v>459</v>
      </c>
      <c r="D38" s="99" t="s">
        <v>459</v>
      </c>
      <c r="E38" s="12"/>
      <c r="F38" s="99" t="s">
        <v>459</v>
      </c>
      <c r="G38" s="99" t="s">
        <v>459</v>
      </c>
      <c r="H38" s="99" t="s">
        <v>459</v>
      </c>
      <c r="I38" s="99" t="s">
        <v>459</v>
      </c>
      <c r="J38" s="99" t="s">
        <v>459</v>
      </c>
      <c r="K38" s="12"/>
      <c r="L38" s="99" t="s">
        <v>460</v>
      </c>
      <c r="M38" s="99" t="s">
        <v>460</v>
      </c>
      <c r="N38" s="99" t="s">
        <v>460</v>
      </c>
      <c r="O38" s="99" t="s">
        <v>460</v>
      </c>
      <c r="P38" s="99" t="s">
        <v>460</v>
      </c>
      <c r="Q38" s="99" t="s">
        <v>460</v>
      </c>
      <c r="R38" s="99" t="s">
        <v>460</v>
      </c>
      <c r="S38" s="12"/>
      <c r="T38" s="99" t="s">
        <v>449</v>
      </c>
      <c r="U38" s="99" t="s">
        <v>449</v>
      </c>
      <c r="V38" s="99" t="s">
        <v>449</v>
      </c>
      <c r="W38" s="99" t="s">
        <v>449</v>
      </c>
      <c r="X38" s="99" t="s">
        <v>449</v>
      </c>
      <c r="Y38" s="12"/>
      <c r="Z38" s="99" t="s">
        <v>449</v>
      </c>
      <c r="AA38" s="99" t="s">
        <v>449</v>
      </c>
      <c r="AB38" s="99" t="s">
        <v>449</v>
      </c>
      <c r="AC38" s="99" t="s">
        <v>449</v>
      </c>
      <c r="AD38" s="99" t="s">
        <v>449</v>
      </c>
      <c r="AE38" s="12"/>
      <c r="AF38" s="99" t="s">
        <v>879</v>
      </c>
      <c r="AG38" s="99" t="s">
        <v>879</v>
      </c>
      <c r="AH38" s="99" t="s">
        <v>879</v>
      </c>
      <c r="AI38" s="99" t="s">
        <v>879</v>
      </c>
      <c r="AJ38" s="99" t="s">
        <v>879</v>
      </c>
      <c r="AK38" s="12"/>
      <c r="AL38" s="99" t="s">
        <v>879</v>
      </c>
      <c r="AM38" s="99" t="s">
        <v>879</v>
      </c>
      <c r="AN38" s="99" t="s">
        <v>879</v>
      </c>
      <c r="AO38" s="99" t="s">
        <v>879</v>
      </c>
      <c r="AP38" s="99" t="s">
        <v>879</v>
      </c>
      <c r="AQ38" s="99" t="s">
        <v>879</v>
      </c>
      <c r="AR38" s="12"/>
      <c r="AS38" s="25" t="s">
        <v>324</v>
      </c>
      <c r="AT38" s="25" t="s">
        <v>324</v>
      </c>
      <c r="AU38" s="12"/>
      <c r="AV38" s="25" t="s">
        <v>324</v>
      </c>
      <c r="AW38" s="25" t="s">
        <v>324</v>
      </c>
      <c r="AX38" s="25" t="s">
        <v>324</v>
      </c>
      <c r="AY38" s="25" t="s">
        <v>324</v>
      </c>
      <c r="AZ38" s="25" t="s">
        <v>324</v>
      </c>
      <c r="BA38" s="25" t="s">
        <v>324</v>
      </c>
      <c r="BC38" s="99" t="s">
        <v>495</v>
      </c>
      <c r="BD38" s="99" t="s">
        <v>495</v>
      </c>
      <c r="BE38" s="99" t="s">
        <v>495</v>
      </c>
      <c r="BF38" s="99" t="s">
        <v>495</v>
      </c>
      <c r="BG38" s="99" t="s">
        <v>495</v>
      </c>
      <c r="BH38" s="99" t="s">
        <v>495</v>
      </c>
      <c r="BI38" s="99" t="s">
        <v>495</v>
      </c>
      <c r="BJ38" s="99" t="s">
        <v>495</v>
      </c>
      <c r="BK38" s="99" t="s">
        <v>495</v>
      </c>
    </row>
    <row r="39" spans="1:63" s="5" customFormat="1" ht="22.5" customHeight="1">
      <c r="A39" s="22" t="s">
        <v>0</v>
      </c>
      <c r="B39" s="12"/>
      <c r="C39" s="99" t="s">
        <v>524</v>
      </c>
      <c r="D39" s="99" t="s">
        <v>524</v>
      </c>
      <c r="E39" s="12"/>
      <c r="F39" s="99"/>
      <c r="G39" s="99"/>
      <c r="H39" s="99"/>
      <c r="I39" s="99"/>
      <c r="J39" s="99"/>
      <c r="K39" s="12"/>
      <c r="L39" s="99" t="s">
        <v>461</v>
      </c>
      <c r="M39" s="99" t="s">
        <v>461</v>
      </c>
      <c r="N39" s="99" t="s">
        <v>461</v>
      </c>
      <c r="O39" s="99" t="s">
        <v>461</v>
      </c>
      <c r="P39" s="99" t="s">
        <v>461</v>
      </c>
      <c r="Q39" s="99" t="s">
        <v>461</v>
      </c>
      <c r="R39" s="99" t="s">
        <v>461</v>
      </c>
      <c r="S39" s="12"/>
      <c r="T39" s="99" t="s">
        <v>450</v>
      </c>
      <c r="U39" s="99" t="s">
        <v>450</v>
      </c>
      <c r="V39" s="99" t="s">
        <v>450</v>
      </c>
      <c r="W39" s="99" t="s">
        <v>450</v>
      </c>
      <c r="X39" s="99" t="s">
        <v>450</v>
      </c>
      <c r="Y39" s="12"/>
      <c r="Z39" s="99" t="s">
        <v>451</v>
      </c>
      <c r="AA39" s="99" t="s">
        <v>451</v>
      </c>
      <c r="AB39" s="99" t="s">
        <v>451</v>
      </c>
      <c r="AC39" s="99" t="s">
        <v>451</v>
      </c>
      <c r="AD39" s="99" t="s">
        <v>451</v>
      </c>
      <c r="AE39" s="12"/>
      <c r="AF39" s="99" t="s">
        <v>880</v>
      </c>
      <c r="AG39" s="99" t="s">
        <v>880</v>
      </c>
      <c r="AH39" s="99" t="s">
        <v>880</v>
      </c>
      <c r="AI39" s="99" t="s">
        <v>880</v>
      </c>
      <c r="AJ39" s="99" t="s">
        <v>880</v>
      </c>
      <c r="AK39" s="12"/>
      <c r="AL39" s="99" t="s">
        <v>880</v>
      </c>
      <c r="AM39" s="99" t="s">
        <v>880</v>
      </c>
      <c r="AN39" s="99" t="s">
        <v>880</v>
      </c>
      <c r="AO39" s="99" t="s">
        <v>880</v>
      </c>
      <c r="AP39" s="99" t="s">
        <v>880</v>
      </c>
      <c r="AQ39" s="99" t="s">
        <v>880</v>
      </c>
      <c r="AR39" s="12"/>
      <c r="AS39" s="99" t="s">
        <v>325</v>
      </c>
      <c r="AT39" s="99" t="s">
        <v>325</v>
      </c>
      <c r="AU39" s="12"/>
      <c r="AV39" s="99" t="s">
        <v>325</v>
      </c>
      <c r="AW39" s="99" t="s">
        <v>325</v>
      </c>
      <c r="AX39" s="99" t="s">
        <v>325</v>
      </c>
      <c r="AY39" s="99" t="s">
        <v>325</v>
      </c>
      <c r="AZ39" s="99" t="s">
        <v>325</v>
      </c>
      <c r="BA39" s="99" t="s">
        <v>325</v>
      </c>
      <c r="BC39" s="99" t="s">
        <v>496</v>
      </c>
      <c r="BD39" s="99" t="s">
        <v>496</v>
      </c>
      <c r="BE39" s="99" t="s">
        <v>496</v>
      </c>
      <c r="BF39" s="99" t="s">
        <v>496</v>
      </c>
      <c r="BG39" s="99" t="s">
        <v>496</v>
      </c>
      <c r="BH39" s="99" t="s">
        <v>496</v>
      </c>
      <c r="BI39" s="99" t="s">
        <v>496</v>
      </c>
      <c r="BJ39" s="99" t="s">
        <v>496</v>
      </c>
      <c r="BK39" s="99" t="s">
        <v>496</v>
      </c>
    </row>
    <row r="40" spans="1:63" s="16" customFormat="1" ht="22.5" customHeight="1">
      <c r="A40" s="65" t="s">
        <v>67</v>
      </c>
      <c r="B40" s="17"/>
      <c r="C40" s="106"/>
      <c r="D40" s="106"/>
      <c r="E40" s="17"/>
      <c r="F40" s="106"/>
      <c r="G40" s="106"/>
      <c r="H40" s="106"/>
      <c r="I40" s="106"/>
      <c r="J40" s="106"/>
      <c r="K40" s="17"/>
      <c r="L40" s="195"/>
      <c r="M40" s="195"/>
      <c r="N40" s="85"/>
      <c r="O40" s="85"/>
      <c r="P40" s="195"/>
      <c r="Q40" s="195"/>
      <c r="R40" s="195"/>
      <c r="S40" s="17"/>
      <c r="T40" s="195"/>
      <c r="U40" s="195"/>
      <c r="V40" s="195"/>
      <c r="W40" s="195"/>
      <c r="X40" s="195"/>
      <c r="Y40" s="17"/>
      <c r="Z40" s="106"/>
      <c r="AA40" s="106"/>
      <c r="AB40" s="106"/>
      <c r="AC40" s="106"/>
      <c r="AD40" s="106"/>
      <c r="AE40" s="17"/>
      <c r="AF40" s="106"/>
      <c r="AG40" s="106"/>
      <c r="AH40" s="106"/>
      <c r="AI40" s="106"/>
      <c r="AJ40" s="106"/>
      <c r="AK40" s="17"/>
      <c r="AL40" s="106"/>
      <c r="AM40" s="106"/>
      <c r="AN40" s="106"/>
      <c r="AO40" s="106"/>
      <c r="AP40" s="106"/>
      <c r="AQ40" s="106"/>
      <c r="AR40" s="17"/>
      <c r="AS40" s="99" t="s">
        <v>302</v>
      </c>
      <c r="AT40" s="99" t="s">
        <v>302</v>
      </c>
      <c r="AU40" s="17"/>
      <c r="AV40" s="99" t="s">
        <v>302</v>
      </c>
      <c r="AW40" s="99" t="s">
        <v>302</v>
      </c>
      <c r="AX40" s="99" t="s">
        <v>302</v>
      </c>
      <c r="AY40" s="99" t="s">
        <v>302</v>
      </c>
      <c r="AZ40" s="99" t="s">
        <v>302</v>
      </c>
      <c r="BA40" s="99" t="s">
        <v>302</v>
      </c>
      <c r="BC40" s="99" t="s">
        <v>302</v>
      </c>
      <c r="BD40" s="99" t="s">
        <v>302</v>
      </c>
      <c r="BE40" s="99" t="s">
        <v>302</v>
      </c>
      <c r="BF40" s="99" t="s">
        <v>302</v>
      </c>
      <c r="BG40" s="99" t="s">
        <v>302</v>
      </c>
      <c r="BH40" s="99" t="s">
        <v>302</v>
      </c>
      <c r="BI40" s="99" t="s">
        <v>302</v>
      </c>
      <c r="BJ40" s="99" t="s">
        <v>302</v>
      </c>
      <c r="BK40" s="99" t="s">
        <v>302</v>
      </c>
    </row>
    <row r="41" spans="1:63" s="4" customFormat="1" ht="22.5" customHeight="1">
      <c r="A41" s="65" t="s">
        <v>68</v>
      </c>
      <c r="B41" s="11"/>
      <c r="C41" s="85" t="s">
        <v>526</v>
      </c>
      <c r="D41" s="85" t="s">
        <v>527</v>
      </c>
      <c r="E41" s="11"/>
      <c r="F41" s="85" t="s">
        <v>1011</v>
      </c>
      <c r="G41" s="141" t="s">
        <v>10</v>
      </c>
      <c r="H41" s="85" t="s">
        <v>1013</v>
      </c>
      <c r="I41" s="85" t="s">
        <v>528</v>
      </c>
      <c r="J41" s="141" t="s">
        <v>10</v>
      </c>
      <c r="K41" s="11"/>
      <c r="L41" s="85" t="s">
        <v>1113</v>
      </c>
      <c r="M41" s="85" t="s">
        <v>529</v>
      </c>
      <c r="N41" s="85" t="s">
        <v>530</v>
      </c>
      <c r="O41" s="85" t="s">
        <v>531</v>
      </c>
      <c r="P41" s="85" t="s">
        <v>532</v>
      </c>
      <c r="Q41" s="85"/>
      <c r="R41" s="85" t="s">
        <v>533</v>
      </c>
      <c r="S41" s="11"/>
      <c r="T41" s="85" t="s">
        <v>573</v>
      </c>
      <c r="U41" s="85" t="s">
        <v>575</v>
      </c>
      <c r="V41" s="85" t="s">
        <v>576</v>
      </c>
      <c r="W41" s="141" t="s">
        <v>10</v>
      </c>
      <c r="X41" s="141" t="s">
        <v>10</v>
      </c>
      <c r="Y41" s="11"/>
      <c r="Z41" s="85" t="s">
        <v>1117</v>
      </c>
      <c r="AA41" s="85" t="s">
        <v>534</v>
      </c>
      <c r="AB41" s="85" t="s">
        <v>535</v>
      </c>
      <c r="AC41" s="85"/>
      <c r="AD41" s="85" t="s">
        <v>536</v>
      </c>
      <c r="AE41" s="11"/>
      <c r="AF41" s="141" t="s">
        <v>10</v>
      </c>
      <c r="AG41" s="85" t="s">
        <v>1008</v>
      </c>
      <c r="AH41" s="85" t="s">
        <v>1071</v>
      </c>
      <c r="AI41" s="85" t="s">
        <v>1009</v>
      </c>
      <c r="AJ41" s="85" t="s">
        <v>1010</v>
      </c>
      <c r="AK41" s="11"/>
      <c r="AL41" s="85" t="s">
        <v>578</v>
      </c>
      <c r="AM41" s="85" t="s">
        <v>579</v>
      </c>
      <c r="AN41" s="85" t="s">
        <v>580</v>
      </c>
      <c r="AO41" s="85" t="s">
        <v>537</v>
      </c>
      <c r="AP41" s="85" t="s">
        <v>581</v>
      </c>
      <c r="AQ41" s="85" t="s">
        <v>1123</v>
      </c>
      <c r="AR41" s="11"/>
      <c r="AS41" s="120" t="s">
        <v>316</v>
      </c>
      <c r="AT41" s="120" t="s">
        <v>1129</v>
      </c>
      <c r="AU41" s="11"/>
      <c r="AV41" s="120" t="s">
        <v>465</v>
      </c>
      <c r="AW41" s="120"/>
      <c r="AX41" s="120" t="s">
        <v>466</v>
      </c>
      <c r="AY41" s="120" t="s">
        <v>544</v>
      </c>
      <c r="AZ41" s="120" t="s">
        <v>467</v>
      </c>
      <c r="BA41" s="120" t="s">
        <v>468</v>
      </c>
      <c r="BC41" s="120" t="s">
        <v>539</v>
      </c>
      <c r="BD41" s="120" t="s">
        <v>484</v>
      </c>
      <c r="BE41" s="120" t="s">
        <v>572</v>
      </c>
      <c r="BF41" s="120" t="s">
        <v>485</v>
      </c>
      <c r="BG41" s="120" t="s">
        <v>486</v>
      </c>
      <c r="BH41" s="120" t="s">
        <v>824</v>
      </c>
      <c r="BI41" s="120" t="s">
        <v>487</v>
      </c>
      <c r="BJ41" s="120" t="s">
        <v>488</v>
      </c>
      <c r="BK41" s="120" t="s">
        <v>827</v>
      </c>
    </row>
    <row r="42" spans="1:63" s="42" customFormat="1" ht="22.5" customHeight="1">
      <c r="A42" s="28" t="s">
        <v>8</v>
      </c>
      <c r="B42" s="35"/>
      <c r="C42" s="139" t="s">
        <v>1012</v>
      </c>
      <c r="D42" s="139" t="s">
        <v>1014</v>
      </c>
      <c r="E42" s="35"/>
      <c r="F42" s="139" t="s">
        <v>1031</v>
      </c>
      <c r="G42" s="139" t="s">
        <v>1032</v>
      </c>
      <c r="H42" s="139" t="s">
        <v>1033</v>
      </c>
      <c r="I42" s="139" t="s">
        <v>1034</v>
      </c>
      <c r="J42" s="139" t="s">
        <v>1035</v>
      </c>
      <c r="K42" s="35"/>
      <c r="L42" s="139">
        <v>197532345621</v>
      </c>
      <c r="M42" s="139" t="s">
        <v>923</v>
      </c>
      <c r="N42" s="139" t="s">
        <v>924</v>
      </c>
      <c r="O42" s="139" t="s">
        <v>925</v>
      </c>
      <c r="P42" s="139" t="s">
        <v>926</v>
      </c>
      <c r="Q42" s="139" t="s">
        <v>927</v>
      </c>
      <c r="R42" s="139" t="s">
        <v>928</v>
      </c>
      <c r="S42" s="35"/>
      <c r="T42" s="139" t="s">
        <v>1045</v>
      </c>
      <c r="U42" s="139" t="s">
        <v>1046</v>
      </c>
      <c r="V42" s="139" t="s">
        <v>1047</v>
      </c>
      <c r="W42" s="139" t="s">
        <v>1168</v>
      </c>
      <c r="X42" s="139" t="s">
        <v>1048</v>
      </c>
      <c r="Y42" s="35"/>
      <c r="Z42" s="139">
        <v>197532350922</v>
      </c>
      <c r="AA42" s="139" t="s">
        <v>906</v>
      </c>
      <c r="AB42" s="139" t="s">
        <v>907</v>
      </c>
      <c r="AC42" s="139" t="s">
        <v>908</v>
      </c>
      <c r="AD42" s="139" t="s">
        <v>909</v>
      </c>
      <c r="AE42" s="35"/>
      <c r="AF42" s="139" t="s">
        <v>1072</v>
      </c>
      <c r="AG42" s="139" t="s">
        <v>1073</v>
      </c>
      <c r="AH42" s="139" t="s">
        <v>1074</v>
      </c>
      <c r="AI42" s="139" t="s">
        <v>1075</v>
      </c>
      <c r="AJ42" s="139" t="s">
        <v>1076</v>
      </c>
      <c r="AK42" s="35"/>
      <c r="AL42" s="108" t="s">
        <v>881</v>
      </c>
      <c r="AM42" s="108" t="s">
        <v>882</v>
      </c>
      <c r="AN42" s="108" t="s">
        <v>883</v>
      </c>
      <c r="AO42" s="108" t="s">
        <v>884</v>
      </c>
      <c r="AP42" s="108" t="s">
        <v>885</v>
      </c>
      <c r="AQ42" s="108">
        <v>197531458612</v>
      </c>
      <c r="AR42" s="35"/>
      <c r="AS42" s="108">
        <v>197531720931</v>
      </c>
      <c r="AT42" s="108" t="s">
        <v>1130</v>
      </c>
      <c r="AU42" s="35"/>
      <c r="AV42" s="108" t="s">
        <v>993</v>
      </c>
      <c r="AW42" s="108" t="s">
        <v>994</v>
      </c>
      <c r="AX42" s="108" t="s">
        <v>995</v>
      </c>
      <c r="AY42" s="108" t="s">
        <v>996</v>
      </c>
      <c r="AZ42" s="108" t="s">
        <v>997</v>
      </c>
      <c r="BA42" s="108" t="s">
        <v>998</v>
      </c>
      <c r="BC42" s="108" t="s">
        <v>846</v>
      </c>
      <c r="BD42" s="108" t="s">
        <v>847</v>
      </c>
      <c r="BE42" s="108" t="s">
        <v>848</v>
      </c>
      <c r="BF42" s="108" t="s">
        <v>849</v>
      </c>
      <c r="BG42" s="108" t="s">
        <v>850</v>
      </c>
      <c r="BH42" s="108">
        <v>197532932708</v>
      </c>
      <c r="BI42" s="108" t="s">
        <v>851</v>
      </c>
      <c r="BJ42" s="108" t="s">
        <v>852</v>
      </c>
      <c r="BK42" s="108">
        <v>197531066541</v>
      </c>
    </row>
    <row r="43" spans="1:63" s="5" customFormat="1" ht="22.5" customHeight="1">
      <c r="A43" s="27" t="s">
        <v>28</v>
      </c>
      <c r="B43" s="13"/>
      <c r="C43" s="52"/>
      <c r="D43" s="52"/>
      <c r="E43" s="13"/>
      <c r="F43" s="52"/>
      <c r="G43" s="52"/>
      <c r="H43" s="52"/>
      <c r="I43" s="52"/>
      <c r="J43" s="52"/>
      <c r="K43" s="13"/>
      <c r="L43" s="140"/>
      <c r="M43" s="140"/>
      <c r="N43" s="140"/>
      <c r="O43" s="140"/>
      <c r="P43" s="140"/>
      <c r="Q43" s="140"/>
      <c r="R43" s="140"/>
      <c r="S43" s="13"/>
      <c r="T43" s="140"/>
      <c r="U43" s="140"/>
      <c r="V43" s="140"/>
      <c r="W43" s="140"/>
      <c r="X43" s="140"/>
      <c r="Y43" s="13"/>
      <c r="Z43" s="140"/>
      <c r="AA43" s="140"/>
      <c r="AB43" s="140"/>
      <c r="AC43" s="140"/>
      <c r="AD43" s="140"/>
      <c r="AE43" s="13"/>
      <c r="AF43" s="52"/>
      <c r="AG43" s="52"/>
      <c r="AH43" s="52"/>
      <c r="AI43" s="52"/>
      <c r="AJ43" s="52"/>
      <c r="AK43" s="13"/>
      <c r="AL43" s="52"/>
      <c r="AM43" s="52"/>
      <c r="AN43" s="52"/>
      <c r="AO43" s="52"/>
      <c r="AP43" s="52"/>
      <c r="AQ43" s="52"/>
      <c r="AR43" s="13"/>
      <c r="AS43" s="122"/>
      <c r="AT43" s="122"/>
      <c r="AU43" s="13"/>
      <c r="AV43" s="122"/>
      <c r="AW43" s="122"/>
      <c r="AX43" s="122"/>
      <c r="AY43" s="122"/>
      <c r="AZ43" s="122"/>
      <c r="BA43" s="122"/>
      <c r="BC43" s="52"/>
      <c r="BD43" s="52"/>
      <c r="BE43" s="52"/>
      <c r="BF43" s="52"/>
      <c r="BG43" s="52"/>
      <c r="BH43" s="52"/>
      <c r="BI43" s="52"/>
      <c r="BJ43" s="52"/>
      <c r="BK43" s="52"/>
    </row>
    <row r="44" spans="1:63" s="42" customFormat="1" ht="22.5" customHeight="1">
      <c r="A44" s="66" t="s">
        <v>63</v>
      </c>
      <c r="B44" s="35"/>
      <c r="C44" s="101" t="s">
        <v>48</v>
      </c>
      <c r="D44" s="101" t="s">
        <v>48</v>
      </c>
      <c r="E44" s="35"/>
      <c r="F44" s="101" t="s">
        <v>48</v>
      </c>
      <c r="G44" s="101" t="s">
        <v>48</v>
      </c>
      <c r="H44" s="101" t="s">
        <v>48</v>
      </c>
      <c r="I44" s="101" t="s">
        <v>48</v>
      </c>
      <c r="J44" s="101" t="s">
        <v>48</v>
      </c>
      <c r="K44" s="35"/>
      <c r="L44" s="101" t="s">
        <v>48</v>
      </c>
      <c r="M44" s="101" t="s">
        <v>48</v>
      </c>
      <c r="N44" s="101" t="s">
        <v>48</v>
      </c>
      <c r="O44" s="101" t="s">
        <v>48</v>
      </c>
      <c r="P44" s="101" t="s">
        <v>48</v>
      </c>
      <c r="Q44" s="101" t="s">
        <v>48</v>
      </c>
      <c r="R44" s="101" t="s">
        <v>48</v>
      </c>
      <c r="S44" s="35"/>
      <c r="T44" s="101" t="s">
        <v>48</v>
      </c>
      <c r="U44" s="101" t="s">
        <v>48</v>
      </c>
      <c r="V44" s="101" t="s">
        <v>48</v>
      </c>
      <c r="W44" s="101" t="s">
        <v>48</v>
      </c>
      <c r="X44" s="101" t="s">
        <v>48</v>
      </c>
      <c r="Y44" s="35"/>
      <c r="Z44" s="101" t="s">
        <v>48</v>
      </c>
      <c r="AA44" s="101" t="s">
        <v>48</v>
      </c>
      <c r="AB44" s="101" t="s">
        <v>48</v>
      </c>
      <c r="AC44" s="101" t="s">
        <v>48</v>
      </c>
      <c r="AD44" s="101" t="s">
        <v>48</v>
      </c>
      <c r="AE44" s="35"/>
      <c r="AF44" s="101" t="s">
        <v>48</v>
      </c>
      <c r="AG44" s="101" t="s">
        <v>48</v>
      </c>
      <c r="AH44" s="101" t="s">
        <v>48</v>
      </c>
      <c r="AI44" s="101" t="s">
        <v>48</v>
      </c>
      <c r="AJ44" s="101" t="s">
        <v>48</v>
      </c>
      <c r="AK44" s="35"/>
      <c r="AL44" s="101" t="s">
        <v>48</v>
      </c>
      <c r="AM44" s="101" t="s">
        <v>48</v>
      </c>
      <c r="AN44" s="101" t="s">
        <v>48</v>
      </c>
      <c r="AO44" s="101" t="s">
        <v>48</v>
      </c>
      <c r="AP44" s="101" t="s">
        <v>48</v>
      </c>
      <c r="AQ44" s="101" t="s">
        <v>48</v>
      </c>
      <c r="AR44" s="35"/>
      <c r="AS44" s="108" t="s">
        <v>48</v>
      </c>
      <c r="AT44" s="108" t="s">
        <v>48</v>
      </c>
      <c r="AU44" s="35"/>
      <c r="AV44" s="108" t="s">
        <v>48</v>
      </c>
      <c r="AW44" s="108" t="s">
        <v>48</v>
      </c>
      <c r="AX44" s="108" t="s">
        <v>48</v>
      </c>
      <c r="AY44" s="108" t="s">
        <v>48</v>
      </c>
      <c r="AZ44" s="108" t="s">
        <v>48</v>
      </c>
      <c r="BA44" s="108" t="s">
        <v>48</v>
      </c>
      <c r="BC44" s="101" t="s">
        <v>48</v>
      </c>
      <c r="BD44" s="101" t="s">
        <v>48</v>
      </c>
      <c r="BE44" s="101" t="s">
        <v>48</v>
      </c>
      <c r="BF44" s="101" t="s">
        <v>48</v>
      </c>
      <c r="BG44" s="101" t="s">
        <v>48</v>
      </c>
      <c r="BH44" s="101" t="s">
        <v>48</v>
      </c>
      <c r="BI44" s="101" t="s">
        <v>48</v>
      </c>
      <c r="BJ44" s="101" t="s">
        <v>48</v>
      </c>
      <c r="BK44" s="101" t="s">
        <v>48</v>
      </c>
    </row>
    <row r="45" spans="1:63" s="42" customFormat="1" ht="22.5" customHeight="1">
      <c r="A45" s="64" t="s">
        <v>52</v>
      </c>
      <c r="B45" s="35"/>
      <c r="C45" s="105">
        <v>11</v>
      </c>
      <c r="D45" s="105">
        <v>11</v>
      </c>
      <c r="E45" s="35"/>
      <c r="F45" s="105">
        <v>11</v>
      </c>
      <c r="G45" s="105">
        <v>11</v>
      </c>
      <c r="H45" s="105">
        <v>11</v>
      </c>
      <c r="I45" s="105">
        <v>11</v>
      </c>
      <c r="J45" s="105">
        <v>11</v>
      </c>
      <c r="K45" s="35"/>
      <c r="L45" s="105">
        <v>11</v>
      </c>
      <c r="M45" s="105">
        <v>11</v>
      </c>
      <c r="N45" s="105">
        <v>11</v>
      </c>
      <c r="O45" s="105">
        <v>11</v>
      </c>
      <c r="P45" s="105">
        <v>11</v>
      </c>
      <c r="Q45" s="105">
        <v>11</v>
      </c>
      <c r="R45" s="105">
        <v>11</v>
      </c>
      <c r="S45" s="35"/>
      <c r="T45" s="105">
        <v>10</v>
      </c>
      <c r="U45" s="105">
        <v>10</v>
      </c>
      <c r="V45" s="105">
        <v>10</v>
      </c>
      <c r="W45" s="105">
        <v>10</v>
      </c>
      <c r="X45" s="105">
        <v>10</v>
      </c>
      <c r="Y45" s="35"/>
      <c r="Z45" s="105">
        <v>10</v>
      </c>
      <c r="AA45" s="105">
        <v>10</v>
      </c>
      <c r="AB45" s="105">
        <v>10</v>
      </c>
      <c r="AC45" s="105">
        <v>10</v>
      </c>
      <c r="AD45" s="105">
        <v>10</v>
      </c>
      <c r="AE45" s="35"/>
      <c r="AF45" s="105">
        <v>5</v>
      </c>
      <c r="AG45" s="105">
        <v>5</v>
      </c>
      <c r="AH45" s="105">
        <v>5</v>
      </c>
      <c r="AI45" s="105">
        <v>5</v>
      </c>
      <c r="AJ45" s="105">
        <v>5</v>
      </c>
      <c r="AK45" s="35"/>
      <c r="AL45" s="105">
        <v>5</v>
      </c>
      <c r="AM45" s="105">
        <v>5</v>
      </c>
      <c r="AN45" s="105">
        <v>5</v>
      </c>
      <c r="AO45" s="105">
        <v>5</v>
      </c>
      <c r="AP45" s="105">
        <v>5</v>
      </c>
      <c r="AQ45" s="105">
        <v>5</v>
      </c>
      <c r="AR45" s="35"/>
      <c r="AS45" s="102">
        <v>1</v>
      </c>
      <c r="AT45" s="102">
        <v>1</v>
      </c>
      <c r="AU45" s="35"/>
      <c r="AV45" s="102">
        <v>1</v>
      </c>
      <c r="AW45" s="102">
        <v>1</v>
      </c>
      <c r="AX45" s="102">
        <v>1</v>
      </c>
      <c r="AY45" s="102">
        <v>1</v>
      </c>
      <c r="AZ45" s="102">
        <v>1</v>
      </c>
      <c r="BA45" s="102">
        <v>1</v>
      </c>
      <c r="BC45" s="105">
        <v>1</v>
      </c>
      <c r="BD45" s="105">
        <v>1</v>
      </c>
      <c r="BE45" s="105">
        <v>1</v>
      </c>
      <c r="BF45" s="105">
        <v>1</v>
      </c>
      <c r="BG45" s="105">
        <v>1</v>
      </c>
      <c r="BH45" s="105">
        <v>1</v>
      </c>
      <c r="BI45" s="105">
        <v>1</v>
      </c>
      <c r="BJ45" s="105">
        <v>1</v>
      </c>
      <c r="BK45" s="105">
        <v>1</v>
      </c>
    </row>
    <row r="46" spans="1:63" s="42" customFormat="1" ht="22.5" customHeight="1">
      <c r="A46" s="65" t="s">
        <v>53</v>
      </c>
      <c r="B46" s="35"/>
      <c r="C46" s="105">
        <v>22</v>
      </c>
      <c r="D46" s="105">
        <v>22</v>
      </c>
      <c r="E46" s="35"/>
      <c r="F46" s="105">
        <v>22</v>
      </c>
      <c r="G46" s="105">
        <v>22</v>
      </c>
      <c r="H46" s="105">
        <v>22</v>
      </c>
      <c r="I46" s="105">
        <v>22</v>
      </c>
      <c r="J46" s="105">
        <v>22</v>
      </c>
      <c r="K46" s="35"/>
      <c r="L46" s="105">
        <v>22</v>
      </c>
      <c r="M46" s="105">
        <v>22</v>
      </c>
      <c r="N46" s="105">
        <v>22</v>
      </c>
      <c r="O46" s="105">
        <v>22</v>
      </c>
      <c r="P46" s="105">
        <v>22</v>
      </c>
      <c r="Q46" s="105">
        <v>22</v>
      </c>
      <c r="R46" s="105">
        <v>22</v>
      </c>
      <c r="S46" s="35"/>
      <c r="T46" s="105">
        <v>19</v>
      </c>
      <c r="U46" s="105">
        <v>19</v>
      </c>
      <c r="V46" s="105">
        <v>19</v>
      </c>
      <c r="W46" s="105">
        <v>19</v>
      </c>
      <c r="X46" s="105">
        <v>19</v>
      </c>
      <c r="Y46" s="35"/>
      <c r="Z46" s="105">
        <v>19</v>
      </c>
      <c r="AA46" s="105">
        <v>19</v>
      </c>
      <c r="AB46" s="105">
        <v>17</v>
      </c>
      <c r="AC46" s="105">
        <v>19</v>
      </c>
      <c r="AD46" s="105">
        <v>17</v>
      </c>
      <c r="AE46" s="35"/>
      <c r="AF46" s="105">
        <v>17</v>
      </c>
      <c r="AG46" s="105">
        <v>17</v>
      </c>
      <c r="AH46" s="105">
        <v>17</v>
      </c>
      <c r="AI46" s="105">
        <v>17</v>
      </c>
      <c r="AJ46" s="105">
        <v>17</v>
      </c>
      <c r="AK46" s="35"/>
      <c r="AL46" s="105">
        <v>17</v>
      </c>
      <c r="AM46" s="105">
        <v>17</v>
      </c>
      <c r="AN46" s="105">
        <v>17</v>
      </c>
      <c r="AO46" s="105">
        <v>17</v>
      </c>
      <c r="AP46" s="105">
        <v>17</v>
      </c>
      <c r="AQ46" s="105">
        <v>17</v>
      </c>
      <c r="AR46" s="35"/>
      <c r="AS46" s="123">
        <v>20</v>
      </c>
      <c r="AT46" s="123">
        <v>20</v>
      </c>
      <c r="AU46" s="35"/>
      <c r="AV46" s="123">
        <v>20</v>
      </c>
      <c r="AW46" s="123">
        <v>20</v>
      </c>
      <c r="AX46" s="123">
        <v>20</v>
      </c>
      <c r="AY46" s="123">
        <v>20</v>
      </c>
      <c r="AZ46" s="123">
        <v>20</v>
      </c>
      <c r="BA46" s="123">
        <v>20</v>
      </c>
      <c r="BC46" s="105">
        <v>15</v>
      </c>
      <c r="BD46" s="105">
        <v>15</v>
      </c>
      <c r="BE46" s="105">
        <v>15</v>
      </c>
      <c r="BF46" s="105">
        <v>15</v>
      </c>
      <c r="BG46" s="105">
        <v>15</v>
      </c>
      <c r="BH46" s="105">
        <v>15</v>
      </c>
      <c r="BI46" s="105">
        <v>15</v>
      </c>
      <c r="BJ46" s="105">
        <v>15</v>
      </c>
      <c r="BK46" s="105">
        <v>15</v>
      </c>
    </row>
    <row r="47" spans="1:63" s="42" customFormat="1" ht="22.5" customHeight="1">
      <c r="A47" s="65" t="s">
        <v>54</v>
      </c>
      <c r="B47" s="35"/>
      <c r="C47" s="105">
        <v>3</v>
      </c>
      <c r="D47" s="105">
        <v>3</v>
      </c>
      <c r="E47" s="35"/>
      <c r="F47" s="105">
        <v>3</v>
      </c>
      <c r="G47" s="105">
        <v>3</v>
      </c>
      <c r="H47" s="105">
        <v>3</v>
      </c>
      <c r="I47" s="105">
        <v>3</v>
      </c>
      <c r="J47" s="105">
        <v>3</v>
      </c>
      <c r="K47" s="35"/>
      <c r="L47" s="105">
        <v>3</v>
      </c>
      <c r="M47" s="105">
        <v>3</v>
      </c>
      <c r="N47" s="105">
        <v>3</v>
      </c>
      <c r="O47" s="105">
        <v>3</v>
      </c>
      <c r="P47" s="105">
        <v>3</v>
      </c>
      <c r="Q47" s="105">
        <v>3</v>
      </c>
      <c r="R47" s="105">
        <v>3</v>
      </c>
      <c r="S47" s="35"/>
      <c r="T47" s="105">
        <v>3</v>
      </c>
      <c r="U47" s="105">
        <v>3</v>
      </c>
      <c r="V47" s="105">
        <v>3</v>
      </c>
      <c r="W47" s="105">
        <v>3</v>
      </c>
      <c r="X47" s="105">
        <v>3</v>
      </c>
      <c r="Y47" s="35"/>
      <c r="Z47" s="105">
        <v>3</v>
      </c>
      <c r="AA47" s="105">
        <v>3</v>
      </c>
      <c r="AB47" s="105">
        <v>3</v>
      </c>
      <c r="AC47" s="105">
        <v>3</v>
      </c>
      <c r="AD47" s="105">
        <v>3</v>
      </c>
      <c r="AE47" s="35"/>
      <c r="AF47" s="105">
        <v>3</v>
      </c>
      <c r="AG47" s="105">
        <v>3</v>
      </c>
      <c r="AH47" s="105">
        <v>3</v>
      </c>
      <c r="AI47" s="105">
        <v>3</v>
      </c>
      <c r="AJ47" s="105">
        <v>3</v>
      </c>
      <c r="AK47" s="35"/>
      <c r="AL47" s="105">
        <v>3</v>
      </c>
      <c r="AM47" s="105">
        <v>3</v>
      </c>
      <c r="AN47" s="105">
        <v>3</v>
      </c>
      <c r="AO47" s="105">
        <v>3</v>
      </c>
      <c r="AP47" s="105">
        <v>3</v>
      </c>
      <c r="AQ47" s="105">
        <v>3</v>
      </c>
      <c r="AR47" s="35"/>
      <c r="AS47" s="123">
        <v>3</v>
      </c>
      <c r="AT47" s="123">
        <v>3</v>
      </c>
      <c r="AU47" s="35"/>
      <c r="AV47" s="123">
        <v>3</v>
      </c>
      <c r="AW47" s="123">
        <v>3</v>
      </c>
      <c r="AX47" s="123">
        <v>3</v>
      </c>
      <c r="AY47" s="123">
        <v>3</v>
      </c>
      <c r="AZ47" s="123">
        <v>3</v>
      </c>
      <c r="BA47" s="123">
        <v>3</v>
      </c>
      <c r="BC47" s="105">
        <v>3</v>
      </c>
      <c r="BD47" s="105">
        <v>3</v>
      </c>
      <c r="BE47" s="105">
        <v>3</v>
      </c>
      <c r="BF47" s="105">
        <v>3</v>
      </c>
      <c r="BG47" s="105">
        <v>3</v>
      </c>
      <c r="BH47" s="105">
        <v>3</v>
      </c>
      <c r="BI47" s="105">
        <v>3</v>
      </c>
      <c r="BJ47" s="105">
        <v>3</v>
      </c>
      <c r="BK47" s="105">
        <v>3</v>
      </c>
    </row>
    <row r="48" spans="1:63" s="42" customFormat="1" ht="22.5" customHeight="1">
      <c r="A48" s="65" t="s">
        <v>55</v>
      </c>
      <c r="B48" s="35"/>
      <c r="C48" s="105">
        <v>66</v>
      </c>
      <c r="D48" s="105">
        <v>66</v>
      </c>
      <c r="E48" s="35"/>
      <c r="F48" s="105">
        <v>66</v>
      </c>
      <c r="G48" s="105">
        <v>66</v>
      </c>
      <c r="H48" s="105">
        <v>66</v>
      </c>
      <c r="I48" s="105">
        <v>66</v>
      </c>
      <c r="J48" s="105">
        <v>66</v>
      </c>
      <c r="K48" s="35"/>
      <c r="L48" s="105">
        <v>66</v>
      </c>
      <c r="M48" s="105">
        <v>66</v>
      </c>
      <c r="N48" s="105">
        <v>66</v>
      </c>
      <c r="O48" s="105">
        <v>66</v>
      </c>
      <c r="P48" s="105">
        <v>66</v>
      </c>
      <c r="Q48" s="105">
        <v>66</v>
      </c>
      <c r="R48" s="105">
        <v>66</v>
      </c>
      <c r="S48" s="35"/>
      <c r="T48" s="105">
        <v>57</v>
      </c>
      <c r="U48" s="105">
        <v>57</v>
      </c>
      <c r="V48" s="105">
        <v>57</v>
      </c>
      <c r="W48" s="105">
        <v>57</v>
      </c>
      <c r="X48" s="105">
        <v>57</v>
      </c>
      <c r="Y48" s="35"/>
      <c r="Z48" s="105">
        <v>57</v>
      </c>
      <c r="AA48" s="105">
        <v>57</v>
      </c>
      <c r="AB48" s="105">
        <v>51</v>
      </c>
      <c r="AC48" s="105">
        <v>57</v>
      </c>
      <c r="AD48" s="105">
        <v>51</v>
      </c>
      <c r="AE48" s="35"/>
      <c r="AF48" s="105">
        <v>51</v>
      </c>
      <c r="AG48" s="105">
        <v>51</v>
      </c>
      <c r="AH48" s="105">
        <v>51</v>
      </c>
      <c r="AI48" s="105">
        <v>51</v>
      </c>
      <c r="AJ48" s="105">
        <v>51</v>
      </c>
      <c r="AK48" s="35"/>
      <c r="AL48" s="105">
        <v>51</v>
      </c>
      <c r="AM48" s="105">
        <v>51</v>
      </c>
      <c r="AN48" s="105">
        <v>51</v>
      </c>
      <c r="AO48" s="105">
        <v>51</v>
      </c>
      <c r="AP48" s="105">
        <v>51</v>
      </c>
      <c r="AQ48" s="105">
        <v>51</v>
      </c>
      <c r="AR48" s="35"/>
      <c r="AS48" s="123">
        <v>60</v>
      </c>
      <c r="AT48" s="123">
        <v>60</v>
      </c>
      <c r="AU48" s="35"/>
      <c r="AV48" s="123">
        <v>60</v>
      </c>
      <c r="AW48" s="123">
        <v>60</v>
      </c>
      <c r="AX48" s="123">
        <v>60</v>
      </c>
      <c r="AY48" s="123">
        <v>60</v>
      </c>
      <c r="AZ48" s="123">
        <v>60</v>
      </c>
      <c r="BA48" s="123">
        <v>60</v>
      </c>
      <c r="BC48" s="105">
        <v>45</v>
      </c>
      <c r="BD48" s="105">
        <v>45</v>
      </c>
      <c r="BE48" s="105">
        <v>45</v>
      </c>
      <c r="BF48" s="105">
        <v>45</v>
      </c>
      <c r="BG48" s="105">
        <v>45</v>
      </c>
      <c r="BH48" s="105">
        <v>45</v>
      </c>
      <c r="BI48" s="105">
        <v>45</v>
      </c>
      <c r="BJ48" s="105">
        <v>45</v>
      </c>
      <c r="BK48" s="105">
        <v>45</v>
      </c>
    </row>
    <row r="49" spans="1:63" s="4" customFormat="1" ht="18.75" customHeight="1">
      <c r="A49" s="33" t="s">
        <v>5</v>
      </c>
      <c r="B49" s="11"/>
      <c r="C49" s="32" t="s">
        <v>297</v>
      </c>
      <c r="D49" s="32" t="s">
        <v>297</v>
      </c>
      <c r="E49" s="11"/>
      <c r="F49" s="32" t="s">
        <v>18</v>
      </c>
      <c r="G49" s="32" t="s">
        <v>18</v>
      </c>
      <c r="H49" s="32" t="s">
        <v>18</v>
      </c>
      <c r="I49" s="32" t="s">
        <v>18</v>
      </c>
      <c r="J49" s="32" t="s">
        <v>18</v>
      </c>
      <c r="K49" s="11"/>
      <c r="L49" s="32" t="s">
        <v>18</v>
      </c>
      <c r="M49" s="32" t="s">
        <v>18</v>
      </c>
      <c r="N49" s="32" t="s">
        <v>18</v>
      </c>
      <c r="O49" s="32" t="s">
        <v>18</v>
      </c>
      <c r="P49" s="32" t="s">
        <v>297</v>
      </c>
      <c r="Q49" s="32" t="s">
        <v>18</v>
      </c>
      <c r="R49" s="32" t="s">
        <v>18</v>
      </c>
      <c r="S49" s="11"/>
      <c r="T49" s="32" t="s">
        <v>18</v>
      </c>
      <c r="U49" s="32" t="s">
        <v>18</v>
      </c>
      <c r="V49" s="32" t="s">
        <v>297</v>
      </c>
      <c r="W49" s="32" t="s">
        <v>1148</v>
      </c>
      <c r="X49" s="32" t="s">
        <v>18</v>
      </c>
      <c r="Y49" s="11"/>
      <c r="Z49" s="32" t="s">
        <v>18</v>
      </c>
      <c r="AA49" s="32" t="s">
        <v>18</v>
      </c>
      <c r="AB49" s="32" t="s">
        <v>18</v>
      </c>
      <c r="AC49" s="32" t="s">
        <v>18</v>
      </c>
      <c r="AD49" s="32" t="s">
        <v>18</v>
      </c>
      <c r="AE49" s="11"/>
      <c r="AF49" s="32" t="s">
        <v>18</v>
      </c>
      <c r="AG49" s="32" t="s">
        <v>297</v>
      </c>
      <c r="AH49" s="32" t="s">
        <v>18</v>
      </c>
      <c r="AI49" s="32" t="s">
        <v>18</v>
      </c>
      <c r="AJ49" s="32" t="s">
        <v>18</v>
      </c>
      <c r="AK49" s="11"/>
      <c r="AL49" s="32" t="s">
        <v>18</v>
      </c>
      <c r="AM49" s="32" t="s">
        <v>18</v>
      </c>
      <c r="AN49" s="32" t="s">
        <v>18</v>
      </c>
      <c r="AO49" s="32" t="s">
        <v>18</v>
      </c>
      <c r="AP49" s="32" t="s">
        <v>18</v>
      </c>
      <c r="AQ49" s="32" t="s">
        <v>18</v>
      </c>
      <c r="AR49" s="11"/>
      <c r="AS49" s="32" t="s">
        <v>297</v>
      </c>
      <c r="AT49" s="32" t="s">
        <v>297</v>
      </c>
      <c r="AU49" s="11"/>
      <c r="AV49" s="32" t="s">
        <v>18</v>
      </c>
      <c r="AW49" s="32" t="s">
        <v>18</v>
      </c>
      <c r="AX49" s="32" t="s">
        <v>18</v>
      </c>
      <c r="AY49" s="32" t="s">
        <v>18</v>
      </c>
      <c r="AZ49" s="32" t="s">
        <v>18</v>
      </c>
      <c r="BA49" s="32" t="s">
        <v>18</v>
      </c>
      <c r="BC49" s="32" t="s">
        <v>18</v>
      </c>
      <c r="BD49" s="32" t="s">
        <v>18</v>
      </c>
      <c r="BE49" s="32" t="s">
        <v>18</v>
      </c>
      <c r="BF49" s="32" t="s">
        <v>18</v>
      </c>
      <c r="BG49" s="32" t="s">
        <v>18</v>
      </c>
      <c r="BH49" s="32" t="s">
        <v>18</v>
      </c>
      <c r="BI49" s="32" t="s">
        <v>18</v>
      </c>
      <c r="BJ49" s="32" t="s">
        <v>18</v>
      </c>
      <c r="BK49" s="32" t="s">
        <v>18</v>
      </c>
    </row>
    <row r="50" spans="1:63" s="4" customFormat="1" ht="18.75" customHeight="1">
      <c r="A50" s="70" t="s">
        <v>69</v>
      </c>
      <c r="C50" s="71" t="s">
        <v>70</v>
      </c>
      <c r="D50" s="71" t="s">
        <v>70</v>
      </c>
      <c r="F50" s="71" t="s">
        <v>70</v>
      </c>
      <c r="G50" s="71" t="s">
        <v>70</v>
      </c>
      <c r="H50" s="71" t="s">
        <v>70</v>
      </c>
      <c r="I50" s="71" t="s">
        <v>70</v>
      </c>
      <c r="J50" s="71" t="s">
        <v>70</v>
      </c>
      <c r="L50" s="71" t="s">
        <v>70</v>
      </c>
      <c r="M50" s="71" t="s">
        <v>70</v>
      </c>
      <c r="N50" s="71" t="s">
        <v>70</v>
      </c>
      <c r="O50" s="71" t="s">
        <v>70</v>
      </c>
      <c r="P50" s="71" t="s">
        <v>70</v>
      </c>
      <c r="Q50" s="71" t="s">
        <v>70</v>
      </c>
      <c r="R50" s="71" t="s">
        <v>70</v>
      </c>
      <c r="T50" s="71" t="s">
        <v>70</v>
      </c>
      <c r="U50" s="71" t="s">
        <v>70</v>
      </c>
      <c r="V50" s="71" t="s">
        <v>70</v>
      </c>
      <c r="W50" s="71" t="s">
        <v>70</v>
      </c>
      <c r="X50" s="71" t="s">
        <v>70</v>
      </c>
      <c r="Z50" s="71" t="s">
        <v>70</v>
      </c>
      <c r="AA50" s="71" t="s">
        <v>70</v>
      </c>
      <c r="AB50" s="71" t="s">
        <v>70</v>
      </c>
      <c r="AC50" s="71" t="s">
        <v>70</v>
      </c>
      <c r="AD50" s="71" t="s">
        <v>70</v>
      </c>
      <c r="AF50" s="71" t="s">
        <v>70</v>
      </c>
      <c r="AG50" s="71" t="s">
        <v>70</v>
      </c>
      <c r="AH50" s="71" t="s">
        <v>70</v>
      </c>
      <c r="AI50" s="71" t="s">
        <v>70</v>
      </c>
      <c r="AJ50" s="71" t="s">
        <v>70</v>
      </c>
      <c r="AL50" s="71" t="s">
        <v>70</v>
      </c>
      <c r="AM50" s="71" t="s">
        <v>70</v>
      </c>
      <c r="AN50" s="71" t="s">
        <v>70</v>
      </c>
      <c r="AO50" s="71" t="s">
        <v>70</v>
      </c>
      <c r="AP50" s="71" t="s">
        <v>70</v>
      </c>
      <c r="AQ50" s="71" t="s">
        <v>70</v>
      </c>
      <c r="AS50" s="71" t="s">
        <v>70</v>
      </c>
      <c r="AT50" s="71" t="s">
        <v>70</v>
      </c>
      <c r="AV50" s="71" t="s">
        <v>70</v>
      </c>
      <c r="AW50" s="71" t="s">
        <v>70</v>
      </c>
      <c r="AX50" s="71" t="s">
        <v>70</v>
      </c>
      <c r="AY50" s="71" t="s">
        <v>70</v>
      </c>
      <c r="AZ50" s="71" t="s">
        <v>70</v>
      </c>
      <c r="BA50" s="71" t="s">
        <v>70</v>
      </c>
      <c r="BC50" s="71" t="s">
        <v>70</v>
      </c>
      <c r="BD50" s="71" t="s">
        <v>70</v>
      </c>
      <c r="BE50" s="71" t="s">
        <v>70</v>
      </c>
      <c r="BF50" s="71" t="s">
        <v>70</v>
      </c>
      <c r="BG50" s="71" t="s">
        <v>70</v>
      </c>
      <c r="BH50" s="71" t="s">
        <v>70</v>
      </c>
      <c r="BI50" s="71" t="s">
        <v>70</v>
      </c>
      <c r="BJ50" s="71" t="s">
        <v>70</v>
      </c>
      <c r="BK50" s="71" t="s">
        <v>70</v>
      </c>
    </row>
    <row r="51" spans="1:63" ht="18.75" customHeight="1">
      <c r="A51" s="69" t="s">
        <v>62</v>
      </c>
      <c r="E51" s="104"/>
      <c r="S51" s="104"/>
      <c r="Y51" s="104"/>
    </row>
    <row r="52" spans="1:63" ht="18.75" customHeight="1">
      <c r="E52" s="104"/>
      <c r="S52" s="104"/>
      <c r="Y52" s="104"/>
    </row>
    <row r="53" spans="1:63" ht="18.75" customHeight="1">
      <c r="S53" s="104"/>
      <c r="Y53" s="104"/>
    </row>
  </sheetData>
  <dataConsolidate/>
  <phoneticPr fontId="13" type="noConversion"/>
  <conditionalFormatting sqref="A49:A50 BL49:XFD50">
    <cfRule type="cellIs" dxfId="159" priority="2026" operator="equal">
      <formula>"Ongoing"</formula>
    </cfRule>
    <cfRule type="cellIs" dxfId="158" priority="2027" operator="equal">
      <formula>"LTB"</formula>
    </cfRule>
    <cfRule type="cellIs" dxfId="157" priority="2028" operator="equal">
      <formula>"New Model"</formula>
    </cfRule>
  </conditionalFormatting>
  <conditionalFormatting sqref="C9:D9 BC9:BK9 AL9:AQ9 AS9 Z9:AD9">
    <cfRule type="containsText" dxfId="156" priority="796" operator="containsText" text="g">
      <formula>NOT(ISERROR(SEARCH("g",C9)))</formula>
    </cfRule>
    <cfRule type="containsText" dxfId="155" priority="797" operator="containsText" text="y">
      <formula>NOT(ISERROR(SEARCH("y",C9)))</formula>
    </cfRule>
    <cfRule type="containsText" dxfId="154" priority="798" operator="containsText" text="r">
      <formula>NOT(ISERROR(SEARCH("r",C9)))</formula>
    </cfRule>
  </conditionalFormatting>
  <conditionalFormatting sqref="BB49:BB50">
    <cfRule type="cellIs" dxfId="153" priority="94" operator="equal">
      <formula>"Ongoing"</formula>
    </cfRule>
    <cfRule type="cellIs" dxfId="152" priority="95" operator="equal">
      <formula>"LTB"</formula>
    </cfRule>
    <cfRule type="cellIs" dxfId="151" priority="96" operator="equal">
      <formula>"New Model"</formula>
    </cfRule>
  </conditionalFormatting>
  <conditionalFormatting sqref="L9:R9">
    <cfRule type="containsText" dxfId="150" priority="64" operator="containsText" text="g">
      <formula>NOT(ISERROR(SEARCH("g",L9)))</formula>
    </cfRule>
    <cfRule type="containsText" dxfId="149" priority="65" operator="containsText" text="y">
      <formula>NOT(ISERROR(SEARCH("y",L9)))</formula>
    </cfRule>
    <cfRule type="containsText" dxfId="148" priority="66" operator="containsText" text="r">
      <formula>NOT(ISERROR(SEARCH("r",L9)))</formula>
    </cfRule>
  </conditionalFormatting>
  <conditionalFormatting sqref="C49:D49">
    <cfRule type="cellIs" dxfId="147" priority="61" operator="equal">
      <formula>"Ongoing"</formula>
    </cfRule>
    <cfRule type="cellIs" dxfId="146" priority="62" operator="equal">
      <formula>"LTB"</formula>
    </cfRule>
    <cfRule type="cellIs" dxfId="145" priority="63" operator="equal">
      <formula>"New Model"</formula>
    </cfRule>
  </conditionalFormatting>
  <conditionalFormatting sqref="AV9:BA9">
    <cfRule type="containsText" dxfId="144" priority="52" operator="containsText" text="g">
      <formula>NOT(ISERROR(SEARCH("g",AV9)))</formula>
    </cfRule>
    <cfRule type="containsText" dxfId="143" priority="53" operator="containsText" text="y">
      <formula>NOT(ISERROR(SEARCH("y",AV9)))</formula>
    </cfRule>
    <cfRule type="containsText" dxfId="142" priority="54" operator="containsText" text="r">
      <formula>NOT(ISERROR(SEARCH("r",AV9)))</formula>
    </cfRule>
  </conditionalFormatting>
  <conditionalFormatting sqref="C50">
    <cfRule type="cellIs" dxfId="141" priority="40" operator="equal">
      <formula>"Ongoing"</formula>
    </cfRule>
    <cfRule type="cellIs" dxfId="140" priority="41" operator="equal">
      <formula>"LTB"</formula>
    </cfRule>
    <cfRule type="cellIs" dxfId="139" priority="42" operator="equal">
      <formula>"New Model"</formula>
    </cfRule>
  </conditionalFormatting>
  <conditionalFormatting sqref="D50">
    <cfRule type="cellIs" dxfId="138" priority="37" operator="equal">
      <formula>"Ongoing"</formula>
    </cfRule>
    <cfRule type="cellIs" dxfId="137" priority="38" operator="equal">
      <formula>"LTB"</formula>
    </cfRule>
    <cfRule type="cellIs" dxfId="136" priority="39" operator="equal">
      <formula>"New Model"</formula>
    </cfRule>
  </conditionalFormatting>
  <conditionalFormatting sqref="F50:J50">
    <cfRule type="cellIs" dxfId="135" priority="34" operator="equal">
      <formula>"Ongoing"</formula>
    </cfRule>
    <cfRule type="cellIs" dxfId="134" priority="35" operator="equal">
      <formula>"LTB"</formula>
    </cfRule>
    <cfRule type="cellIs" dxfId="133" priority="36" operator="equal">
      <formula>"New Model"</formula>
    </cfRule>
  </conditionalFormatting>
  <conditionalFormatting sqref="F9:J9">
    <cfRule type="containsText" dxfId="132" priority="31" operator="containsText" text="g">
      <formula>NOT(ISERROR(SEARCH("g",F9)))</formula>
    </cfRule>
    <cfRule type="containsText" dxfId="131" priority="32" operator="containsText" text="y">
      <formula>NOT(ISERROR(SEARCH("y",F9)))</formula>
    </cfRule>
    <cfRule type="containsText" dxfId="130" priority="33" operator="containsText" text="r">
      <formula>NOT(ISERROR(SEARCH("r",F9)))</formula>
    </cfRule>
  </conditionalFormatting>
  <conditionalFormatting sqref="T9:X9">
    <cfRule type="containsText" dxfId="129" priority="22" operator="containsText" text="g">
      <formula>NOT(ISERROR(SEARCH("g",T9)))</formula>
    </cfRule>
    <cfRule type="containsText" dxfId="128" priority="23" operator="containsText" text="y">
      <formula>NOT(ISERROR(SEARCH("y",T9)))</formula>
    </cfRule>
    <cfRule type="containsText" dxfId="127" priority="24" operator="containsText" text="r">
      <formula>NOT(ISERROR(SEARCH("r",T9)))</formula>
    </cfRule>
  </conditionalFormatting>
  <conditionalFormatting sqref="AF9:AJ9">
    <cfRule type="containsText" dxfId="126" priority="13" operator="containsText" text="g">
      <formula>NOT(ISERROR(SEARCH("g",AF9)))</formula>
    </cfRule>
    <cfRule type="containsText" dxfId="125" priority="14" operator="containsText" text="y">
      <formula>NOT(ISERROR(SEARCH("y",AF9)))</formula>
    </cfRule>
    <cfRule type="containsText" dxfId="124" priority="15" operator="containsText" text="r">
      <formula>NOT(ISERROR(SEARCH("r",AF9)))</formula>
    </cfRule>
  </conditionalFormatting>
  <conditionalFormatting sqref="AT9">
    <cfRule type="containsText" dxfId="123" priority="1" operator="containsText" text="g">
      <formula>NOT(ISERROR(SEARCH("g",AT9)))</formula>
    </cfRule>
    <cfRule type="containsText" dxfId="122" priority="2" operator="containsText" text="y">
      <formula>NOT(ISERROR(SEARCH("y",AT9)))</formula>
    </cfRule>
    <cfRule type="containsText" dxfId="121" priority="3" operator="containsText" text="r">
      <formula>NOT(ISERROR(SEARCH("r",AT9)))</formula>
    </cfRule>
  </conditionalFormatting>
  <pageMargins left="0.23622047244094491" right="0.27559055118110237" top="0.74803149606299213" bottom="0.51181102362204722" header="0.27559055118110237" footer="0.27559055118110237"/>
  <pageSetup paperSize="9" scale="30" fitToWidth="3" orientation="landscape" r:id="rId1"/>
  <headerFooter alignWithMargins="0">
    <oddFooter>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4AC0E0"/>
  </sheetPr>
  <dimension ref="A1:BR49"/>
  <sheetViews>
    <sheetView zoomScaleNormal="100" zoomScaleSheetLayoutView="5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12" sqref="A12:XFD12"/>
    </sheetView>
  </sheetViews>
  <sheetFormatPr baseColWidth="10" defaultColWidth="33.7109375" defaultRowHeight="18.75" customHeight="1"/>
  <cols>
    <col min="1" max="1" width="37.140625" style="14" customWidth="1"/>
    <col min="2" max="2" width="3.42578125" style="6" customWidth="1"/>
    <col min="3" max="8" width="28.5703125" style="104" customWidth="1"/>
    <col min="9" max="9" width="4.28515625" style="7" customWidth="1"/>
    <col min="10" max="16" width="30.28515625" style="104" customWidth="1"/>
    <col min="17" max="17" width="4.28515625" style="7" customWidth="1"/>
    <col min="18" max="20" width="31.28515625" style="103" customWidth="1"/>
    <col min="21" max="21" width="4.28515625" style="7" customWidth="1"/>
    <col min="22" max="27" width="31.28515625" style="103" customWidth="1"/>
    <col min="28" max="28" width="4.28515625" style="7" customWidth="1"/>
    <col min="29" max="32" width="31.28515625" style="103" customWidth="1"/>
    <col min="33" max="33" width="4.28515625" style="103" customWidth="1"/>
    <col min="34" max="45" width="31.28515625" style="103" customWidth="1"/>
    <col min="46" max="46" width="2.85546875" style="6" customWidth="1"/>
    <col min="47" max="47" width="28.5703125" style="103" customWidth="1"/>
    <col min="48" max="48" width="4.42578125" style="7" customWidth="1"/>
    <col min="49" max="57" width="28.5703125" style="103" customWidth="1"/>
    <col min="58" max="58" width="4.42578125" style="7" customWidth="1"/>
    <col min="59" max="63" width="28.5703125" style="103" customWidth="1"/>
    <col min="64" max="64" width="3.85546875" style="103" customWidth="1"/>
    <col min="65" max="70" width="28.5703125" style="103" customWidth="1"/>
    <col min="71" max="71" width="5.7109375" style="7" customWidth="1"/>
    <col min="72" max="16384" width="33.7109375" style="7"/>
  </cols>
  <sheetData>
    <row r="1" spans="1:70" s="19" customFormat="1" ht="22.5" customHeight="1">
      <c r="A1" s="63"/>
      <c r="B1" s="94"/>
      <c r="C1" s="94"/>
      <c r="D1" s="94"/>
      <c r="E1" s="94"/>
      <c r="F1" s="94"/>
      <c r="G1" s="94"/>
      <c r="H1" s="94"/>
      <c r="I1" s="94"/>
      <c r="J1" s="215"/>
      <c r="K1" s="215"/>
      <c r="L1" s="212"/>
      <c r="M1" s="212"/>
      <c r="N1" s="212"/>
      <c r="O1" s="212"/>
      <c r="P1" s="212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</row>
    <row r="2" spans="1:70" s="40" customFormat="1" ht="15" customHeight="1">
      <c r="A2" s="38"/>
      <c r="B2" s="39"/>
      <c r="C2" s="74" t="s">
        <v>1164</v>
      </c>
      <c r="D2" s="74" t="s">
        <v>1164</v>
      </c>
      <c r="E2" s="74" t="s">
        <v>1164</v>
      </c>
      <c r="F2" s="74" t="s">
        <v>1164</v>
      </c>
      <c r="G2" s="74" t="s">
        <v>1164</v>
      </c>
      <c r="H2" s="74" t="s">
        <v>1164</v>
      </c>
      <c r="J2" s="72"/>
      <c r="K2" s="74" t="s">
        <v>1164</v>
      </c>
      <c r="L2" s="74" t="s">
        <v>1164</v>
      </c>
      <c r="M2" s="74" t="s">
        <v>1164</v>
      </c>
      <c r="N2" s="74" t="s">
        <v>1164</v>
      </c>
      <c r="O2" s="72"/>
      <c r="P2" s="74" t="s">
        <v>1164</v>
      </c>
      <c r="R2" s="74" t="s">
        <v>1164</v>
      </c>
      <c r="S2" s="74" t="s">
        <v>1164</v>
      </c>
      <c r="T2" s="74" t="s">
        <v>1164</v>
      </c>
      <c r="V2" s="74" t="s">
        <v>1164</v>
      </c>
      <c r="W2" s="74" t="s">
        <v>1164</v>
      </c>
      <c r="X2" s="74" t="s">
        <v>1164</v>
      </c>
      <c r="Y2" s="72"/>
      <c r="Z2" s="72"/>
      <c r="AA2" s="72"/>
      <c r="AC2" s="72"/>
      <c r="AD2" s="74" t="s">
        <v>1164</v>
      </c>
      <c r="AE2" s="74" t="s">
        <v>1164</v>
      </c>
      <c r="AF2" s="74" t="s">
        <v>1164</v>
      </c>
      <c r="AG2" s="126"/>
      <c r="AH2" s="74" t="s">
        <v>1164</v>
      </c>
      <c r="AI2" s="74" t="s">
        <v>1164</v>
      </c>
      <c r="AJ2" s="74" t="s">
        <v>1164</v>
      </c>
      <c r="AK2" s="74" t="s">
        <v>1164</v>
      </c>
      <c r="AL2" s="74" t="s">
        <v>1164</v>
      </c>
      <c r="AM2" s="74" t="s">
        <v>1164</v>
      </c>
      <c r="AN2" s="74" t="s">
        <v>1164</v>
      </c>
      <c r="AO2" s="74" t="s">
        <v>1164</v>
      </c>
      <c r="AP2" s="74" t="s">
        <v>1164</v>
      </c>
      <c r="AQ2" s="74" t="s">
        <v>1164</v>
      </c>
      <c r="AR2" s="241" t="s">
        <v>1207</v>
      </c>
      <c r="AS2" s="74" t="s">
        <v>1164</v>
      </c>
      <c r="AT2" s="19"/>
      <c r="AU2" s="72"/>
      <c r="AW2" s="74" t="s">
        <v>1164</v>
      </c>
      <c r="AX2" s="74" t="s">
        <v>1164</v>
      </c>
      <c r="AY2" s="74" t="s">
        <v>1164</v>
      </c>
      <c r="AZ2" s="74" t="s">
        <v>1164</v>
      </c>
      <c r="BA2" s="74" t="s">
        <v>1164</v>
      </c>
      <c r="BB2" s="74" t="s">
        <v>1164</v>
      </c>
      <c r="BC2" s="74" t="s">
        <v>1164</v>
      </c>
      <c r="BD2" s="74" t="s">
        <v>1164</v>
      </c>
      <c r="BE2" s="74" t="s">
        <v>1164</v>
      </c>
      <c r="BG2" s="72"/>
      <c r="BH2" s="72"/>
      <c r="BI2" s="72"/>
      <c r="BJ2" s="72"/>
      <c r="BK2" s="72"/>
      <c r="BL2" s="126"/>
      <c r="BM2" s="74" t="s">
        <v>1164</v>
      </c>
      <c r="BN2" s="74" t="s">
        <v>1164</v>
      </c>
      <c r="BO2" s="138"/>
      <c r="BP2" s="138"/>
      <c r="BQ2" s="74" t="s">
        <v>1164</v>
      </c>
      <c r="BR2" s="138"/>
    </row>
    <row r="3" spans="1:70" s="3" customFormat="1" ht="97.5" customHeight="1" thickBot="1">
      <c r="A3" s="41" t="s">
        <v>1142</v>
      </c>
      <c r="B3" s="2"/>
      <c r="C3" s="127"/>
      <c r="D3" s="127"/>
      <c r="E3" s="127"/>
      <c r="F3" s="127"/>
      <c r="G3" s="127"/>
      <c r="H3"/>
      <c r="J3"/>
      <c r="K3" s="127"/>
      <c r="L3" s="127"/>
      <c r="M3" s="127"/>
      <c r="N3" s="127"/>
      <c r="O3" s="127"/>
      <c r="P3" s="127"/>
      <c r="R3" s="127"/>
      <c r="S3" s="127"/>
      <c r="T3" s="127"/>
      <c r="V3" s="127"/>
      <c r="W3" s="127"/>
      <c r="X3" s="95"/>
      <c r="Y3" s="95"/>
      <c r="Z3" s="95"/>
      <c r="AA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/>
      <c r="AT3" s="2"/>
      <c r="AU3" s="95"/>
      <c r="AW3"/>
      <c r="AX3" s="127"/>
      <c r="AY3" s="127"/>
      <c r="AZ3" s="127"/>
      <c r="BA3" s="127"/>
      <c r="BB3" s="95"/>
      <c r="BC3" s="127"/>
      <c r="BD3" s="127"/>
      <c r="BE3" s="127"/>
      <c r="BG3" s="127"/>
      <c r="BH3" s="127"/>
      <c r="BI3" s="238"/>
      <c r="BJ3" s="127"/>
      <c r="BK3" s="127"/>
      <c r="BL3" s="127"/>
      <c r="BM3"/>
      <c r="BN3" s="95"/>
      <c r="BO3" s="95"/>
      <c r="BP3" s="95"/>
      <c r="BQ3" s="95"/>
      <c r="BR3" s="95"/>
    </row>
    <row r="4" spans="1:70" s="45" customFormat="1" ht="15" customHeight="1" thickBot="1">
      <c r="A4" s="46">
        <v>45323</v>
      </c>
      <c r="B4" s="44"/>
      <c r="C4" s="43"/>
      <c r="D4" s="43"/>
      <c r="E4" s="43"/>
      <c r="F4" s="43"/>
      <c r="G4" s="43"/>
      <c r="H4" s="43"/>
      <c r="J4" s="117"/>
      <c r="K4" s="117"/>
      <c r="L4" s="117"/>
      <c r="M4" s="117"/>
      <c r="N4" s="117"/>
      <c r="O4" s="117"/>
      <c r="P4" s="75" t="s">
        <v>71</v>
      </c>
      <c r="R4" s="75" t="s">
        <v>71</v>
      </c>
      <c r="S4" s="117"/>
      <c r="T4" s="117"/>
      <c r="V4" s="75" t="s">
        <v>71</v>
      </c>
      <c r="W4" s="117"/>
      <c r="X4" s="117"/>
      <c r="Y4" s="117"/>
      <c r="Z4" s="117"/>
      <c r="AA4" s="117"/>
      <c r="AC4" s="117"/>
      <c r="AD4" s="117"/>
      <c r="AE4" s="117"/>
      <c r="AF4" s="117"/>
      <c r="AG4" s="128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75" t="s">
        <v>71</v>
      </c>
      <c r="AT4" s="44"/>
      <c r="AU4" s="117"/>
      <c r="AW4" s="117"/>
      <c r="AX4" s="117"/>
      <c r="AY4" s="117"/>
      <c r="AZ4" s="117"/>
      <c r="BA4" s="117"/>
      <c r="BB4" s="117"/>
      <c r="BC4" s="117"/>
      <c r="BD4" s="117"/>
      <c r="BE4" s="117"/>
      <c r="BG4" s="117"/>
      <c r="BH4" s="117"/>
      <c r="BI4" s="230" t="s">
        <v>1145</v>
      </c>
      <c r="BJ4" s="117"/>
      <c r="BK4" s="117"/>
      <c r="BL4" s="128"/>
      <c r="BM4" s="117"/>
      <c r="BN4" s="117"/>
      <c r="BO4" s="117"/>
      <c r="BP4" s="117"/>
      <c r="BQ4" s="117"/>
      <c r="BR4" s="117"/>
    </row>
    <row r="5" spans="1:70" s="9" customFormat="1" ht="22.5" customHeight="1" thickBot="1">
      <c r="A5" s="47" t="s">
        <v>14</v>
      </c>
      <c r="B5" s="8"/>
      <c r="C5" s="57" t="s">
        <v>583</v>
      </c>
      <c r="D5" s="57" t="s">
        <v>583</v>
      </c>
      <c r="E5" s="57" t="s">
        <v>583</v>
      </c>
      <c r="F5" s="57" t="s">
        <v>583</v>
      </c>
      <c r="G5" s="57" t="s">
        <v>583</v>
      </c>
      <c r="H5" s="57" t="s">
        <v>583</v>
      </c>
      <c r="J5" s="118" t="s">
        <v>634</v>
      </c>
      <c r="K5" s="118" t="s">
        <v>634</v>
      </c>
      <c r="L5" s="118" t="s">
        <v>634</v>
      </c>
      <c r="M5" s="118" t="s">
        <v>634</v>
      </c>
      <c r="N5" s="118" t="s">
        <v>634</v>
      </c>
      <c r="O5" s="118" t="s">
        <v>634</v>
      </c>
      <c r="P5" s="73" t="s">
        <v>634</v>
      </c>
      <c r="R5" s="73" t="s">
        <v>501</v>
      </c>
      <c r="S5" s="118" t="s">
        <v>501</v>
      </c>
      <c r="T5" s="118" t="s">
        <v>501</v>
      </c>
      <c r="V5" s="73" t="s">
        <v>385</v>
      </c>
      <c r="W5" s="118" t="s">
        <v>385</v>
      </c>
      <c r="X5" s="118" t="s">
        <v>385</v>
      </c>
      <c r="Y5" s="118" t="s">
        <v>385</v>
      </c>
      <c r="Z5" s="118" t="s">
        <v>385</v>
      </c>
      <c r="AA5" s="118" t="s">
        <v>385</v>
      </c>
      <c r="AC5" s="118" t="s">
        <v>662</v>
      </c>
      <c r="AD5" s="118" t="s">
        <v>662</v>
      </c>
      <c r="AE5" s="118" t="s">
        <v>662</v>
      </c>
      <c r="AF5" s="118" t="s">
        <v>662</v>
      </c>
      <c r="AG5" s="129"/>
      <c r="AH5" s="118" t="s">
        <v>662</v>
      </c>
      <c r="AI5" s="118" t="s">
        <v>662</v>
      </c>
      <c r="AJ5" s="118" t="s">
        <v>662</v>
      </c>
      <c r="AK5" s="118" t="s">
        <v>662</v>
      </c>
      <c r="AL5" s="118" t="s">
        <v>662</v>
      </c>
      <c r="AM5" s="118" t="s">
        <v>662</v>
      </c>
      <c r="AN5" s="118" t="s">
        <v>662</v>
      </c>
      <c r="AO5" s="118" t="s">
        <v>662</v>
      </c>
      <c r="AP5" s="118" t="s">
        <v>662</v>
      </c>
      <c r="AQ5" s="118" t="s">
        <v>662</v>
      </c>
      <c r="AR5" s="118" t="s">
        <v>662</v>
      </c>
      <c r="AS5" s="73" t="s">
        <v>662</v>
      </c>
      <c r="AT5" s="8"/>
      <c r="AU5" s="118" t="s">
        <v>50</v>
      </c>
      <c r="AW5" s="118" t="s">
        <v>354</v>
      </c>
      <c r="AX5" s="118" t="s">
        <v>354</v>
      </c>
      <c r="AY5" s="118" t="s">
        <v>354</v>
      </c>
      <c r="AZ5" s="118" t="s">
        <v>354</v>
      </c>
      <c r="BA5" s="118" t="s">
        <v>354</v>
      </c>
      <c r="BB5" s="118" t="s">
        <v>354</v>
      </c>
      <c r="BC5" s="118" t="s">
        <v>354</v>
      </c>
      <c r="BD5" s="118" t="s">
        <v>354</v>
      </c>
      <c r="BE5" s="118" t="s">
        <v>354</v>
      </c>
      <c r="BG5" s="118" t="s">
        <v>77</v>
      </c>
      <c r="BH5" s="118" t="s">
        <v>77</v>
      </c>
      <c r="BI5" s="231" t="s">
        <v>77</v>
      </c>
      <c r="BJ5" s="118" t="s">
        <v>77</v>
      </c>
      <c r="BK5" s="118" t="s">
        <v>77</v>
      </c>
      <c r="BL5" s="129"/>
      <c r="BM5" s="118" t="s">
        <v>767</v>
      </c>
      <c r="BN5" s="118" t="s">
        <v>767</v>
      </c>
      <c r="BO5" s="118" t="s">
        <v>767</v>
      </c>
      <c r="BP5" s="118" t="s">
        <v>767</v>
      </c>
      <c r="BQ5" s="118" t="s">
        <v>767</v>
      </c>
      <c r="BR5" s="118" t="s">
        <v>767</v>
      </c>
    </row>
    <row r="6" spans="1:70" s="20" customFormat="1" ht="22.5" customHeight="1">
      <c r="A6" s="48" t="s">
        <v>11</v>
      </c>
      <c r="B6" s="8"/>
      <c r="C6" s="96" t="s">
        <v>36</v>
      </c>
      <c r="D6" s="96" t="s">
        <v>36</v>
      </c>
      <c r="E6" s="96" t="s">
        <v>36</v>
      </c>
      <c r="F6" s="96" t="s">
        <v>36</v>
      </c>
      <c r="G6" s="96" t="s">
        <v>36</v>
      </c>
      <c r="H6" s="96" t="s">
        <v>36</v>
      </c>
      <c r="J6" s="96"/>
      <c r="K6" s="96"/>
      <c r="L6" s="96"/>
      <c r="M6" s="96"/>
      <c r="N6" s="96"/>
      <c r="O6" s="96"/>
      <c r="P6" s="96"/>
      <c r="R6" s="96" t="s">
        <v>36</v>
      </c>
      <c r="S6" s="96" t="s">
        <v>36</v>
      </c>
      <c r="T6" s="96" t="s">
        <v>36</v>
      </c>
      <c r="V6" s="96" t="s">
        <v>36</v>
      </c>
      <c r="W6" s="96" t="s">
        <v>36</v>
      </c>
      <c r="X6" s="96" t="s">
        <v>36</v>
      </c>
      <c r="Y6" s="96" t="s">
        <v>36</v>
      </c>
      <c r="Z6" s="96" t="s">
        <v>36</v>
      </c>
      <c r="AA6" s="96" t="s">
        <v>36</v>
      </c>
      <c r="AC6" s="96" t="s">
        <v>36</v>
      </c>
      <c r="AD6" s="96" t="s">
        <v>36</v>
      </c>
      <c r="AE6" s="96" t="s">
        <v>36</v>
      </c>
      <c r="AF6" s="96" t="s">
        <v>36</v>
      </c>
      <c r="AG6" s="130"/>
      <c r="AH6" s="96" t="s">
        <v>36</v>
      </c>
      <c r="AI6" s="96" t="s">
        <v>36</v>
      </c>
      <c r="AJ6" s="96" t="s">
        <v>36</v>
      </c>
      <c r="AK6" s="96" t="s">
        <v>36</v>
      </c>
      <c r="AL6" s="96" t="s">
        <v>36</v>
      </c>
      <c r="AM6" s="96" t="s">
        <v>36</v>
      </c>
      <c r="AN6" s="96" t="s">
        <v>36</v>
      </c>
      <c r="AO6" s="96" t="s">
        <v>36</v>
      </c>
      <c r="AP6" s="96" t="s">
        <v>36</v>
      </c>
      <c r="AQ6" s="96" t="s">
        <v>36</v>
      </c>
      <c r="AR6" s="96" t="s">
        <v>36</v>
      </c>
      <c r="AS6" s="96" t="s">
        <v>36</v>
      </c>
      <c r="AT6" s="16"/>
      <c r="AU6" s="96" t="s">
        <v>40</v>
      </c>
      <c r="AW6" s="96"/>
      <c r="AX6" s="96"/>
      <c r="AY6" s="96"/>
      <c r="AZ6" s="96"/>
      <c r="BA6" s="96"/>
      <c r="BB6" s="96"/>
      <c r="BC6" s="96"/>
      <c r="BD6" s="96"/>
      <c r="BE6" s="96"/>
      <c r="BG6" s="96"/>
      <c r="BH6" s="96"/>
      <c r="BI6" s="96"/>
      <c r="BJ6" s="96"/>
      <c r="BK6" s="96"/>
      <c r="BL6" s="130"/>
      <c r="BM6" s="96"/>
      <c r="BN6" s="96"/>
      <c r="BO6" s="96"/>
      <c r="BP6" s="96"/>
      <c r="BQ6" s="96"/>
      <c r="BR6" s="96"/>
    </row>
    <row r="7" spans="1:70" s="10" customFormat="1" ht="29.25" customHeight="1">
      <c r="A7" s="49" t="s">
        <v>143</v>
      </c>
      <c r="B7" s="16"/>
      <c r="C7" s="97" t="s">
        <v>584</v>
      </c>
      <c r="D7" s="97" t="s">
        <v>585</v>
      </c>
      <c r="E7" s="97" t="s">
        <v>586</v>
      </c>
      <c r="F7" s="97" t="s">
        <v>587</v>
      </c>
      <c r="G7" s="97" t="s">
        <v>589</v>
      </c>
      <c r="H7" s="97" t="s">
        <v>590</v>
      </c>
      <c r="I7" s="20"/>
      <c r="J7" s="97" t="s">
        <v>635</v>
      </c>
      <c r="K7" s="97" t="s">
        <v>636</v>
      </c>
      <c r="L7" s="97" t="s">
        <v>637</v>
      </c>
      <c r="M7" s="97" t="s">
        <v>638</v>
      </c>
      <c r="N7" s="97" t="s">
        <v>639</v>
      </c>
      <c r="O7" s="97" t="s">
        <v>1097</v>
      </c>
      <c r="P7" s="97" t="s">
        <v>640</v>
      </c>
      <c r="Q7" s="20"/>
      <c r="R7" s="97" t="s">
        <v>939</v>
      </c>
      <c r="S7" s="97" t="s">
        <v>943</v>
      </c>
      <c r="T7" s="97" t="s">
        <v>946</v>
      </c>
      <c r="U7" s="20"/>
      <c r="V7" s="97" t="s">
        <v>929</v>
      </c>
      <c r="W7" s="97" t="s">
        <v>933</v>
      </c>
      <c r="X7" s="97" t="s">
        <v>936</v>
      </c>
      <c r="Y7" s="97" t="s">
        <v>1101</v>
      </c>
      <c r="Z7" s="97" t="s">
        <v>1102</v>
      </c>
      <c r="AA7" s="97" t="s">
        <v>1103</v>
      </c>
      <c r="AB7" s="20"/>
      <c r="AC7" s="97" t="s">
        <v>1094</v>
      </c>
      <c r="AD7" s="97" t="s">
        <v>663</v>
      </c>
      <c r="AE7" s="97" t="s">
        <v>664</v>
      </c>
      <c r="AF7" s="97" t="s">
        <v>665</v>
      </c>
      <c r="AG7" s="130"/>
      <c r="AH7" s="97" t="s">
        <v>635</v>
      </c>
      <c r="AI7" s="97" t="s">
        <v>666</v>
      </c>
      <c r="AJ7" s="97" t="s">
        <v>1139</v>
      </c>
      <c r="AK7" s="97" t="s">
        <v>588</v>
      </c>
      <c r="AL7" s="97" t="s">
        <v>637</v>
      </c>
      <c r="AM7" s="97" t="s">
        <v>667</v>
      </c>
      <c r="AN7" s="97" t="s">
        <v>668</v>
      </c>
      <c r="AO7" s="97" t="s">
        <v>669</v>
      </c>
      <c r="AP7" s="97" t="s">
        <v>670</v>
      </c>
      <c r="AQ7" s="97" t="s">
        <v>671</v>
      </c>
      <c r="AR7" s="97" t="s">
        <v>672</v>
      </c>
      <c r="AS7" s="97" t="s">
        <v>673</v>
      </c>
      <c r="AT7" s="16"/>
      <c r="AU7" s="97" t="s">
        <v>1091</v>
      </c>
      <c r="AV7" s="89"/>
      <c r="AW7" s="97" t="s">
        <v>720</v>
      </c>
      <c r="AX7" s="97" t="s">
        <v>721</v>
      </c>
      <c r="AY7" s="97" t="s">
        <v>722</v>
      </c>
      <c r="AZ7" s="97" t="s">
        <v>723</v>
      </c>
      <c r="BA7" s="97" t="s">
        <v>724</v>
      </c>
      <c r="BB7" s="97" t="s">
        <v>1085</v>
      </c>
      <c r="BC7" s="97" t="s">
        <v>725</v>
      </c>
      <c r="BD7" s="97" t="s">
        <v>726</v>
      </c>
      <c r="BE7" s="97" t="s">
        <v>727</v>
      </c>
      <c r="BF7" s="89"/>
      <c r="BG7" s="97" t="s">
        <v>759</v>
      </c>
      <c r="BH7" s="97" t="s">
        <v>370</v>
      </c>
      <c r="BI7" s="97" t="s">
        <v>1169</v>
      </c>
      <c r="BJ7" s="97" t="s">
        <v>564</v>
      </c>
      <c r="BK7" s="97" t="s">
        <v>764</v>
      </c>
      <c r="BL7" s="131"/>
      <c r="BM7" s="97" t="s">
        <v>768</v>
      </c>
      <c r="BN7" s="97" t="s">
        <v>769</v>
      </c>
      <c r="BO7" s="97" t="s">
        <v>770</v>
      </c>
      <c r="BP7" s="97" t="s">
        <v>725</v>
      </c>
      <c r="BQ7" s="97" t="s">
        <v>771</v>
      </c>
      <c r="BR7" s="97" t="s">
        <v>772</v>
      </c>
    </row>
    <row r="8" spans="1:70" s="4" customFormat="1" ht="22.5" customHeight="1">
      <c r="A8" s="21" t="s">
        <v>15</v>
      </c>
      <c r="B8" s="8"/>
      <c r="C8" s="30" t="s">
        <v>591</v>
      </c>
      <c r="D8" s="30" t="s">
        <v>592</v>
      </c>
      <c r="E8" s="30" t="s">
        <v>593</v>
      </c>
      <c r="F8" s="30" t="s">
        <v>594</v>
      </c>
      <c r="G8" s="30" t="s">
        <v>595</v>
      </c>
      <c r="H8" s="30" t="s">
        <v>596</v>
      </c>
      <c r="I8" s="20"/>
      <c r="J8" s="147" t="s">
        <v>641</v>
      </c>
      <c r="K8" s="147" t="s">
        <v>642</v>
      </c>
      <c r="L8" s="147" t="s">
        <v>643</v>
      </c>
      <c r="M8" s="147" t="s">
        <v>644</v>
      </c>
      <c r="N8" s="147" t="s">
        <v>645</v>
      </c>
      <c r="O8" s="147" t="s">
        <v>1098</v>
      </c>
      <c r="P8" s="147" t="s">
        <v>646</v>
      </c>
      <c r="Q8" s="20"/>
      <c r="R8" s="144" t="s">
        <v>940</v>
      </c>
      <c r="S8" s="144" t="s">
        <v>944</v>
      </c>
      <c r="T8" s="144" t="s">
        <v>947</v>
      </c>
      <c r="U8" s="20"/>
      <c r="V8" s="144" t="s">
        <v>930</v>
      </c>
      <c r="W8" s="144" t="s">
        <v>934</v>
      </c>
      <c r="X8" s="144" t="s">
        <v>937</v>
      </c>
      <c r="Y8" s="144" t="s">
        <v>1104</v>
      </c>
      <c r="Z8" s="144" t="s">
        <v>1105</v>
      </c>
      <c r="AA8" s="144" t="s">
        <v>1106</v>
      </c>
      <c r="AB8" s="20"/>
      <c r="AC8" s="144" t="s">
        <v>1095</v>
      </c>
      <c r="AD8" s="144" t="s">
        <v>675</v>
      </c>
      <c r="AE8" s="144" t="s">
        <v>676</v>
      </c>
      <c r="AF8" s="144" t="s">
        <v>677</v>
      </c>
      <c r="AG8" s="132"/>
      <c r="AH8" s="144" t="s">
        <v>678</v>
      </c>
      <c r="AI8" s="144" t="s">
        <v>679</v>
      </c>
      <c r="AJ8" s="144" t="s">
        <v>680</v>
      </c>
      <c r="AK8" s="144" t="s">
        <v>681</v>
      </c>
      <c r="AL8" s="144" t="s">
        <v>682</v>
      </c>
      <c r="AM8" s="144" t="s">
        <v>683</v>
      </c>
      <c r="AN8" s="144" t="s">
        <v>684</v>
      </c>
      <c r="AO8" s="144" t="s">
        <v>685</v>
      </c>
      <c r="AP8" s="144" t="s">
        <v>686</v>
      </c>
      <c r="AQ8" s="144" t="s">
        <v>687</v>
      </c>
      <c r="AR8" s="144" t="s">
        <v>688</v>
      </c>
      <c r="AS8" s="144" t="s">
        <v>689</v>
      </c>
      <c r="AT8" s="16"/>
      <c r="AU8" s="132" t="s">
        <v>1092</v>
      </c>
      <c r="AW8" s="30" t="s">
        <v>728</v>
      </c>
      <c r="AX8" s="30" t="s">
        <v>729</v>
      </c>
      <c r="AY8" s="30" t="s">
        <v>730</v>
      </c>
      <c r="AZ8" s="30" t="s">
        <v>731</v>
      </c>
      <c r="BA8" s="30" t="s">
        <v>732</v>
      </c>
      <c r="BB8" s="30" t="s">
        <v>1086</v>
      </c>
      <c r="BC8" s="30" t="s">
        <v>733</v>
      </c>
      <c r="BD8" s="30" t="s">
        <v>734</v>
      </c>
      <c r="BE8" s="30" t="s">
        <v>735</v>
      </c>
      <c r="BG8" s="30" t="s">
        <v>760</v>
      </c>
      <c r="BH8" s="30" t="s">
        <v>762</v>
      </c>
      <c r="BI8" s="30" t="s">
        <v>1170</v>
      </c>
      <c r="BJ8" s="30" t="s">
        <v>565</v>
      </c>
      <c r="BK8" s="30" t="s">
        <v>765</v>
      </c>
      <c r="BL8" s="132"/>
      <c r="BM8" s="30" t="s">
        <v>773</v>
      </c>
      <c r="BN8" s="30" t="s">
        <v>774</v>
      </c>
      <c r="BO8" s="30" t="s">
        <v>775</v>
      </c>
      <c r="BP8" s="30" t="s">
        <v>776</v>
      </c>
      <c r="BQ8" s="30" t="s">
        <v>777</v>
      </c>
      <c r="BR8" s="30" t="s">
        <v>778</v>
      </c>
    </row>
    <row r="9" spans="1:70" s="4" customFormat="1" ht="11.25" customHeight="1">
      <c r="A9" s="66" t="s">
        <v>304</v>
      </c>
      <c r="B9" s="8"/>
      <c r="C9" s="98" t="s">
        <v>1213</v>
      </c>
      <c r="D9" s="98" t="s">
        <v>1213</v>
      </c>
      <c r="E9" s="98" t="s">
        <v>1213</v>
      </c>
      <c r="F9" s="98" t="s">
        <v>1213</v>
      </c>
      <c r="G9" s="98" t="s">
        <v>1213</v>
      </c>
      <c r="H9" s="98" t="s">
        <v>1213</v>
      </c>
      <c r="I9" s="20"/>
      <c r="J9" s="98" t="s">
        <v>1213</v>
      </c>
      <c r="K9" s="98" t="s">
        <v>1213</v>
      </c>
      <c r="L9" s="98" t="s">
        <v>1213</v>
      </c>
      <c r="M9" s="98" t="s">
        <v>1213</v>
      </c>
      <c r="N9" s="98" t="s">
        <v>1213</v>
      </c>
      <c r="O9" s="98" t="s">
        <v>1213</v>
      </c>
      <c r="P9" s="98" t="s">
        <v>1118</v>
      </c>
      <c r="Q9" s="20"/>
      <c r="R9" s="98" t="s">
        <v>1118</v>
      </c>
      <c r="S9" s="98" t="s">
        <v>1213</v>
      </c>
      <c r="T9" s="98" t="s">
        <v>1213</v>
      </c>
      <c r="U9" s="20"/>
      <c r="V9" s="98" t="s">
        <v>1118</v>
      </c>
      <c r="W9" s="98" t="s">
        <v>1213</v>
      </c>
      <c r="X9" s="98" t="s">
        <v>1213</v>
      </c>
      <c r="Y9" s="98" t="s">
        <v>1213</v>
      </c>
      <c r="Z9" s="98" t="s">
        <v>1213</v>
      </c>
      <c r="AA9" s="98" t="s">
        <v>1213</v>
      </c>
      <c r="AB9" s="20"/>
      <c r="AC9" s="98" t="s">
        <v>1213</v>
      </c>
      <c r="AD9" s="98" t="s">
        <v>1213</v>
      </c>
      <c r="AE9" s="98" t="s">
        <v>1213</v>
      </c>
      <c r="AF9" s="98" t="s">
        <v>1213</v>
      </c>
      <c r="AG9" s="132"/>
      <c r="AH9" s="98" t="s">
        <v>1213</v>
      </c>
      <c r="AI9" s="98" t="s">
        <v>1213</v>
      </c>
      <c r="AJ9" s="98" t="s">
        <v>1213</v>
      </c>
      <c r="AK9" s="98" t="s">
        <v>1213</v>
      </c>
      <c r="AL9" s="98" t="s">
        <v>1213</v>
      </c>
      <c r="AM9" s="98" t="s">
        <v>1213</v>
      </c>
      <c r="AN9" s="98" t="s">
        <v>1213</v>
      </c>
      <c r="AO9" s="98" t="s">
        <v>1213</v>
      </c>
      <c r="AP9" s="98" t="s">
        <v>1213</v>
      </c>
      <c r="AQ9" s="98" t="s">
        <v>1213</v>
      </c>
      <c r="AR9" s="98" t="s">
        <v>1213</v>
      </c>
      <c r="AS9" s="98" t="s">
        <v>1118</v>
      </c>
      <c r="AT9" s="16"/>
      <c r="AU9" s="98" t="s">
        <v>1118</v>
      </c>
      <c r="AW9" s="98" t="s">
        <v>1213</v>
      </c>
      <c r="AX9" s="98" t="s">
        <v>1213</v>
      </c>
      <c r="AY9" s="98" t="s">
        <v>1213</v>
      </c>
      <c r="AZ9" s="98" t="s">
        <v>1213</v>
      </c>
      <c r="BA9" s="98" t="s">
        <v>1213</v>
      </c>
      <c r="BB9" s="98" t="s">
        <v>1213</v>
      </c>
      <c r="BC9" s="98" t="s">
        <v>1213</v>
      </c>
      <c r="BD9" s="98" t="s">
        <v>1213</v>
      </c>
      <c r="BE9" s="98" t="s">
        <v>1213</v>
      </c>
      <c r="BG9" s="98" t="s">
        <v>1213</v>
      </c>
      <c r="BH9" s="98" t="s">
        <v>1213</v>
      </c>
      <c r="BI9" s="98" t="s">
        <v>1213</v>
      </c>
      <c r="BJ9" s="98" t="s">
        <v>1213</v>
      </c>
      <c r="BK9" s="98" t="s">
        <v>1213</v>
      </c>
      <c r="BL9" s="132"/>
      <c r="BM9" s="98" t="s">
        <v>1213</v>
      </c>
      <c r="BN9" s="98" t="s">
        <v>1213</v>
      </c>
      <c r="BO9" s="98" t="s">
        <v>1213</v>
      </c>
      <c r="BP9" s="98" t="s">
        <v>1213</v>
      </c>
      <c r="BQ9" s="98" t="s">
        <v>1118</v>
      </c>
      <c r="BR9" s="98" t="s">
        <v>1213</v>
      </c>
    </row>
    <row r="10" spans="1:70" s="4" customFormat="1" ht="22.5" customHeight="1">
      <c r="A10" s="66" t="s">
        <v>305</v>
      </c>
      <c r="B10" s="145"/>
      <c r="C10" s="99" t="s">
        <v>1217</v>
      </c>
      <c r="D10" s="99" t="s">
        <v>1215</v>
      </c>
      <c r="E10" s="99" t="s">
        <v>1217</v>
      </c>
      <c r="F10" s="99" t="s">
        <v>1215</v>
      </c>
      <c r="G10" s="99" t="s">
        <v>10</v>
      </c>
      <c r="H10" s="99" t="s">
        <v>1215</v>
      </c>
      <c r="I10" s="145"/>
      <c r="J10" s="99" t="s">
        <v>1216</v>
      </c>
      <c r="K10" s="99" t="s">
        <v>1216</v>
      </c>
      <c r="L10" s="99" t="s">
        <v>1216</v>
      </c>
      <c r="M10" s="99" t="s">
        <v>1215</v>
      </c>
      <c r="N10" s="99" t="s">
        <v>1216</v>
      </c>
      <c r="O10" s="99" t="s">
        <v>1216</v>
      </c>
      <c r="P10" s="99" t="s">
        <v>10</v>
      </c>
      <c r="Q10" s="145"/>
      <c r="R10" s="99" t="s">
        <v>10</v>
      </c>
      <c r="S10" s="99" t="s">
        <v>1215</v>
      </c>
      <c r="T10" s="99" t="s">
        <v>1215</v>
      </c>
      <c r="U10" s="145"/>
      <c r="V10" s="99" t="s">
        <v>10</v>
      </c>
      <c r="W10" s="99" t="s">
        <v>1216</v>
      </c>
      <c r="X10" s="99" t="s">
        <v>1216</v>
      </c>
      <c r="Y10" s="99" t="s">
        <v>1218</v>
      </c>
      <c r="Z10" s="99" t="s">
        <v>10</v>
      </c>
      <c r="AA10" s="99" t="s">
        <v>1218</v>
      </c>
      <c r="AB10" s="20"/>
      <c r="AC10" s="99" t="s">
        <v>1215</v>
      </c>
      <c r="AD10" s="99" t="s">
        <v>1215</v>
      </c>
      <c r="AE10" s="99" t="s">
        <v>1215</v>
      </c>
      <c r="AF10" s="99" t="s">
        <v>1216</v>
      </c>
      <c r="AG10" s="132"/>
      <c r="AH10" s="99" t="s">
        <v>1215</v>
      </c>
      <c r="AI10" s="99" t="s">
        <v>1216</v>
      </c>
      <c r="AJ10" s="99" t="s">
        <v>1215</v>
      </c>
      <c r="AK10" s="99" t="s">
        <v>1215</v>
      </c>
      <c r="AL10" s="99" t="s">
        <v>1215</v>
      </c>
      <c r="AM10" s="99" t="s">
        <v>1215</v>
      </c>
      <c r="AN10" s="99" t="s">
        <v>1216</v>
      </c>
      <c r="AO10" s="99" t="s">
        <v>1215</v>
      </c>
      <c r="AP10" s="99" t="s">
        <v>1215</v>
      </c>
      <c r="AQ10" s="99" t="s">
        <v>1215</v>
      </c>
      <c r="AR10" s="99" t="s">
        <v>1215</v>
      </c>
      <c r="AS10" s="99" t="s">
        <v>10</v>
      </c>
      <c r="AT10" s="145"/>
      <c r="AU10" s="99" t="s">
        <v>1216</v>
      </c>
      <c r="AV10" s="145"/>
      <c r="AW10" s="99" t="s">
        <v>1215</v>
      </c>
      <c r="AX10" s="99" t="s">
        <v>1216</v>
      </c>
      <c r="AY10" s="99" t="s">
        <v>1215</v>
      </c>
      <c r="AZ10" s="99" t="s">
        <v>1215</v>
      </c>
      <c r="BA10" s="99" t="s">
        <v>1215</v>
      </c>
      <c r="BB10" s="99" t="s">
        <v>1215</v>
      </c>
      <c r="BC10" s="99" t="s">
        <v>10</v>
      </c>
      <c r="BD10" s="99" t="s">
        <v>1215</v>
      </c>
      <c r="BE10" s="99" t="s">
        <v>1215</v>
      </c>
      <c r="BF10" s="145"/>
      <c r="BG10" s="99" t="s">
        <v>1217</v>
      </c>
      <c r="BH10" s="99" t="s">
        <v>1217</v>
      </c>
      <c r="BI10" s="99" t="s">
        <v>1215</v>
      </c>
      <c r="BJ10" s="99" t="s">
        <v>1216</v>
      </c>
      <c r="BK10" s="99" t="s">
        <v>1216</v>
      </c>
      <c r="BL10" s="173"/>
      <c r="BM10" s="99" t="s">
        <v>10</v>
      </c>
      <c r="BN10" s="99" t="s">
        <v>10</v>
      </c>
      <c r="BO10" s="99" t="s">
        <v>1215</v>
      </c>
      <c r="BP10" s="99" t="s">
        <v>10</v>
      </c>
      <c r="BQ10" s="99" t="s">
        <v>10</v>
      </c>
      <c r="BR10" s="99" t="s">
        <v>1217</v>
      </c>
    </row>
    <row r="11" spans="1:70" s="4" customFormat="1" ht="22.5" customHeight="1">
      <c r="A11" s="33" t="s">
        <v>19</v>
      </c>
      <c r="B11" s="16"/>
      <c r="C11" s="56" t="str">
        <f>HYPERLINK("http://psref.lenovo.com/Detail/ThinkStation/ThinkStation_P3_Tiny?M="&amp;C8,"» zum Online-Datenblatt")</f>
        <v>» zum Online-Datenblatt</v>
      </c>
      <c r="D11" s="56" t="str">
        <f t="shared" ref="D11:H11" si="0">HYPERLINK("http://psref.lenovo.com/Detail/ThinkStation/ThinkStation_P3_Tiny?M="&amp;D8,"» zum Online-Datenblatt")</f>
        <v>» zum Online-Datenblatt</v>
      </c>
      <c r="E11" s="56" t="str">
        <f t="shared" si="0"/>
        <v>» zum Online-Datenblatt</v>
      </c>
      <c r="F11" s="56" t="str">
        <f t="shared" si="0"/>
        <v>» zum Online-Datenblatt</v>
      </c>
      <c r="G11" s="56" t="str">
        <f t="shared" si="0"/>
        <v>» zum Online-Datenblatt</v>
      </c>
      <c r="H11" s="56" t="str">
        <f t="shared" si="0"/>
        <v>» zum Online-Datenblatt</v>
      </c>
      <c r="I11" s="20"/>
      <c r="J11" s="56" t="str">
        <f>HYPERLINK("http://psref.lenovo.com/Detail/ThinkStation/ThinkStation_P3_Ultra?M="&amp;J8&amp;"","» zum Online-Datenblatt")</f>
        <v>» zum Online-Datenblatt</v>
      </c>
      <c r="K11" s="56" t="str">
        <f t="shared" ref="K11:P11" si="1">HYPERLINK("http://psref.lenovo.com/Detail/ThinkStation/ThinkStation_P3_Ultra?M="&amp;K8&amp;"","» zum Online-Datenblatt")</f>
        <v>» zum Online-Datenblatt</v>
      </c>
      <c r="L11" s="56" t="str">
        <f t="shared" si="1"/>
        <v>» zum Online-Datenblatt</v>
      </c>
      <c r="M11" s="56" t="str">
        <f t="shared" si="1"/>
        <v>» zum Online-Datenblatt</v>
      </c>
      <c r="N11" s="56" t="str">
        <f t="shared" si="1"/>
        <v>» zum Online-Datenblatt</v>
      </c>
      <c r="O11" s="56" t="str">
        <f t="shared" ref="O11" si="2">HYPERLINK("http://psref.lenovo.com/Detail/ThinkStation/ThinkStation_P3_Ultra?M="&amp;O8&amp;"","» zum Online-Datenblatt")</f>
        <v>» zum Online-Datenblatt</v>
      </c>
      <c r="P11" s="56" t="str">
        <f t="shared" si="1"/>
        <v>» zum Online-Datenblatt</v>
      </c>
      <c r="Q11" s="20"/>
      <c r="R11" s="56" t="str">
        <f t="shared" ref="R11" si="3">HYPERLINK("http://psref.lenovo.com/Detail/ThinkStation/ThinkStation_P358_Tower?M=" &amp; R8,"» zum Online-Datenblatt")</f>
        <v>» zum Online-Datenblatt</v>
      </c>
      <c r="S11" s="56" t="str">
        <f t="shared" ref="S11:T11" si="4">HYPERLINK("http://psref.lenovo.com/Detail/ThinkStation/ThinkStation_P358_Tower?M=" &amp; S8,"» zum Online-Datenblatt")</f>
        <v>» zum Online-Datenblatt</v>
      </c>
      <c r="T11" s="56" t="str">
        <f t="shared" si="4"/>
        <v>» zum Online-Datenblatt</v>
      </c>
      <c r="U11" s="20"/>
      <c r="V11" s="56" t="str">
        <f t="shared" ref="V11" si="5">HYPERLINK("http://psref.lenovo.com/Detail/ThinkStation/ThinkStation_P360_Tower?M=" &amp; V8,"» zum Online-Datenblatt")</f>
        <v>» zum Online-Datenblatt</v>
      </c>
      <c r="W11" s="56" t="str">
        <f t="shared" ref="W11" si="6">HYPERLINK("http://psref.lenovo.com/Detail/ThinkStation/ThinkStation_P360_Tower?M=" &amp; W8,"» zum Online-Datenblatt")</f>
        <v>» zum Online-Datenblatt</v>
      </c>
      <c r="X11" s="56" t="str">
        <f t="shared" ref="X11:AA11" si="7">HYPERLINK("http://psref.lenovo.com/Detail/ThinkStation/ThinkStation_P360_Tower?M=" &amp; X8,"» zum Online-Datenblatt")</f>
        <v>» zum Online-Datenblatt</v>
      </c>
      <c r="Y11" s="56" t="str">
        <f t="shared" si="7"/>
        <v>» zum Online-Datenblatt</v>
      </c>
      <c r="Z11" s="56" t="str">
        <f t="shared" si="7"/>
        <v>» zum Online-Datenblatt</v>
      </c>
      <c r="AA11" s="56" t="str">
        <f t="shared" si="7"/>
        <v>» zum Online-Datenblatt</v>
      </c>
      <c r="AB11" s="20"/>
      <c r="AC11" s="56" t="str">
        <f>HYPERLINK("http://psref.lenovo.com/Detail/ThinkStation/ThinkStation_P3_Tower?M=" &amp; AC8,"» zum Online-Datenblatt")</f>
        <v>» zum Online-Datenblatt</v>
      </c>
      <c r="AD11" s="56" t="str">
        <f t="shared" ref="AD11:AS11" si="8">HYPERLINK("http://psref.lenovo.com/Detail/ThinkStation/ThinkStation_P3_Tower?M=" &amp; AD8,"» zum Online-Datenblatt")</f>
        <v>» zum Online-Datenblatt</v>
      </c>
      <c r="AE11" s="56" t="str">
        <f t="shared" si="8"/>
        <v>» zum Online-Datenblatt</v>
      </c>
      <c r="AF11" s="56" t="str">
        <f t="shared" si="8"/>
        <v>» zum Online-Datenblatt</v>
      </c>
      <c r="AG11" s="132"/>
      <c r="AH11" s="56" t="str">
        <f t="shared" si="8"/>
        <v>» zum Online-Datenblatt</v>
      </c>
      <c r="AI11" s="56" t="str">
        <f t="shared" si="8"/>
        <v>» zum Online-Datenblatt</v>
      </c>
      <c r="AJ11" s="56" t="str">
        <f t="shared" si="8"/>
        <v>» zum Online-Datenblatt</v>
      </c>
      <c r="AK11" s="56" t="str">
        <f t="shared" si="8"/>
        <v>» zum Online-Datenblatt</v>
      </c>
      <c r="AL11" s="56" t="str">
        <f t="shared" si="8"/>
        <v>» zum Online-Datenblatt</v>
      </c>
      <c r="AM11" s="56" t="str">
        <f t="shared" si="8"/>
        <v>» zum Online-Datenblatt</v>
      </c>
      <c r="AN11" s="56" t="str">
        <f t="shared" si="8"/>
        <v>» zum Online-Datenblatt</v>
      </c>
      <c r="AO11" s="56" t="str">
        <f t="shared" si="8"/>
        <v>» zum Online-Datenblatt</v>
      </c>
      <c r="AP11" s="56" t="str">
        <f t="shared" si="8"/>
        <v>» zum Online-Datenblatt</v>
      </c>
      <c r="AQ11" s="56" t="str">
        <f t="shared" si="8"/>
        <v>» zum Online-Datenblatt</v>
      </c>
      <c r="AR11" s="56" t="str">
        <f t="shared" si="8"/>
        <v>» zum Online-Datenblatt</v>
      </c>
      <c r="AS11" s="56" t="str">
        <f t="shared" si="8"/>
        <v>» zum Online-Datenblatt</v>
      </c>
      <c r="AT11" s="16"/>
      <c r="AU11" s="56" t="str">
        <f>HYPERLINK("http://psref.lenovo.com/Detail/ThinkStation/ThinkStation_P520?M=" &amp; AU8,"» zum Online-Datenblatt")</f>
        <v>» zum Online-Datenblatt</v>
      </c>
      <c r="AV11" s="55"/>
      <c r="AW11" s="56" t="str">
        <f>HYPERLINK("http://psref.lenovo.com/Detail/ThinkStation/ThinkStation_P5?M=" &amp; AW8,"» zum Online-Datenblatt")</f>
        <v>» zum Online-Datenblatt</v>
      </c>
      <c r="AX11" s="56" t="str">
        <f t="shared" ref="AX11:BE11" si="9">HYPERLINK("http://psref.lenovo.com/Detail/ThinkStation/ThinkStation_P5?M=" &amp; AX8,"» zum Online-Datenblatt")</f>
        <v>» zum Online-Datenblatt</v>
      </c>
      <c r="AY11" s="56" t="str">
        <f t="shared" si="9"/>
        <v>» zum Online-Datenblatt</v>
      </c>
      <c r="AZ11" s="56" t="str">
        <f t="shared" si="9"/>
        <v>» zum Online-Datenblatt</v>
      </c>
      <c r="BA11" s="56" t="str">
        <f t="shared" si="9"/>
        <v>» zum Online-Datenblatt</v>
      </c>
      <c r="BB11" s="56" t="str">
        <f t="shared" ref="BB11" si="10">HYPERLINK("http://psref.lenovo.com/Detail/ThinkStation/ThinkStation_P5?M=" &amp; BB8,"» zum Online-Datenblatt")</f>
        <v>» zum Online-Datenblatt</v>
      </c>
      <c r="BC11" s="56" t="str">
        <f t="shared" si="9"/>
        <v>» zum Online-Datenblatt</v>
      </c>
      <c r="BD11" s="56" t="str">
        <f t="shared" si="9"/>
        <v>» zum Online-Datenblatt</v>
      </c>
      <c r="BE11" s="56" t="str">
        <f t="shared" si="9"/>
        <v>» zum Online-Datenblatt</v>
      </c>
      <c r="BF11" s="55"/>
      <c r="BG11" s="56" t="str">
        <f>HYPERLINK("http://psref.lenovo.com/Detail/ThinkStation/ThinkStation_P620?M=" &amp; BG8,"» zum Online-Datenblatt")</f>
        <v>» zum Online-Datenblatt</v>
      </c>
      <c r="BH11" s="56" t="str">
        <f>HYPERLINK("http://psref.lenovo.com/Detail/ThinkStation/ThinkStation_P620?M=" &amp; BH8,"» zum Online-Datenblatt")</f>
        <v>» zum Online-Datenblatt</v>
      </c>
      <c r="BI11" s="56" t="str">
        <f>HYPERLINK("http://psref.lenovo.com/Detail/ThinkStation/ThinkStation_P620?M=" &amp; BI8,"» zum Online-Datenblatt")</f>
        <v>» zum Online-Datenblatt</v>
      </c>
      <c r="BJ11" s="56" t="str">
        <f>HYPERLINK("http://psref.lenovo.com/Detail/ThinkStation/ThinkStation_P620?M=" &amp; BJ8,"» zum Online-Datenblatt")</f>
        <v>» zum Online-Datenblatt</v>
      </c>
      <c r="BK11" s="56" t="str">
        <f>HYPERLINK("http://psref.lenovo.com/Detail/ThinkStation/ThinkStation_P620?M=" &amp; BK8,"» zum Online-Datenblatt")</f>
        <v>» zum Online-Datenblatt</v>
      </c>
      <c r="BL11" s="217"/>
      <c r="BM11" s="56" t="str">
        <f>HYPERLINK("http://psref.lenovo.com/Detail/ThinkStation/ThinkStation_P7?M=" &amp; BM8,"» zum Online-Datenblatt")</f>
        <v>» zum Online-Datenblatt</v>
      </c>
      <c r="BN11" s="56" t="str">
        <f t="shared" ref="BN11:BR11" si="11">HYPERLINK("http://psref.lenovo.com/Detail/ThinkStation/ThinkStation_P7?M=" &amp; BN8,"» zum Online-Datenblatt")</f>
        <v>» zum Online-Datenblatt</v>
      </c>
      <c r="BO11" s="56" t="str">
        <f t="shared" si="11"/>
        <v>» zum Online-Datenblatt</v>
      </c>
      <c r="BP11" s="56" t="str">
        <f t="shared" si="11"/>
        <v>» zum Online-Datenblatt</v>
      </c>
      <c r="BQ11" s="56" t="str">
        <f t="shared" si="11"/>
        <v>» zum Online-Datenblatt</v>
      </c>
      <c r="BR11" s="56" t="str">
        <f t="shared" si="11"/>
        <v>» zum Online-Datenblatt</v>
      </c>
    </row>
    <row r="12" spans="1:70" s="15" customFormat="1" ht="22.5" customHeight="1" thickBot="1">
      <c r="A12" s="66" t="s">
        <v>59</v>
      </c>
      <c r="B12" s="18"/>
      <c r="C12" s="243">
        <v>1000</v>
      </c>
      <c r="D12" s="98">
        <v>1094.1176470588236</v>
      </c>
      <c r="E12" s="98">
        <v>1317.6470588235295</v>
      </c>
      <c r="F12" s="98">
        <v>1452.9411764705883</v>
      </c>
      <c r="G12" s="98">
        <v>1611.7647058823529</v>
      </c>
      <c r="H12" s="98">
        <v>1717.6470588235295</v>
      </c>
      <c r="I12" s="20"/>
      <c r="J12" s="98">
        <v>1258.8235294117646</v>
      </c>
      <c r="K12" s="98">
        <v>1717.6470588235295</v>
      </c>
      <c r="L12" s="98">
        <v>1882.3529411764707</v>
      </c>
      <c r="M12" s="98">
        <v>1929.4117647058824</v>
      </c>
      <c r="N12" s="98">
        <v>2317.6470588235293</v>
      </c>
      <c r="O12" s="98">
        <v>3294.1176470588234</v>
      </c>
      <c r="P12" s="98">
        <v>4023.5294117647059</v>
      </c>
      <c r="R12" s="98">
        <v>942.35294117647061</v>
      </c>
      <c r="S12" s="98">
        <v>1429.4117647058824</v>
      </c>
      <c r="T12" s="98">
        <v>2223.5294117647059</v>
      </c>
      <c r="V12" s="98">
        <v>1035.2941176470588</v>
      </c>
      <c r="W12" s="98">
        <v>1341.1764705882354</v>
      </c>
      <c r="X12" s="98">
        <v>1588.2352941176471</v>
      </c>
      <c r="Y12" s="98">
        <v>1764.7058823529412</v>
      </c>
      <c r="Z12" s="98">
        <v>2117.6470588235293</v>
      </c>
      <c r="AA12" s="98">
        <v>2705.8823529411766</v>
      </c>
      <c r="AC12" s="98">
        <v>941.17647058823536</v>
      </c>
      <c r="AD12" s="98">
        <v>1100</v>
      </c>
      <c r="AE12" s="98">
        <v>1217.6470588235295</v>
      </c>
      <c r="AF12" s="98">
        <v>1517.6470588235295</v>
      </c>
      <c r="AG12" s="131"/>
      <c r="AH12" s="98">
        <v>1188.2352941176471</v>
      </c>
      <c r="AI12" s="98">
        <v>1352.9411764705883</v>
      </c>
      <c r="AJ12" s="98">
        <v>1458.8235294117646</v>
      </c>
      <c r="AK12" s="98">
        <v>1600</v>
      </c>
      <c r="AL12" s="98">
        <v>1794.1176470588236</v>
      </c>
      <c r="AM12" s="98">
        <v>1870.5882352941178</v>
      </c>
      <c r="AN12" s="98">
        <v>2052.9411764705883</v>
      </c>
      <c r="AO12" s="98">
        <v>2270.5882352941176</v>
      </c>
      <c r="AP12" s="98">
        <v>2482.3529411764707</v>
      </c>
      <c r="AQ12" s="98">
        <v>2729.4117647058824</v>
      </c>
      <c r="AR12" s="98">
        <v>3635.294117647059</v>
      </c>
      <c r="AS12" s="98">
        <v>5294.1176470588234</v>
      </c>
      <c r="AT12" s="18"/>
      <c r="AU12" s="98">
        <v>2235.294117647059</v>
      </c>
      <c r="AW12" s="98">
        <v>2209.4117647058824</v>
      </c>
      <c r="AX12" s="98">
        <v>2235.294117647059</v>
      </c>
      <c r="AY12" s="98">
        <v>2432.9411764705883</v>
      </c>
      <c r="AZ12" s="98">
        <v>2876.4705882352941</v>
      </c>
      <c r="BA12" s="98">
        <v>3270.5882352941176</v>
      </c>
      <c r="BB12" s="98">
        <v>3676.4705882352941</v>
      </c>
      <c r="BC12" s="98">
        <v>4082.3529411764707</v>
      </c>
      <c r="BD12" s="98">
        <v>4209.4117647058829</v>
      </c>
      <c r="BE12" s="98">
        <v>4931.7647058823532</v>
      </c>
      <c r="BG12" s="98">
        <v>2235.294117647059</v>
      </c>
      <c r="BH12" s="98">
        <v>2705.8823529411766</v>
      </c>
      <c r="BI12" s="98">
        <v>3882.3529411764707</v>
      </c>
      <c r="BJ12" s="98">
        <v>4176.4705882352946</v>
      </c>
      <c r="BK12" s="98">
        <v>5117.6470588235297</v>
      </c>
      <c r="BL12" s="124"/>
      <c r="BM12" s="98">
        <v>3152.9411764705883</v>
      </c>
      <c r="BN12" s="98">
        <v>3682.3529411764707</v>
      </c>
      <c r="BO12" s="98">
        <v>4235.2941176470586</v>
      </c>
      <c r="BP12" s="98">
        <v>5294.1176470588234</v>
      </c>
      <c r="BQ12" s="98">
        <v>6317.6470588235297</v>
      </c>
      <c r="BR12" s="98">
        <v>7058.8235294117649</v>
      </c>
    </row>
    <row r="13" spans="1:70" s="15" customFormat="1" ht="22.5" customHeight="1" thickTop="1" thickBot="1">
      <c r="A13" s="29" t="s">
        <v>1208</v>
      </c>
      <c r="B13" s="244"/>
      <c r="C13" s="245" t="s">
        <v>1209</v>
      </c>
      <c r="D13" s="245" t="s">
        <v>1209</v>
      </c>
      <c r="E13" s="245" t="s">
        <v>1209</v>
      </c>
      <c r="F13" s="245" t="s">
        <v>1209</v>
      </c>
      <c r="G13" s="245" t="s">
        <v>1209</v>
      </c>
      <c r="H13" s="245" t="s">
        <v>1209</v>
      </c>
      <c r="I13" s="20"/>
      <c r="J13" s="246" t="s">
        <v>1210</v>
      </c>
      <c r="K13" s="245" t="s">
        <v>1209</v>
      </c>
      <c r="L13" s="245" t="s">
        <v>1209</v>
      </c>
      <c r="M13" s="245" t="s">
        <v>1209</v>
      </c>
      <c r="N13" s="245" t="s">
        <v>1209</v>
      </c>
      <c r="O13" s="246" t="s">
        <v>1210</v>
      </c>
      <c r="P13" s="245" t="s">
        <v>1209</v>
      </c>
      <c r="R13" s="245" t="s">
        <v>1209</v>
      </c>
      <c r="S13" s="245" t="s">
        <v>1209</v>
      </c>
      <c r="T13" s="245" t="s">
        <v>1209</v>
      </c>
      <c r="V13" s="245" t="s">
        <v>1209</v>
      </c>
      <c r="W13" s="245" t="s">
        <v>1209</v>
      </c>
      <c r="X13" s="245" t="s">
        <v>1209</v>
      </c>
      <c r="Y13" s="246" t="s">
        <v>1210</v>
      </c>
      <c r="Z13" s="246" t="s">
        <v>1210</v>
      </c>
      <c r="AA13" s="246" t="s">
        <v>1210</v>
      </c>
      <c r="AC13" s="246" t="s">
        <v>1210</v>
      </c>
      <c r="AD13" s="245" t="s">
        <v>1209</v>
      </c>
      <c r="AE13" s="245" t="s">
        <v>1209</v>
      </c>
      <c r="AF13" s="245" t="s">
        <v>1209</v>
      </c>
      <c r="AG13" s="131"/>
      <c r="AH13" s="245" t="s">
        <v>1209</v>
      </c>
      <c r="AI13" s="245" t="s">
        <v>1209</v>
      </c>
      <c r="AJ13" s="245" t="s">
        <v>1209</v>
      </c>
      <c r="AK13" s="245" t="s">
        <v>1209</v>
      </c>
      <c r="AL13" s="245" t="s">
        <v>1209</v>
      </c>
      <c r="AM13" s="245" t="s">
        <v>1209</v>
      </c>
      <c r="AN13" s="245" t="s">
        <v>1209</v>
      </c>
      <c r="AO13" s="245" t="s">
        <v>1209</v>
      </c>
      <c r="AP13" s="245" t="s">
        <v>1209</v>
      </c>
      <c r="AQ13" s="245" t="s">
        <v>1209</v>
      </c>
      <c r="AR13" s="245" t="s">
        <v>1209</v>
      </c>
      <c r="AS13" s="245" t="s">
        <v>1209</v>
      </c>
      <c r="AT13" s="18"/>
      <c r="AU13" s="246" t="s">
        <v>1210</v>
      </c>
      <c r="AW13" s="245" t="s">
        <v>1209</v>
      </c>
      <c r="AX13" s="245" t="s">
        <v>1209</v>
      </c>
      <c r="AY13" s="245" t="s">
        <v>1209</v>
      </c>
      <c r="AZ13" s="245" t="s">
        <v>1209</v>
      </c>
      <c r="BA13" s="245" t="s">
        <v>1209</v>
      </c>
      <c r="BB13" s="245" t="s">
        <v>1209</v>
      </c>
      <c r="BC13" s="245" t="s">
        <v>1209</v>
      </c>
      <c r="BD13" s="245" t="s">
        <v>1209</v>
      </c>
      <c r="BE13" s="245" t="s">
        <v>1209</v>
      </c>
      <c r="BG13" s="246" t="s">
        <v>1210</v>
      </c>
      <c r="BH13" s="246" t="s">
        <v>1210</v>
      </c>
      <c r="BI13" s="246" t="s">
        <v>1210</v>
      </c>
      <c r="BJ13" s="246" t="s">
        <v>1210</v>
      </c>
      <c r="BK13" s="246" t="s">
        <v>1210</v>
      </c>
      <c r="BL13" s="124"/>
      <c r="BM13" s="245" t="s">
        <v>1209</v>
      </c>
      <c r="BN13" s="245" t="s">
        <v>1209</v>
      </c>
      <c r="BO13" s="246" t="s">
        <v>1210</v>
      </c>
      <c r="BP13" s="246" t="s">
        <v>1210</v>
      </c>
      <c r="BQ13" s="245" t="s">
        <v>1209</v>
      </c>
      <c r="BR13" s="246" t="s">
        <v>1210</v>
      </c>
    </row>
    <row r="14" spans="1:70" s="5" customFormat="1" ht="22.5" customHeight="1" thickTop="1">
      <c r="A14" s="54" t="s">
        <v>140</v>
      </c>
      <c r="B14" s="12"/>
      <c r="C14" s="242" t="s">
        <v>141</v>
      </c>
      <c r="D14" s="99" t="s">
        <v>141</v>
      </c>
      <c r="E14" s="99" t="s">
        <v>141</v>
      </c>
      <c r="F14" s="99" t="s">
        <v>141</v>
      </c>
      <c r="G14" s="99" t="s">
        <v>141</v>
      </c>
      <c r="H14" s="99" t="s">
        <v>141</v>
      </c>
      <c r="J14" s="99" t="s">
        <v>422</v>
      </c>
      <c r="K14" s="99" t="s">
        <v>422</v>
      </c>
      <c r="L14" s="99" t="s">
        <v>422</v>
      </c>
      <c r="M14" s="99" t="s">
        <v>422</v>
      </c>
      <c r="N14" s="99" t="s">
        <v>422</v>
      </c>
      <c r="O14" s="99" t="s">
        <v>422</v>
      </c>
      <c r="P14" s="99" t="s">
        <v>422</v>
      </c>
      <c r="R14" s="99" t="s">
        <v>142</v>
      </c>
      <c r="S14" s="99" t="s">
        <v>142</v>
      </c>
      <c r="T14" s="99" t="s">
        <v>142</v>
      </c>
      <c r="V14" s="99" t="s">
        <v>142</v>
      </c>
      <c r="W14" s="99" t="s">
        <v>142</v>
      </c>
      <c r="X14" s="99" t="s">
        <v>142</v>
      </c>
      <c r="Y14" s="99" t="s">
        <v>142</v>
      </c>
      <c r="Z14" s="99" t="s">
        <v>142</v>
      </c>
      <c r="AA14" s="99" t="s">
        <v>142</v>
      </c>
      <c r="AC14" s="99" t="s">
        <v>142</v>
      </c>
      <c r="AD14" s="99" t="s">
        <v>142</v>
      </c>
      <c r="AE14" s="99" t="s">
        <v>142</v>
      </c>
      <c r="AF14" s="99" t="s">
        <v>142</v>
      </c>
      <c r="AG14" s="131"/>
      <c r="AH14" s="99" t="s">
        <v>142</v>
      </c>
      <c r="AI14" s="99" t="s">
        <v>142</v>
      </c>
      <c r="AJ14" s="99" t="s">
        <v>142</v>
      </c>
      <c r="AK14" s="99" t="s">
        <v>142</v>
      </c>
      <c r="AL14" s="99" t="s">
        <v>142</v>
      </c>
      <c r="AM14" s="99" t="s">
        <v>142</v>
      </c>
      <c r="AN14" s="99" t="s">
        <v>142</v>
      </c>
      <c r="AO14" s="99" t="s">
        <v>142</v>
      </c>
      <c r="AP14" s="99" t="s">
        <v>142</v>
      </c>
      <c r="AQ14" s="99" t="s">
        <v>142</v>
      </c>
      <c r="AR14" s="99" t="s">
        <v>142</v>
      </c>
      <c r="AS14" s="99" t="s">
        <v>142</v>
      </c>
      <c r="AT14" s="12"/>
      <c r="AU14" s="99" t="s">
        <v>290</v>
      </c>
      <c r="AW14" s="99" t="s">
        <v>736</v>
      </c>
      <c r="AX14" s="99" t="s">
        <v>736</v>
      </c>
      <c r="AY14" s="99" t="s">
        <v>736</v>
      </c>
      <c r="AZ14" s="99" t="s">
        <v>736</v>
      </c>
      <c r="BA14" s="99" t="s">
        <v>736</v>
      </c>
      <c r="BB14" s="99" t="s">
        <v>736</v>
      </c>
      <c r="BC14" s="99" t="s">
        <v>736</v>
      </c>
      <c r="BD14" s="99" t="s">
        <v>736</v>
      </c>
      <c r="BE14" s="99" t="s">
        <v>736</v>
      </c>
      <c r="BG14" s="99" t="s">
        <v>290</v>
      </c>
      <c r="BH14" s="99" t="s">
        <v>290</v>
      </c>
      <c r="BI14" s="99" t="s">
        <v>290</v>
      </c>
      <c r="BJ14" s="99" t="s">
        <v>290</v>
      </c>
      <c r="BK14" s="99" t="s">
        <v>290</v>
      </c>
      <c r="BL14" s="124"/>
      <c r="BM14" s="99" t="s">
        <v>779</v>
      </c>
      <c r="BN14" s="99" t="s">
        <v>779</v>
      </c>
      <c r="BO14" s="99" t="s">
        <v>779</v>
      </c>
      <c r="BP14" s="99" t="s">
        <v>779</v>
      </c>
      <c r="BQ14" s="99" t="s">
        <v>779</v>
      </c>
      <c r="BR14" s="99" t="s">
        <v>779</v>
      </c>
    </row>
    <row r="15" spans="1:70" s="5" customFormat="1" ht="30" customHeight="1">
      <c r="A15" s="65" t="s">
        <v>160</v>
      </c>
      <c r="B15" s="12"/>
      <c r="C15" s="100" t="s">
        <v>1135</v>
      </c>
      <c r="D15" s="100" t="s">
        <v>1135</v>
      </c>
      <c r="E15" s="100" t="s">
        <v>1135</v>
      </c>
      <c r="F15" s="100" t="s">
        <v>1135</v>
      </c>
      <c r="G15" s="100" t="s">
        <v>1135</v>
      </c>
      <c r="H15" s="100" t="s">
        <v>1135</v>
      </c>
      <c r="J15" s="100" t="s">
        <v>1136</v>
      </c>
      <c r="K15" s="100" t="s">
        <v>1136</v>
      </c>
      <c r="L15" s="100" t="s">
        <v>1136</v>
      </c>
      <c r="M15" s="100" t="s">
        <v>1136</v>
      </c>
      <c r="N15" s="100" t="s">
        <v>1136</v>
      </c>
      <c r="O15" s="100" t="s">
        <v>1136</v>
      </c>
      <c r="P15" s="100" t="s">
        <v>1136</v>
      </c>
      <c r="R15" s="100" t="s">
        <v>1136</v>
      </c>
      <c r="S15" s="100" t="s">
        <v>1136</v>
      </c>
      <c r="T15" s="100" t="s">
        <v>1136</v>
      </c>
      <c r="V15" s="100" t="s">
        <v>1136</v>
      </c>
      <c r="W15" s="100" t="s">
        <v>1136</v>
      </c>
      <c r="X15" s="100" t="s">
        <v>1136</v>
      </c>
      <c r="Y15" s="100" t="s">
        <v>1136</v>
      </c>
      <c r="Z15" s="100" t="s">
        <v>1136</v>
      </c>
      <c r="AA15" s="100" t="s">
        <v>1136</v>
      </c>
      <c r="AC15" s="99" t="s">
        <v>9</v>
      </c>
      <c r="AD15" s="99" t="s">
        <v>9</v>
      </c>
      <c r="AE15" s="99" t="s">
        <v>9</v>
      </c>
      <c r="AF15" s="99" t="s">
        <v>9</v>
      </c>
      <c r="AG15" s="131"/>
      <c r="AH15" s="100" t="s">
        <v>1136</v>
      </c>
      <c r="AI15" s="100" t="s">
        <v>1136</v>
      </c>
      <c r="AJ15" s="100" t="s">
        <v>1136</v>
      </c>
      <c r="AK15" s="100" t="s">
        <v>1136</v>
      </c>
      <c r="AL15" s="100" t="s">
        <v>1136</v>
      </c>
      <c r="AM15" s="100" t="s">
        <v>1136</v>
      </c>
      <c r="AN15" s="100" t="s">
        <v>1136</v>
      </c>
      <c r="AO15" s="100" t="s">
        <v>1136</v>
      </c>
      <c r="AP15" s="100" t="s">
        <v>1136</v>
      </c>
      <c r="AQ15" s="100" t="s">
        <v>1136</v>
      </c>
      <c r="AR15" s="100" t="s">
        <v>690</v>
      </c>
      <c r="AS15" s="100" t="s">
        <v>690</v>
      </c>
      <c r="AT15" s="12"/>
      <c r="AU15" s="107" t="s">
        <v>1137</v>
      </c>
      <c r="AW15" s="107" t="s">
        <v>1137</v>
      </c>
      <c r="AX15" s="107" t="s">
        <v>1137</v>
      </c>
      <c r="AY15" s="107" t="s">
        <v>1137</v>
      </c>
      <c r="AZ15" s="107" t="s">
        <v>1137</v>
      </c>
      <c r="BA15" s="107" t="s">
        <v>1137</v>
      </c>
      <c r="BB15" s="107" t="s">
        <v>1137</v>
      </c>
      <c r="BC15" s="107" t="s">
        <v>1137</v>
      </c>
      <c r="BD15" s="107" t="s">
        <v>1137</v>
      </c>
      <c r="BE15" s="107" t="s">
        <v>1137</v>
      </c>
      <c r="BG15" s="107" t="s">
        <v>1137</v>
      </c>
      <c r="BH15" s="107" t="s">
        <v>1137</v>
      </c>
      <c r="BI15" s="107" t="s">
        <v>1171</v>
      </c>
      <c r="BJ15" s="107" t="s">
        <v>1137</v>
      </c>
      <c r="BK15" s="107" t="s">
        <v>1137</v>
      </c>
      <c r="BL15" s="124"/>
      <c r="BM15" s="107" t="s">
        <v>1137</v>
      </c>
      <c r="BN15" s="107" t="s">
        <v>1137</v>
      </c>
      <c r="BO15" s="107" t="s">
        <v>1137</v>
      </c>
      <c r="BP15" s="107" t="s">
        <v>1137</v>
      </c>
      <c r="BQ15" s="107" t="s">
        <v>1137</v>
      </c>
      <c r="BR15" s="107" t="s">
        <v>1137</v>
      </c>
    </row>
    <row r="16" spans="1:70" s="5" customFormat="1" ht="22.5" customHeight="1">
      <c r="A16" s="76" t="str">
        <f>HYPERLINK("https://www.lenovo.com/de/de/premier-support/","» Premier Support Upgrade")</f>
        <v>» Premier Support Upgrade</v>
      </c>
      <c r="B16" s="12"/>
      <c r="C16" s="77"/>
      <c r="D16" s="77"/>
      <c r="E16" s="77"/>
      <c r="F16" s="77"/>
      <c r="G16" s="77"/>
      <c r="H16" s="77"/>
      <c r="J16" s="77"/>
      <c r="K16" s="77"/>
      <c r="L16" s="77"/>
      <c r="M16" s="77"/>
      <c r="N16" s="77"/>
      <c r="O16" s="77"/>
      <c r="P16" s="77"/>
      <c r="R16" s="77"/>
      <c r="S16" s="77"/>
      <c r="T16" s="77"/>
      <c r="V16" s="213"/>
      <c r="W16" s="77"/>
      <c r="X16" s="77"/>
      <c r="Y16" s="77"/>
      <c r="Z16" s="77"/>
      <c r="AA16" s="77"/>
      <c r="AC16" s="77"/>
      <c r="AD16" s="77"/>
      <c r="AE16" s="77"/>
      <c r="AF16" s="77"/>
      <c r="AG16" s="131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12"/>
      <c r="AU16" s="77"/>
      <c r="AW16" s="133" t="s">
        <v>10</v>
      </c>
      <c r="AX16" s="133" t="s">
        <v>10</v>
      </c>
      <c r="AY16" s="133" t="s">
        <v>10</v>
      </c>
      <c r="AZ16" s="133" t="s">
        <v>10</v>
      </c>
      <c r="BA16" s="133" t="s">
        <v>10</v>
      </c>
      <c r="BB16" s="133" t="s">
        <v>10</v>
      </c>
      <c r="BC16" s="133" t="s">
        <v>10</v>
      </c>
      <c r="BD16" s="133" t="s">
        <v>10</v>
      </c>
      <c r="BE16" s="133" t="s">
        <v>10</v>
      </c>
      <c r="BG16" s="133" t="s">
        <v>10</v>
      </c>
      <c r="BH16" s="133" t="s">
        <v>10</v>
      </c>
      <c r="BI16" s="133" t="s">
        <v>10</v>
      </c>
      <c r="BJ16" s="133" t="s">
        <v>10</v>
      </c>
      <c r="BK16" s="133" t="s">
        <v>10</v>
      </c>
      <c r="BL16" s="124"/>
      <c r="BM16" s="133" t="s">
        <v>10</v>
      </c>
      <c r="BN16" s="133" t="s">
        <v>10</v>
      </c>
      <c r="BO16" s="133" t="s">
        <v>10</v>
      </c>
      <c r="BP16" s="133" t="s">
        <v>10</v>
      </c>
      <c r="BQ16" s="133" t="s">
        <v>10</v>
      </c>
      <c r="BR16" s="133" t="s">
        <v>10</v>
      </c>
    </row>
    <row r="17" spans="1:70" s="5" customFormat="1" ht="22.5" customHeight="1">
      <c r="A17" s="90" t="s">
        <v>145</v>
      </c>
      <c r="B17" s="92"/>
      <c r="C17" s="92" t="str">
        <f t="shared" ref="C17:H17" si="12">HYPERLINK("https://lpsc.lenovopartner.com/#/smartfindservice?keyword="&amp;(SUBSTITUTE(C8," ",""))&amp;"&amp;countryAndRegion=DE&amp;language=de","» Service Upgrade")</f>
        <v>» Service Upgrade</v>
      </c>
      <c r="D17" s="92" t="str">
        <f t="shared" si="12"/>
        <v>» Service Upgrade</v>
      </c>
      <c r="E17" s="92" t="str">
        <f t="shared" si="12"/>
        <v>» Service Upgrade</v>
      </c>
      <c r="F17" s="92" t="str">
        <f t="shared" si="12"/>
        <v>» Service Upgrade</v>
      </c>
      <c r="G17" s="92" t="str">
        <f t="shared" si="12"/>
        <v>» Service Upgrade</v>
      </c>
      <c r="H17" s="92" t="str">
        <f t="shared" si="12"/>
        <v>» Service Upgrade</v>
      </c>
      <c r="I17" s="92"/>
      <c r="J17" s="92" t="str">
        <f t="shared" ref="J17:P17" si="13">HYPERLINK("https://lpsc.lenovopartner.com/#/smartfindservice?keyword="&amp;(SUBSTITUTE(J8," ",""))&amp;"&amp;countryAndRegion=DE&amp;language=de","» Service Upgrade")</f>
        <v>» Service Upgrade</v>
      </c>
      <c r="K17" s="92" t="str">
        <f t="shared" si="13"/>
        <v>» Service Upgrade</v>
      </c>
      <c r="L17" s="92" t="str">
        <f t="shared" si="13"/>
        <v>» Service Upgrade</v>
      </c>
      <c r="M17" s="92" t="str">
        <f t="shared" si="13"/>
        <v>» Service Upgrade</v>
      </c>
      <c r="N17" s="92" t="str">
        <f t="shared" si="13"/>
        <v>» Service Upgrade</v>
      </c>
      <c r="O17" s="92" t="str">
        <f t="shared" ref="O17" si="14">HYPERLINK("https://lpsc.lenovopartner.com/#/smartfindservice?keyword="&amp;(SUBSTITUTE(O8," ",""))&amp;"&amp;countryAndRegion=DE&amp;language=de","» Service Upgrade")</f>
        <v>» Service Upgrade</v>
      </c>
      <c r="P17" s="92" t="str">
        <f t="shared" si="13"/>
        <v>» Service Upgrade</v>
      </c>
      <c r="R17" s="92" t="str">
        <f>HYPERLINK("https://lpsc.lenovopartner.com/#/smartfindservice?keyword="&amp;(SUBSTITUTE(R8," ",""))&amp;"&amp;countryAndRegion=DE&amp;language=de","» Service Upgrade")</f>
        <v>» Service Upgrade</v>
      </c>
      <c r="S17" s="92" t="str">
        <f t="shared" ref="S17:T17" si="15">HYPERLINK("https://lpsc.lenovopartner.com/#/smartfindservice?keyword="&amp;(SUBSTITUTE(S8," ",""))&amp;"&amp;countryAndRegion=DE&amp;language=de","» Service Upgrade")</f>
        <v>» Service Upgrade</v>
      </c>
      <c r="T17" s="92" t="str">
        <f t="shared" si="15"/>
        <v>» Service Upgrade</v>
      </c>
      <c r="V17" s="92" t="str">
        <f>HYPERLINK("https://lpsc.lenovopartner.com/#/smartfindservice?keyword="&amp;(SUBSTITUTE(V8," ",""))&amp;"&amp;countryAndRegion=DE&amp;language=de","» Service Upgrade")</f>
        <v>» Service Upgrade</v>
      </c>
      <c r="W17" s="92" t="str">
        <f t="shared" ref="W17" si="16">HYPERLINK("https://lpsc.lenovopartner.com/#/smartfindservice?keyword="&amp;(SUBSTITUTE(W8," ",""))&amp;"&amp;countryAndRegion=DE&amp;language=de","» Service Upgrade")</f>
        <v>» Service Upgrade</v>
      </c>
      <c r="X17" s="92" t="str">
        <f t="shared" ref="X17" si="17">HYPERLINK("https://lpsc.lenovopartner.com/#/smartfindservice?keyword="&amp;(SUBSTITUTE(X8," ",""))&amp;"&amp;countryAndRegion=DE&amp;language=de","» Service Upgrade")</f>
        <v>» Service Upgrade</v>
      </c>
      <c r="Y17" s="92" t="str">
        <f t="shared" ref="Y17" si="18">HYPERLINK("https://lpsc.lenovopartner.com/#/smartfindservice?keyword="&amp;(SUBSTITUTE(Y8," ",""))&amp;"&amp;countryAndRegion=DE&amp;language=de","» Service Upgrade")</f>
        <v>» Service Upgrade</v>
      </c>
      <c r="Z17" s="92" t="str">
        <f>HYPERLINK("https://lpsc.lenovopartner.com/#/smartfindservice?keyword="&amp;(SUBSTITUTE(Z8," ",""))&amp;"&amp;countryAndRegion=DE&amp;language=de","» Service Upgrade")</f>
        <v>» Service Upgrade</v>
      </c>
      <c r="AA17" s="92" t="str">
        <f>HYPERLINK("https://lpsc.lenovopartner.com/#/smartfindservice?keyword="&amp;(SUBSTITUTE(AA8," ",""))&amp;"&amp;countryAndRegion=DE&amp;language=de","» Service Upgrade")</f>
        <v>» Service Upgrade</v>
      </c>
      <c r="AC17" s="92" t="str">
        <f>HYPERLINK("https://lpsc.lenovopartner.com/#/smartfindservice?keyword="&amp;(SUBSTITUTE(AC8," ",""))&amp;"&amp;countryAndRegion=DE&amp;language=de","» Service Upgrade")</f>
        <v>» Service Upgrade</v>
      </c>
      <c r="AD17" s="92" t="str">
        <f>HYPERLINK("https://lpsc.lenovopartner.com/#/smartfindservice?keyword="&amp;(SUBSTITUTE(AD8," ",""))&amp;"&amp;countryAndRegion=DE&amp;language=de","» Service Upgrade")</f>
        <v>» Service Upgrade</v>
      </c>
      <c r="AE17" s="92" t="str">
        <f>HYPERLINK("https://lpsc.lenovopartner.com/#/smartfindservice?keyword="&amp;(SUBSTITUTE(AE8," ",""))&amp;"&amp;countryAndRegion=DE&amp;language=de","» Service Upgrade")</f>
        <v>» Service Upgrade</v>
      </c>
      <c r="AF17" s="92" t="str">
        <f>HYPERLINK("https://lpsc.lenovopartner.com/#/smartfindservice?keyword="&amp;(SUBSTITUTE(AF8," ",""))&amp;"&amp;countryAndRegion=DE&amp;language=de","» Service Upgrade")</f>
        <v>» Service Upgrade</v>
      </c>
      <c r="AG17" s="131"/>
      <c r="AH17" s="92" t="str">
        <f t="shared" ref="AH17:AS17" si="19">HYPERLINK("https://lpsc.lenovopartner.com/#/smartfindservice?keyword="&amp;(SUBSTITUTE(AH8," ",""))&amp;"&amp;countryAndRegion=DE&amp;language=de","» Service Upgrade")</f>
        <v>» Service Upgrade</v>
      </c>
      <c r="AI17" s="92" t="str">
        <f t="shared" si="19"/>
        <v>» Service Upgrade</v>
      </c>
      <c r="AJ17" s="92" t="str">
        <f t="shared" si="19"/>
        <v>» Service Upgrade</v>
      </c>
      <c r="AK17" s="92" t="str">
        <f t="shared" si="19"/>
        <v>» Service Upgrade</v>
      </c>
      <c r="AL17" s="92" t="str">
        <f t="shared" si="19"/>
        <v>» Service Upgrade</v>
      </c>
      <c r="AM17" s="92" t="str">
        <f t="shared" si="19"/>
        <v>» Service Upgrade</v>
      </c>
      <c r="AN17" s="92" t="str">
        <f t="shared" si="19"/>
        <v>» Service Upgrade</v>
      </c>
      <c r="AO17" s="92" t="str">
        <f t="shared" si="19"/>
        <v>» Service Upgrade</v>
      </c>
      <c r="AP17" s="92" t="str">
        <f t="shared" si="19"/>
        <v>» Service Upgrade</v>
      </c>
      <c r="AQ17" s="92" t="str">
        <f t="shared" si="19"/>
        <v>» Service Upgrade</v>
      </c>
      <c r="AR17" s="92" t="str">
        <f t="shared" si="19"/>
        <v>» Service Upgrade</v>
      </c>
      <c r="AS17" s="92" t="str">
        <f t="shared" si="19"/>
        <v>» Service Upgrade</v>
      </c>
      <c r="AT17" s="92"/>
      <c r="AU17" s="92" t="str">
        <f t="shared" ref="AU17" si="20">HYPERLINK("https://lpsc.lenovopartner.com/#/smartfindservice?keyword="&amp;(SUBSTITUTE(AU8," ",""))&amp;"&amp;countryAndRegion=DE&amp;language=de","» Service Upgrade")</f>
        <v>» Service Upgrade</v>
      </c>
      <c r="AW17" s="92" t="str">
        <f t="shared" ref="AW17:BE17" si="21">HYPERLINK("https://lpsc.lenovopartner.com/#/smartfindservice?keyword="&amp;(SUBSTITUTE(AW8," ",""))&amp;"&amp;countryAndRegion=DE&amp;language=de","» Service Upgrade")</f>
        <v>» Service Upgrade</v>
      </c>
      <c r="AX17" s="92" t="str">
        <f t="shared" si="21"/>
        <v>» Service Upgrade</v>
      </c>
      <c r="AY17" s="92" t="str">
        <f t="shared" si="21"/>
        <v>» Service Upgrade</v>
      </c>
      <c r="AZ17" s="92" t="str">
        <f t="shared" si="21"/>
        <v>» Service Upgrade</v>
      </c>
      <c r="BA17" s="92" t="str">
        <f t="shared" si="21"/>
        <v>» Service Upgrade</v>
      </c>
      <c r="BB17" s="92" t="str">
        <f t="shared" ref="BB17" si="22">HYPERLINK("https://lpsc.lenovopartner.com/#/smartfindservice?keyword="&amp;(SUBSTITUTE(BB8," ",""))&amp;"&amp;countryAndRegion=DE&amp;language=de","» Service Upgrade")</f>
        <v>» Service Upgrade</v>
      </c>
      <c r="BC17" s="92" t="str">
        <f t="shared" si="21"/>
        <v>» Service Upgrade</v>
      </c>
      <c r="BD17" s="92" t="str">
        <f t="shared" si="21"/>
        <v>» Service Upgrade</v>
      </c>
      <c r="BE17" s="92" t="str">
        <f t="shared" si="21"/>
        <v>» Service Upgrade</v>
      </c>
      <c r="BG17" s="92" t="str">
        <f t="shared" ref="BG17:BH17" si="23">HYPERLINK("https://lpsc.lenovopartner.com/#/smartfindservice?keyword="&amp;(SUBSTITUTE(BG8," ",""))&amp;"&amp;countryAndRegion=DE&amp;language=de","» Service Upgrade")</f>
        <v>» Service Upgrade</v>
      </c>
      <c r="BH17" s="92" t="str">
        <f t="shared" si="23"/>
        <v>» Service Upgrade</v>
      </c>
      <c r="BI17" s="92" t="str">
        <f t="shared" ref="BI17" si="24">HYPERLINK("https://lpsc.lenovopartner.com/#/smartfindservice?keyword="&amp;(SUBSTITUTE(BI8," ",""))&amp;"&amp;countryAndRegion=DE&amp;language=de","» Service Upgrade")</f>
        <v>» Service Upgrade</v>
      </c>
      <c r="BJ17" s="92" t="str">
        <f t="shared" ref="BJ17" si="25">HYPERLINK("https://lpsc.lenovopartner.com/#/smartfindservice?keyword="&amp;(SUBSTITUTE(BJ8," ",""))&amp;"&amp;countryAndRegion=DE&amp;language=de","» Service Upgrade")</f>
        <v>» Service Upgrade</v>
      </c>
      <c r="BK17" s="92" t="str">
        <f t="shared" ref="BK17:BR17" si="26">HYPERLINK("https://lpsc.lenovopartner.com/#/smartfindservice?keyword="&amp;(SUBSTITUTE(BK8," ",""))&amp;"&amp;countryAndRegion=DE&amp;language=de","» Service Upgrade")</f>
        <v>» Service Upgrade</v>
      </c>
      <c r="BL17" s="134"/>
      <c r="BM17" s="92" t="str">
        <f t="shared" si="26"/>
        <v>» Service Upgrade</v>
      </c>
      <c r="BN17" s="92" t="str">
        <f t="shared" si="26"/>
        <v>» Service Upgrade</v>
      </c>
      <c r="BO17" s="92" t="str">
        <f t="shared" si="26"/>
        <v>» Service Upgrade</v>
      </c>
      <c r="BP17" s="92" t="str">
        <f t="shared" si="26"/>
        <v>» Service Upgrade</v>
      </c>
      <c r="BQ17" s="92" t="str">
        <f t="shared" si="26"/>
        <v>» Service Upgrade</v>
      </c>
      <c r="BR17" s="92" t="str">
        <f t="shared" si="26"/>
        <v>» Service Upgrade</v>
      </c>
    </row>
    <row r="18" spans="1:70" s="5" customFormat="1" ht="22.5" customHeight="1">
      <c r="A18" s="91" t="s">
        <v>144</v>
      </c>
      <c r="B18" s="93"/>
      <c r="C18" s="93" t="str">
        <f t="shared" ref="C18:H18" si="27">HYPERLINK("https://accessorysmartfind.lenovo.com/#/search?keyword=&amp;pageIndex=1&amp;pageSize=40&amp;query="&amp;(SUBSTITUTE(C8," ",""))&amp;"&amp;queryIsMT=0&amp;systemId=","» Options")</f>
        <v>» Options</v>
      </c>
      <c r="D18" s="93" t="str">
        <f t="shared" si="27"/>
        <v>» Options</v>
      </c>
      <c r="E18" s="93" t="str">
        <f t="shared" si="27"/>
        <v>» Options</v>
      </c>
      <c r="F18" s="93" t="str">
        <f t="shared" si="27"/>
        <v>» Options</v>
      </c>
      <c r="G18" s="93" t="str">
        <f t="shared" si="27"/>
        <v>» Options</v>
      </c>
      <c r="H18" s="93" t="str">
        <f t="shared" si="27"/>
        <v>» Options</v>
      </c>
      <c r="I18" s="93"/>
      <c r="J18" s="93" t="str">
        <f t="shared" ref="J18:P18" si="28">HYPERLINK("https://accessorysmartfind.lenovo.com/#/search?keyword=&amp;pageIndex=1&amp;pageSize=40&amp;query="&amp;(SUBSTITUTE(J8," ",""))&amp;"&amp;queryIsMT=0&amp;systemId=","» Options")</f>
        <v>» Options</v>
      </c>
      <c r="K18" s="93" t="str">
        <f t="shared" si="28"/>
        <v>» Options</v>
      </c>
      <c r="L18" s="93" t="str">
        <f t="shared" si="28"/>
        <v>» Options</v>
      </c>
      <c r="M18" s="93" t="str">
        <f t="shared" si="28"/>
        <v>» Options</v>
      </c>
      <c r="N18" s="93" t="str">
        <f t="shared" si="28"/>
        <v>» Options</v>
      </c>
      <c r="O18" s="93" t="str">
        <f t="shared" ref="O18" si="29">HYPERLINK("https://accessorysmartfind.lenovo.com/#/search?keyword=&amp;pageIndex=1&amp;pageSize=40&amp;query="&amp;(SUBSTITUTE(O8," ",""))&amp;"&amp;queryIsMT=0&amp;systemId=","» Options")</f>
        <v>» Options</v>
      </c>
      <c r="P18" s="93" t="str">
        <f t="shared" si="28"/>
        <v>» Options</v>
      </c>
      <c r="R18" s="93" t="str">
        <f>HYPERLINK("https://accessorysmartfind.lenovo.com/#/search?keyword=&amp;pageIndex=1&amp;pageSize=40&amp;query="&amp;(SUBSTITUTE(R8," ",""))&amp;"&amp;queryIsMT=0&amp;systemId=","» Options")</f>
        <v>» Options</v>
      </c>
      <c r="S18" s="93" t="str">
        <f t="shared" ref="S18:T18" si="30">HYPERLINK("https://accessorysmartfind.lenovo.com/#/search?keyword=&amp;pageIndex=1&amp;pageSize=40&amp;query="&amp;(SUBSTITUTE(S8," ",""))&amp;"&amp;queryIsMT=0&amp;systemId=","» Options")</f>
        <v>» Options</v>
      </c>
      <c r="T18" s="93" t="str">
        <f t="shared" si="30"/>
        <v>» Options</v>
      </c>
      <c r="V18" s="93" t="str">
        <f>HYPERLINK("https://accessorysmartfind.lenovo.com/#/search?keyword=&amp;pageIndex=1&amp;pageSize=40&amp;query="&amp;(SUBSTITUTE(V8," ",""))&amp;"&amp;queryIsMT=0&amp;systemId=","» Options")</f>
        <v>» Options</v>
      </c>
      <c r="W18" s="93" t="str">
        <f t="shared" ref="W18" si="31">HYPERLINK("https://accessorysmartfind.lenovo.com/#/search?keyword=&amp;pageIndex=1&amp;pageSize=40&amp;query="&amp;(SUBSTITUTE(W8," ",""))&amp;"&amp;queryIsMT=0&amp;systemId=","» Options")</f>
        <v>» Options</v>
      </c>
      <c r="X18" s="93" t="str">
        <f t="shared" ref="X18" si="32">HYPERLINK("https://accessorysmartfind.lenovo.com/#/search?keyword=&amp;pageIndex=1&amp;pageSize=40&amp;query="&amp;(SUBSTITUTE(X8," ",""))&amp;"&amp;queryIsMT=0&amp;systemId=","» Options")</f>
        <v>» Options</v>
      </c>
      <c r="Y18" s="93" t="str">
        <f t="shared" ref="Y18" si="33">HYPERLINK("https://accessorysmartfind.lenovo.com/#/search?keyword=&amp;pageIndex=1&amp;pageSize=40&amp;query="&amp;(SUBSTITUTE(Y8," ",""))&amp;"&amp;queryIsMT=0&amp;systemId=","» Options")</f>
        <v>» Options</v>
      </c>
      <c r="Z18" s="93" t="str">
        <f>HYPERLINK("https://accessorysmartfind.lenovo.com/#/search?keyword=&amp;pageIndex=1&amp;pageSize=40&amp;query="&amp;(SUBSTITUTE(Z8," ",""))&amp;"&amp;queryIsMT=0&amp;systemId=","» Options")</f>
        <v>» Options</v>
      </c>
      <c r="AA18" s="93" t="str">
        <f>HYPERLINK("https://accessorysmartfind.lenovo.com/#/search?keyword=&amp;pageIndex=1&amp;pageSize=40&amp;query="&amp;(SUBSTITUTE(AA8," ",""))&amp;"&amp;queryIsMT=0&amp;systemId=","» Options")</f>
        <v>» Options</v>
      </c>
      <c r="AC18" s="93" t="str">
        <f>HYPERLINK("https://accessorysmartfind.lenovo.com/#/search?keyword=&amp;pageIndex=1&amp;pageSize=40&amp;query="&amp;(SUBSTITUTE(AC8," ",""))&amp;"&amp;queryIsMT=0&amp;systemId=","» Options")</f>
        <v>» Options</v>
      </c>
      <c r="AD18" s="93" t="str">
        <f>HYPERLINK("https://accessorysmartfind.lenovo.com/#/search?keyword=&amp;pageIndex=1&amp;pageSize=40&amp;query="&amp;(SUBSTITUTE(AD8," ",""))&amp;"&amp;queryIsMT=0&amp;systemId=","» Options")</f>
        <v>» Options</v>
      </c>
      <c r="AE18" s="93" t="str">
        <f>HYPERLINK("https://accessorysmartfind.lenovo.com/#/search?keyword=&amp;pageIndex=1&amp;pageSize=40&amp;query="&amp;(SUBSTITUTE(AE8," ",""))&amp;"&amp;queryIsMT=0&amp;systemId=","» Options")</f>
        <v>» Options</v>
      </c>
      <c r="AF18" s="93" t="str">
        <f>HYPERLINK("https://accessorysmartfind.lenovo.com/#/search?keyword=&amp;pageIndex=1&amp;pageSize=40&amp;query="&amp;(SUBSTITUTE(AF8," ",""))&amp;"&amp;queryIsMT=0&amp;systemId=","» Options")</f>
        <v>» Options</v>
      </c>
      <c r="AG18" s="124"/>
      <c r="AH18" s="93" t="str">
        <f t="shared" ref="AH18:AS18" si="34">HYPERLINK("https://accessorysmartfind.lenovo.com/#/search?keyword=&amp;pageIndex=1&amp;pageSize=40&amp;query="&amp;(SUBSTITUTE(AH8," ",""))&amp;"&amp;queryIsMT=0&amp;systemId=","» Options")</f>
        <v>» Options</v>
      </c>
      <c r="AI18" s="93" t="str">
        <f t="shared" si="34"/>
        <v>» Options</v>
      </c>
      <c r="AJ18" s="93" t="str">
        <f t="shared" si="34"/>
        <v>» Options</v>
      </c>
      <c r="AK18" s="93" t="str">
        <f t="shared" si="34"/>
        <v>» Options</v>
      </c>
      <c r="AL18" s="93" t="str">
        <f t="shared" si="34"/>
        <v>» Options</v>
      </c>
      <c r="AM18" s="93" t="str">
        <f t="shared" si="34"/>
        <v>» Options</v>
      </c>
      <c r="AN18" s="93" t="str">
        <f t="shared" si="34"/>
        <v>» Options</v>
      </c>
      <c r="AO18" s="93" t="str">
        <f t="shared" si="34"/>
        <v>» Options</v>
      </c>
      <c r="AP18" s="93" t="str">
        <f t="shared" si="34"/>
        <v>» Options</v>
      </c>
      <c r="AQ18" s="93" t="str">
        <f t="shared" si="34"/>
        <v>» Options</v>
      </c>
      <c r="AR18" s="93" t="str">
        <f t="shared" si="34"/>
        <v>» Options</v>
      </c>
      <c r="AS18" s="93" t="str">
        <f t="shared" si="34"/>
        <v>» Options</v>
      </c>
      <c r="AT18" s="93"/>
      <c r="AU18" s="93" t="str">
        <f t="shared" ref="AU18" si="35">HYPERLINK("https://accessorysmartfind.lenovo.com/#/search?keyword=&amp;pageIndex=1&amp;pageSize=40&amp;query="&amp;(SUBSTITUTE(AU8," ",""))&amp;"&amp;queryIsMT=0&amp;systemId=","» Options")</f>
        <v>» Options</v>
      </c>
      <c r="AW18" s="93" t="str">
        <f t="shared" ref="AW18:BE18" si="36">HYPERLINK("https://accessorysmartfind.lenovo.com/#/search?keyword=&amp;pageIndex=1&amp;pageSize=40&amp;query="&amp;(SUBSTITUTE(AW8," ",""))&amp;"&amp;queryIsMT=0&amp;systemId=","» Options")</f>
        <v>» Options</v>
      </c>
      <c r="AX18" s="93" t="str">
        <f t="shared" si="36"/>
        <v>» Options</v>
      </c>
      <c r="AY18" s="93" t="str">
        <f t="shared" si="36"/>
        <v>» Options</v>
      </c>
      <c r="AZ18" s="93" t="str">
        <f t="shared" si="36"/>
        <v>» Options</v>
      </c>
      <c r="BA18" s="93" t="str">
        <f t="shared" si="36"/>
        <v>» Options</v>
      </c>
      <c r="BB18" s="93" t="str">
        <f t="shared" ref="BB18" si="37">HYPERLINK("https://accessorysmartfind.lenovo.com/#/search?keyword=&amp;pageIndex=1&amp;pageSize=40&amp;query="&amp;(SUBSTITUTE(BB8," ",""))&amp;"&amp;queryIsMT=0&amp;systemId=","» Options")</f>
        <v>» Options</v>
      </c>
      <c r="BC18" s="93" t="str">
        <f t="shared" si="36"/>
        <v>» Options</v>
      </c>
      <c r="BD18" s="93" t="str">
        <f t="shared" si="36"/>
        <v>» Options</v>
      </c>
      <c r="BE18" s="93" t="str">
        <f t="shared" si="36"/>
        <v>» Options</v>
      </c>
      <c r="BG18" s="93" t="str">
        <f t="shared" ref="BG18:BH18" si="38">HYPERLINK("https://accessorysmartfind.lenovo.com/#/search?keyword=&amp;pageIndex=1&amp;pageSize=40&amp;query="&amp;(SUBSTITUTE(BG8," ",""))&amp;"&amp;queryIsMT=0&amp;systemId=","» Options")</f>
        <v>» Options</v>
      </c>
      <c r="BH18" s="93" t="str">
        <f t="shared" si="38"/>
        <v>» Options</v>
      </c>
      <c r="BI18" s="93" t="str">
        <f t="shared" ref="BI18" si="39">HYPERLINK("https://accessorysmartfind.lenovo.com/#/search?keyword=&amp;pageIndex=1&amp;pageSize=40&amp;query="&amp;(SUBSTITUTE(BI8," ",""))&amp;"&amp;queryIsMT=0&amp;systemId=","» Options")</f>
        <v>» Options</v>
      </c>
      <c r="BJ18" s="93" t="str">
        <f t="shared" ref="BJ18" si="40">HYPERLINK("https://accessorysmartfind.lenovo.com/#/search?keyword=&amp;pageIndex=1&amp;pageSize=40&amp;query="&amp;(SUBSTITUTE(BJ8," ",""))&amp;"&amp;queryIsMT=0&amp;systemId=","» Options")</f>
        <v>» Options</v>
      </c>
      <c r="BK18" s="93" t="str">
        <f t="shared" ref="BK18:BR18" si="41">HYPERLINK("https://accessorysmartfind.lenovo.com/#/search?keyword=&amp;pageIndex=1&amp;pageSize=40&amp;query="&amp;(SUBSTITUTE(BK8," ",""))&amp;"&amp;queryIsMT=0&amp;systemId=","» Options")</f>
        <v>» Options</v>
      </c>
      <c r="BL18" s="124"/>
      <c r="BM18" s="93" t="str">
        <f t="shared" si="41"/>
        <v>» Options</v>
      </c>
      <c r="BN18" s="93" t="str">
        <f t="shared" si="41"/>
        <v>» Options</v>
      </c>
      <c r="BO18" s="93" t="str">
        <f t="shared" si="41"/>
        <v>» Options</v>
      </c>
      <c r="BP18" s="93" t="str">
        <f t="shared" si="41"/>
        <v>» Options</v>
      </c>
      <c r="BQ18" s="93" t="str">
        <f t="shared" si="41"/>
        <v>» Options</v>
      </c>
      <c r="BR18" s="93" t="str">
        <f t="shared" si="41"/>
        <v>» Options</v>
      </c>
    </row>
    <row r="19" spans="1:70" s="16" customFormat="1" ht="45">
      <c r="A19" s="24" t="s">
        <v>1</v>
      </c>
      <c r="B19" s="12"/>
      <c r="C19" s="100" t="s">
        <v>597</v>
      </c>
      <c r="D19" s="99" t="s">
        <v>598</v>
      </c>
      <c r="E19" s="99" t="s">
        <v>599</v>
      </c>
      <c r="F19" s="100" t="s">
        <v>600</v>
      </c>
      <c r="G19" s="99" t="s">
        <v>602</v>
      </c>
      <c r="H19" s="99" t="s">
        <v>599</v>
      </c>
      <c r="J19" s="25" t="s">
        <v>600</v>
      </c>
      <c r="K19" s="100" t="s">
        <v>647</v>
      </c>
      <c r="L19" s="100" t="s">
        <v>648</v>
      </c>
      <c r="M19" s="25" t="s">
        <v>600</v>
      </c>
      <c r="N19" s="100" t="s">
        <v>649</v>
      </c>
      <c r="O19" s="100" t="s">
        <v>601</v>
      </c>
      <c r="P19" s="100" t="s">
        <v>601</v>
      </c>
      <c r="Q19" s="5"/>
      <c r="R19" s="25" t="s">
        <v>941</v>
      </c>
      <c r="S19" s="25" t="s">
        <v>627</v>
      </c>
      <c r="T19" s="100" t="s">
        <v>626</v>
      </c>
      <c r="U19" s="5"/>
      <c r="V19" s="25" t="s">
        <v>624</v>
      </c>
      <c r="W19" s="25" t="s">
        <v>423</v>
      </c>
      <c r="X19" s="100" t="s">
        <v>540</v>
      </c>
      <c r="Y19" s="25" t="s">
        <v>423</v>
      </c>
      <c r="Z19" s="100" t="s">
        <v>540</v>
      </c>
      <c r="AA19" s="100" t="s">
        <v>540</v>
      </c>
      <c r="AB19" s="5"/>
      <c r="AC19" s="25" t="s">
        <v>691</v>
      </c>
      <c r="AD19" s="25" t="s">
        <v>692</v>
      </c>
      <c r="AE19" s="25" t="s">
        <v>693</v>
      </c>
      <c r="AF19" s="25" t="s">
        <v>694</v>
      </c>
      <c r="AG19" s="134"/>
      <c r="AH19" s="25" t="s">
        <v>695</v>
      </c>
      <c r="AI19" s="25" t="s">
        <v>695</v>
      </c>
      <c r="AJ19" s="25" t="s">
        <v>696</v>
      </c>
      <c r="AK19" s="25" t="s">
        <v>697</v>
      </c>
      <c r="AL19" s="25" t="s">
        <v>696</v>
      </c>
      <c r="AM19" s="100" t="s">
        <v>694</v>
      </c>
      <c r="AN19" s="25" t="s">
        <v>696</v>
      </c>
      <c r="AO19" s="100" t="s">
        <v>694</v>
      </c>
      <c r="AP19" s="25" t="s">
        <v>696</v>
      </c>
      <c r="AQ19" s="100" t="s">
        <v>694</v>
      </c>
      <c r="AR19" s="100" t="s">
        <v>694</v>
      </c>
      <c r="AS19" s="100" t="s">
        <v>694</v>
      </c>
      <c r="AT19" s="55"/>
      <c r="AU19" s="99" t="s">
        <v>150</v>
      </c>
      <c r="AV19" s="5"/>
      <c r="AW19" s="99" t="s">
        <v>737</v>
      </c>
      <c r="AX19" s="99" t="s">
        <v>738</v>
      </c>
      <c r="AY19" s="99" t="s">
        <v>739</v>
      </c>
      <c r="AZ19" s="99" t="s">
        <v>738</v>
      </c>
      <c r="BA19" s="99" t="s">
        <v>740</v>
      </c>
      <c r="BB19" s="99" t="s">
        <v>1087</v>
      </c>
      <c r="BC19" s="99" t="s">
        <v>741</v>
      </c>
      <c r="BD19" s="99" t="s">
        <v>738</v>
      </c>
      <c r="BE19" s="99" t="s">
        <v>740</v>
      </c>
      <c r="BF19" s="5"/>
      <c r="BG19" s="25" t="s">
        <v>374</v>
      </c>
      <c r="BH19" s="25" t="s">
        <v>375</v>
      </c>
      <c r="BI19" s="25" t="s">
        <v>375</v>
      </c>
      <c r="BJ19" s="100" t="s">
        <v>566</v>
      </c>
      <c r="BK19" s="100" t="s">
        <v>376</v>
      </c>
      <c r="BL19" s="124"/>
      <c r="BM19" s="99" t="s">
        <v>780</v>
      </c>
      <c r="BN19" s="99" t="s">
        <v>781</v>
      </c>
      <c r="BO19" s="99" t="s">
        <v>780</v>
      </c>
      <c r="BP19" s="99" t="s">
        <v>782</v>
      </c>
      <c r="BQ19" s="99" t="s">
        <v>783</v>
      </c>
      <c r="BR19" s="99" t="s">
        <v>782</v>
      </c>
    </row>
    <row r="20" spans="1:70" s="5" customFormat="1" ht="37.5" customHeight="1">
      <c r="A20" s="27" t="s">
        <v>7</v>
      </c>
      <c r="B20" s="12"/>
      <c r="C20" s="25" t="s">
        <v>378</v>
      </c>
      <c r="D20" s="25" t="s">
        <v>378</v>
      </c>
      <c r="E20" s="25" t="s">
        <v>378</v>
      </c>
      <c r="F20" s="25" t="s">
        <v>378</v>
      </c>
      <c r="G20" s="25" t="s">
        <v>378</v>
      </c>
      <c r="H20" s="25" t="s">
        <v>378</v>
      </c>
      <c r="J20" s="25" t="s">
        <v>650</v>
      </c>
      <c r="K20" s="25" t="s">
        <v>650</v>
      </c>
      <c r="L20" s="25" t="s">
        <v>650</v>
      </c>
      <c r="M20" s="25" t="s">
        <v>650</v>
      </c>
      <c r="N20" s="25" t="s">
        <v>650</v>
      </c>
      <c r="O20" s="25" t="s">
        <v>650</v>
      </c>
      <c r="P20" s="25" t="s">
        <v>650</v>
      </c>
      <c r="R20" s="25" t="s">
        <v>503</v>
      </c>
      <c r="S20" s="25" t="s">
        <v>503</v>
      </c>
      <c r="T20" s="25" t="s">
        <v>503</v>
      </c>
      <c r="V20" s="25" t="s">
        <v>398</v>
      </c>
      <c r="W20" s="25" t="s">
        <v>398</v>
      </c>
      <c r="X20" s="25" t="s">
        <v>398</v>
      </c>
      <c r="Y20" s="25" t="s">
        <v>398</v>
      </c>
      <c r="Z20" s="25" t="s">
        <v>398</v>
      </c>
      <c r="AA20" s="25" t="s">
        <v>398</v>
      </c>
      <c r="AC20" s="25" t="s">
        <v>398</v>
      </c>
      <c r="AD20" s="25" t="s">
        <v>398</v>
      </c>
      <c r="AE20" s="25" t="s">
        <v>398</v>
      </c>
      <c r="AF20" s="25" t="s">
        <v>398</v>
      </c>
      <c r="AG20" s="124"/>
      <c r="AH20" s="25" t="s">
        <v>398</v>
      </c>
      <c r="AI20" s="25" t="s">
        <v>398</v>
      </c>
      <c r="AJ20" s="25" t="s">
        <v>398</v>
      </c>
      <c r="AK20" s="25" t="s">
        <v>398</v>
      </c>
      <c r="AL20" s="25" t="s">
        <v>398</v>
      </c>
      <c r="AM20" s="25" t="s">
        <v>398</v>
      </c>
      <c r="AN20" s="25" t="s">
        <v>398</v>
      </c>
      <c r="AO20" s="25" t="s">
        <v>398</v>
      </c>
      <c r="AP20" s="25" t="s">
        <v>398</v>
      </c>
      <c r="AQ20" s="25" t="s">
        <v>398</v>
      </c>
      <c r="AR20" s="25" t="s">
        <v>398</v>
      </c>
      <c r="AS20" s="25" t="s">
        <v>398</v>
      </c>
      <c r="AT20" s="12"/>
      <c r="AU20" s="25" t="s">
        <v>46</v>
      </c>
      <c r="AW20" s="25"/>
      <c r="AX20" s="25"/>
      <c r="AY20" s="25"/>
      <c r="AZ20" s="25"/>
      <c r="BA20" s="25"/>
      <c r="BB20" s="25"/>
      <c r="BC20" s="25"/>
      <c r="BD20" s="25"/>
      <c r="BE20" s="25"/>
      <c r="BG20" s="25"/>
      <c r="BH20" s="25"/>
      <c r="BI20" s="25"/>
      <c r="BJ20" s="25"/>
      <c r="BK20" s="25"/>
      <c r="BL20" s="124"/>
      <c r="BM20" s="25"/>
      <c r="BN20" s="25"/>
      <c r="BO20" s="25"/>
      <c r="BP20" s="25"/>
      <c r="BQ20" s="25"/>
      <c r="BR20" s="25"/>
    </row>
    <row r="21" spans="1:70" s="5" customFormat="1" ht="45">
      <c r="A21" s="22" t="s">
        <v>12</v>
      </c>
      <c r="B21" s="12"/>
      <c r="C21" s="99" t="s">
        <v>571</v>
      </c>
      <c r="D21" s="99" t="s">
        <v>571</v>
      </c>
      <c r="E21" s="99" t="s">
        <v>571</v>
      </c>
      <c r="F21" s="100" t="s">
        <v>561</v>
      </c>
      <c r="G21" s="100" t="s">
        <v>561</v>
      </c>
      <c r="H21" s="100" t="s">
        <v>561</v>
      </c>
      <c r="J21" s="25" t="s">
        <v>651</v>
      </c>
      <c r="K21" s="25" t="s">
        <v>425</v>
      </c>
      <c r="L21" s="25" t="s">
        <v>425</v>
      </c>
      <c r="M21" s="25" t="s">
        <v>424</v>
      </c>
      <c r="N21" s="25" t="s">
        <v>425</v>
      </c>
      <c r="O21" s="100" t="s">
        <v>426</v>
      </c>
      <c r="P21" s="100" t="s">
        <v>426</v>
      </c>
      <c r="R21" s="25" t="s">
        <v>306</v>
      </c>
      <c r="S21" s="25" t="s">
        <v>306</v>
      </c>
      <c r="T21" s="100" t="s">
        <v>326</v>
      </c>
      <c r="V21" s="25" t="s">
        <v>400</v>
      </c>
      <c r="W21" s="25" t="s">
        <v>401</v>
      </c>
      <c r="X21" s="100" t="s">
        <v>402</v>
      </c>
      <c r="Y21" s="25" t="s">
        <v>401</v>
      </c>
      <c r="Z21" s="100" t="s">
        <v>402</v>
      </c>
      <c r="AA21" s="100" t="s">
        <v>402</v>
      </c>
      <c r="AC21" s="25" t="s">
        <v>399</v>
      </c>
      <c r="AD21" s="25" t="s">
        <v>399</v>
      </c>
      <c r="AE21" s="25" t="s">
        <v>399</v>
      </c>
      <c r="AF21" s="25" t="s">
        <v>698</v>
      </c>
      <c r="AG21" s="124"/>
      <c r="AH21" s="25" t="s">
        <v>400</v>
      </c>
      <c r="AI21" s="25" t="s">
        <v>401</v>
      </c>
      <c r="AJ21" s="100" t="s">
        <v>1138</v>
      </c>
      <c r="AK21" s="25" t="s">
        <v>401</v>
      </c>
      <c r="AL21" s="25" t="s">
        <v>401</v>
      </c>
      <c r="AM21" s="100" t="s">
        <v>402</v>
      </c>
      <c r="AN21" s="25" t="s">
        <v>401</v>
      </c>
      <c r="AO21" s="25" t="s">
        <v>401</v>
      </c>
      <c r="AP21" s="25" t="s">
        <v>401</v>
      </c>
      <c r="AQ21" s="25" t="s">
        <v>401</v>
      </c>
      <c r="AR21" s="100" t="s">
        <v>403</v>
      </c>
      <c r="AS21" s="100" t="s">
        <v>403</v>
      </c>
      <c r="AT21" s="12"/>
      <c r="AU21" s="99" t="s">
        <v>154</v>
      </c>
      <c r="AW21" s="99" t="s">
        <v>742</v>
      </c>
      <c r="AX21" s="99" t="s">
        <v>742</v>
      </c>
      <c r="AY21" s="99" t="s">
        <v>742</v>
      </c>
      <c r="AZ21" s="99" t="s">
        <v>742</v>
      </c>
      <c r="BA21" s="100" t="s">
        <v>743</v>
      </c>
      <c r="BB21" s="100" t="s">
        <v>743</v>
      </c>
      <c r="BC21" s="100" t="s">
        <v>743</v>
      </c>
      <c r="BD21" s="100" t="s">
        <v>744</v>
      </c>
      <c r="BE21" s="100" t="s">
        <v>744</v>
      </c>
      <c r="BG21" s="25" t="s">
        <v>291</v>
      </c>
      <c r="BH21" s="25" t="s">
        <v>291</v>
      </c>
      <c r="BI21" s="100" t="s">
        <v>294</v>
      </c>
      <c r="BJ21" s="100" t="s">
        <v>294</v>
      </c>
      <c r="BK21" s="100" t="s">
        <v>294</v>
      </c>
      <c r="BL21" s="124"/>
      <c r="BM21" s="99" t="s">
        <v>742</v>
      </c>
      <c r="BN21" s="100" t="s">
        <v>743</v>
      </c>
      <c r="BO21" s="100" t="s">
        <v>744</v>
      </c>
      <c r="BP21" s="100" t="s">
        <v>743</v>
      </c>
      <c r="BQ21" s="100" t="s">
        <v>743</v>
      </c>
      <c r="BR21" s="100" t="s">
        <v>744</v>
      </c>
    </row>
    <row r="22" spans="1:70" s="5" customFormat="1" ht="45">
      <c r="A22" s="22" t="s">
        <v>64</v>
      </c>
      <c r="B22" s="12"/>
      <c r="C22" s="143" t="s">
        <v>603</v>
      </c>
      <c r="D22" s="143" t="s">
        <v>603</v>
      </c>
      <c r="E22" s="143" t="s">
        <v>603</v>
      </c>
      <c r="F22" s="100" t="s">
        <v>604</v>
      </c>
      <c r="G22" s="100" t="s">
        <v>604</v>
      </c>
      <c r="H22" s="100" t="s">
        <v>604</v>
      </c>
      <c r="J22" s="99" t="s">
        <v>652</v>
      </c>
      <c r="K22" s="99" t="s">
        <v>653</v>
      </c>
      <c r="L22" s="99" t="s">
        <v>653</v>
      </c>
      <c r="M22" s="99" t="s">
        <v>652</v>
      </c>
      <c r="N22" s="99" t="s">
        <v>653</v>
      </c>
      <c r="O22" s="99" t="s">
        <v>653</v>
      </c>
      <c r="P22" s="99" t="s">
        <v>653</v>
      </c>
      <c r="R22" s="100" t="s">
        <v>504</v>
      </c>
      <c r="S22" s="100" t="s">
        <v>504</v>
      </c>
      <c r="T22" s="100" t="s">
        <v>504</v>
      </c>
      <c r="V22" s="99" t="s">
        <v>404</v>
      </c>
      <c r="W22" s="100" t="s">
        <v>405</v>
      </c>
      <c r="X22" s="100" t="s">
        <v>405</v>
      </c>
      <c r="Y22" s="100" t="s">
        <v>405</v>
      </c>
      <c r="Z22" s="100" t="s">
        <v>405</v>
      </c>
      <c r="AA22" s="100" t="s">
        <v>405</v>
      </c>
      <c r="AC22" s="99" t="s">
        <v>404</v>
      </c>
      <c r="AD22" s="99" t="s">
        <v>404</v>
      </c>
      <c r="AE22" s="99" t="s">
        <v>404</v>
      </c>
      <c r="AF22" s="99" t="s">
        <v>404</v>
      </c>
      <c r="AG22" s="124"/>
      <c r="AH22" s="99" t="s">
        <v>404</v>
      </c>
      <c r="AI22" s="100" t="s">
        <v>405</v>
      </c>
      <c r="AJ22" s="100" t="s">
        <v>405</v>
      </c>
      <c r="AK22" s="100" t="s">
        <v>405</v>
      </c>
      <c r="AL22" s="100" t="s">
        <v>405</v>
      </c>
      <c r="AM22" s="100" t="s">
        <v>699</v>
      </c>
      <c r="AN22" s="100" t="s">
        <v>405</v>
      </c>
      <c r="AO22" s="100" t="s">
        <v>405</v>
      </c>
      <c r="AP22" s="100" t="s">
        <v>405</v>
      </c>
      <c r="AQ22" s="100" t="s">
        <v>405</v>
      </c>
      <c r="AR22" s="100" t="s">
        <v>699</v>
      </c>
      <c r="AS22" s="100" t="s">
        <v>699</v>
      </c>
      <c r="AT22" s="12"/>
      <c r="AU22" s="99" t="s">
        <v>41</v>
      </c>
      <c r="AW22" s="100" t="s">
        <v>745</v>
      </c>
      <c r="AX22" s="100" t="s">
        <v>745</v>
      </c>
      <c r="AY22" s="99" t="s">
        <v>746</v>
      </c>
      <c r="AZ22" s="100" t="s">
        <v>745</v>
      </c>
      <c r="BA22" s="100" t="s">
        <v>745</v>
      </c>
      <c r="BB22" s="100" t="s">
        <v>745</v>
      </c>
      <c r="BC22" s="100" t="s">
        <v>745</v>
      </c>
      <c r="BD22" s="100" t="s">
        <v>745</v>
      </c>
      <c r="BE22" s="100" t="s">
        <v>745</v>
      </c>
      <c r="BG22" s="99" t="s">
        <v>293</v>
      </c>
      <c r="BH22" s="100" t="s">
        <v>292</v>
      </c>
      <c r="BI22" s="100" t="s">
        <v>292</v>
      </c>
      <c r="BJ22" s="100" t="s">
        <v>292</v>
      </c>
      <c r="BK22" s="100" t="s">
        <v>292</v>
      </c>
      <c r="BL22" s="124"/>
      <c r="BM22" s="100" t="s">
        <v>784</v>
      </c>
      <c r="BN22" s="100" t="s">
        <v>784</v>
      </c>
      <c r="BO22" s="100" t="s">
        <v>784</v>
      </c>
      <c r="BP22" s="100" t="s">
        <v>784</v>
      </c>
      <c r="BQ22" s="100" t="s">
        <v>784</v>
      </c>
      <c r="BR22" s="100" t="s">
        <v>784</v>
      </c>
    </row>
    <row r="23" spans="1:70" s="5" customFormat="1" ht="22.5" customHeight="1">
      <c r="A23" s="22" t="s">
        <v>3</v>
      </c>
      <c r="B23" s="12"/>
      <c r="C23" s="119" t="s">
        <v>379</v>
      </c>
      <c r="D23" s="143" t="s">
        <v>412</v>
      </c>
      <c r="E23" s="143" t="s">
        <v>412</v>
      </c>
      <c r="F23" s="143" t="s">
        <v>412</v>
      </c>
      <c r="G23" s="143" t="s">
        <v>412</v>
      </c>
      <c r="H23" s="100" t="s">
        <v>380</v>
      </c>
      <c r="J23" s="99" t="s">
        <v>379</v>
      </c>
      <c r="K23" s="99" t="s">
        <v>379</v>
      </c>
      <c r="L23" s="99" t="s">
        <v>406</v>
      </c>
      <c r="M23" s="100" t="s">
        <v>407</v>
      </c>
      <c r="N23" s="100" t="s">
        <v>407</v>
      </c>
      <c r="O23" s="100" t="s">
        <v>1099</v>
      </c>
      <c r="P23" s="100" t="s">
        <v>570</v>
      </c>
      <c r="R23" s="99" t="s">
        <v>942</v>
      </c>
      <c r="S23" s="99" t="s">
        <v>563</v>
      </c>
      <c r="T23" s="100" t="s">
        <v>505</v>
      </c>
      <c r="V23" s="99" t="s">
        <v>379</v>
      </c>
      <c r="W23" s="99" t="s">
        <v>379</v>
      </c>
      <c r="X23" s="99" t="s">
        <v>379</v>
      </c>
      <c r="Y23" s="99" t="s">
        <v>563</v>
      </c>
      <c r="Z23" s="99" t="s">
        <v>563</v>
      </c>
      <c r="AA23" s="100" t="s">
        <v>505</v>
      </c>
      <c r="AC23" s="99" t="s">
        <v>379</v>
      </c>
      <c r="AD23" s="99" t="s">
        <v>379</v>
      </c>
      <c r="AE23" s="99" t="s">
        <v>379</v>
      </c>
      <c r="AF23" s="99" t="s">
        <v>379</v>
      </c>
      <c r="AG23" s="124"/>
      <c r="AH23" s="99" t="s">
        <v>379</v>
      </c>
      <c r="AI23" s="99" t="s">
        <v>379</v>
      </c>
      <c r="AJ23" s="99" t="s">
        <v>379</v>
      </c>
      <c r="AK23" s="99" t="s">
        <v>379</v>
      </c>
      <c r="AL23" s="99" t="s">
        <v>406</v>
      </c>
      <c r="AM23" s="99" t="s">
        <v>379</v>
      </c>
      <c r="AN23" s="100" t="s">
        <v>407</v>
      </c>
      <c r="AO23" s="100" t="s">
        <v>407</v>
      </c>
      <c r="AP23" s="100" t="s">
        <v>339</v>
      </c>
      <c r="AQ23" s="100" t="s">
        <v>339</v>
      </c>
      <c r="AR23" s="100" t="s">
        <v>408</v>
      </c>
      <c r="AS23" s="100" t="s">
        <v>700</v>
      </c>
      <c r="AT23" s="12"/>
      <c r="AU23" s="100" t="s">
        <v>377</v>
      </c>
      <c r="AW23" s="99" t="s">
        <v>37</v>
      </c>
      <c r="AX23" s="99" t="s">
        <v>37</v>
      </c>
      <c r="AY23" s="100" t="s">
        <v>377</v>
      </c>
      <c r="AZ23" s="100" t="s">
        <v>377</v>
      </c>
      <c r="BA23" s="99" t="s">
        <v>37</v>
      </c>
      <c r="BB23" s="100" t="s">
        <v>339</v>
      </c>
      <c r="BC23" s="99" t="s">
        <v>37</v>
      </c>
      <c r="BD23" s="100" t="s">
        <v>408</v>
      </c>
      <c r="BE23" s="100" t="s">
        <v>408</v>
      </c>
      <c r="BG23" s="99" t="s">
        <v>37</v>
      </c>
      <c r="BH23" s="99" t="s">
        <v>37</v>
      </c>
      <c r="BI23" s="100" t="s">
        <v>339</v>
      </c>
      <c r="BJ23" s="99" t="s">
        <v>37</v>
      </c>
      <c r="BK23" s="99" t="s">
        <v>37</v>
      </c>
      <c r="BL23" s="124"/>
      <c r="BM23" s="99" t="s">
        <v>37</v>
      </c>
      <c r="BN23" s="99" t="s">
        <v>37</v>
      </c>
      <c r="BO23" s="100" t="s">
        <v>377</v>
      </c>
      <c r="BP23" s="99" t="s">
        <v>37</v>
      </c>
      <c r="BQ23" s="99" t="s">
        <v>37</v>
      </c>
      <c r="BR23" s="100" t="s">
        <v>408</v>
      </c>
    </row>
    <row r="24" spans="1:70" s="5" customFormat="1" ht="22.5" customHeight="1">
      <c r="A24" s="22" t="s">
        <v>2</v>
      </c>
      <c r="B24" s="12"/>
      <c r="C24" s="194"/>
      <c r="D24" s="194"/>
      <c r="E24" s="194"/>
      <c r="F24" s="194"/>
      <c r="G24" s="194"/>
      <c r="H24" s="194"/>
      <c r="J24" s="119" t="s">
        <v>10</v>
      </c>
      <c r="K24" s="119" t="s">
        <v>10</v>
      </c>
      <c r="L24" s="119" t="s">
        <v>10</v>
      </c>
      <c r="M24" s="119" t="s">
        <v>10</v>
      </c>
      <c r="N24" s="119" t="s">
        <v>10</v>
      </c>
      <c r="O24" s="119" t="s">
        <v>10</v>
      </c>
      <c r="P24" s="119" t="s">
        <v>10</v>
      </c>
      <c r="R24" s="99" t="s">
        <v>147</v>
      </c>
      <c r="S24" s="99" t="s">
        <v>147</v>
      </c>
      <c r="T24" s="99" t="s">
        <v>147</v>
      </c>
      <c r="V24" s="99" t="s">
        <v>931</v>
      </c>
      <c r="W24" s="99" t="s">
        <v>931</v>
      </c>
      <c r="X24" s="99" t="s">
        <v>931</v>
      </c>
      <c r="Y24" s="99" t="s">
        <v>147</v>
      </c>
      <c r="Z24" s="99" t="s">
        <v>147</v>
      </c>
      <c r="AA24" s="99" t="s">
        <v>147</v>
      </c>
      <c r="AC24" s="119" t="s">
        <v>147</v>
      </c>
      <c r="AD24" s="119" t="s">
        <v>147</v>
      </c>
      <c r="AE24" s="119" t="s">
        <v>147</v>
      </c>
      <c r="AF24" s="119" t="s">
        <v>147</v>
      </c>
      <c r="AG24" s="124"/>
      <c r="AH24" s="119" t="s">
        <v>147</v>
      </c>
      <c r="AI24" s="119" t="s">
        <v>147</v>
      </c>
      <c r="AJ24" s="119" t="s">
        <v>147</v>
      </c>
      <c r="AK24" s="119" t="s">
        <v>147</v>
      </c>
      <c r="AL24" s="119" t="s">
        <v>147</v>
      </c>
      <c r="AM24" s="119" t="s">
        <v>147</v>
      </c>
      <c r="AN24" s="119" t="s">
        <v>147</v>
      </c>
      <c r="AO24" s="119" t="s">
        <v>147</v>
      </c>
      <c r="AP24" s="119" t="s">
        <v>147</v>
      </c>
      <c r="AQ24" s="119" t="s">
        <v>147</v>
      </c>
      <c r="AR24" s="119" t="s">
        <v>147</v>
      </c>
      <c r="AS24" s="119" t="s">
        <v>147</v>
      </c>
      <c r="AT24" s="12"/>
      <c r="AU24" s="119" t="s">
        <v>10</v>
      </c>
      <c r="AW24" s="119" t="s">
        <v>147</v>
      </c>
      <c r="AX24" s="119" t="s">
        <v>147</v>
      </c>
      <c r="AY24" s="119" t="s">
        <v>147</v>
      </c>
      <c r="AZ24" s="119" t="s">
        <v>147</v>
      </c>
      <c r="BA24" s="119" t="s">
        <v>147</v>
      </c>
      <c r="BB24" s="119" t="s">
        <v>147</v>
      </c>
      <c r="BC24" s="119" t="s">
        <v>147</v>
      </c>
      <c r="BD24" s="119" t="s">
        <v>147</v>
      </c>
      <c r="BE24" s="119" t="s">
        <v>147</v>
      </c>
      <c r="BG24" s="119" t="s">
        <v>10</v>
      </c>
      <c r="BH24" s="119" t="s">
        <v>10</v>
      </c>
      <c r="BI24" s="119" t="s">
        <v>10</v>
      </c>
      <c r="BJ24" s="119" t="s">
        <v>10</v>
      </c>
      <c r="BK24" s="119" t="s">
        <v>10</v>
      </c>
      <c r="BL24" s="124"/>
      <c r="BM24" s="119" t="s">
        <v>147</v>
      </c>
      <c r="BN24" s="119" t="s">
        <v>147</v>
      </c>
      <c r="BO24" s="119" t="s">
        <v>147</v>
      </c>
      <c r="BP24" s="119" t="s">
        <v>147</v>
      </c>
      <c r="BQ24" s="119" t="s">
        <v>147</v>
      </c>
      <c r="BR24" s="119" t="s">
        <v>147</v>
      </c>
    </row>
    <row r="25" spans="1:70" s="5" customFormat="1" ht="37.5" customHeight="1">
      <c r="A25" s="22" t="s">
        <v>20</v>
      </c>
      <c r="B25" s="12"/>
      <c r="C25" s="214"/>
      <c r="D25" s="214"/>
      <c r="E25" s="214"/>
      <c r="F25" s="214"/>
      <c r="G25" s="214"/>
      <c r="H25" s="214"/>
      <c r="J25" s="26" t="s">
        <v>427</v>
      </c>
      <c r="K25" s="26" t="s">
        <v>427</v>
      </c>
      <c r="L25" s="26" t="s">
        <v>427</v>
      </c>
      <c r="M25" s="26" t="s">
        <v>427</v>
      </c>
      <c r="N25" s="26" t="s">
        <v>427</v>
      </c>
      <c r="O25" s="26" t="s">
        <v>427</v>
      </c>
      <c r="P25" s="26" t="s">
        <v>427</v>
      </c>
      <c r="R25" s="99"/>
      <c r="S25" s="210"/>
      <c r="T25" s="210"/>
      <c r="V25" s="26" t="s">
        <v>409</v>
      </c>
      <c r="W25" s="26" t="s">
        <v>409</v>
      </c>
      <c r="X25" s="26" t="s">
        <v>409</v>
      </c>
      <c r="Y25" s="26" t="s">
        <v>409</v>
      </c>
      <c r="Z25" s="26" t="s">
        <v>409</v>
      </c>
      <c r="AA25" s="26" t="s">
        <v>409</v>
      </c>
      <c r="AC25" s="26" t="s">
        <v>701</v>
      </c>
      <c r="AD25" s="26" t="s">
        <v>701</v>
      </c>
      <c r="AE25" s="26" t="s">
        <v>701</v>
      </c>
      <c r="AF25" s="26" t="s">
        <v>701</v>
      </c>
      <c r="AG25" s="124"/>
      <c r="AH25" s="26" t="s">
        <v>701</v>
      </c>
      <c r="AI25" s="26" t="s">
        <v>701</v>
      </c>
      <c r="AJ25" s="26" t="s">
        <v>701</v>
      </c>
      <c r="AK25" s="26" t="s">
        <v>701</v>
      </c>
      <c r="AL25" s="206" t="s">
        <v>701</v>
      </c>
      <c r="AM25" s="206" t="s">
        <v>701</v>
      </c>
      <c r="AN25" s="26" t="s">
        <v>701</v>
      </c>
      <c r="AO25" s="26" t="s">
        <v>701</v>
      </c>
      <c r="AP25" s="26" t="s">
        <v>701</v>
      </c>
      <c r="AQ25" s="26" t="s">
        <v>701</v>
      </c>
      <c r="AR25" s="26" t="s">
        <v>701</v>
      </c>
      <c r="AS25" s="26" t="s">
        <v>701</v>
      </c>
      <c r="AT25" s="12"/>
      <c r="AU25" s="26" t="s">
        <v>38</v>
      </c>
      <c r="AW25" s="26" t="s">
        <v>701</v>
      </c>
      <c r="AX25" s="26" t="s">
        <v>701</v>
      </c>
      <c r="AY25" s="26" t="s">
        <v>701</v>
      </c>
      <c r="AZ25" s="26" t="s">
        <v>701</v>
      </c>
      <c r="BA25" s="26" t="s">
        <v>701</v>
      </c>
      <c r="BB25" s="26" t="s">
        <v>701</v>
      </c>
      <c r="BC25" s="26" t="s">
        <v>701</v>
      </c>
      <c r="BD25" s="26" t="s">
        <v>701</v>
      </c>
      <c r="BE25" s="26" t="s">
        <v>701</v>
      </c>
      <c r="BG25" s="26" t="s">
        <v>274</v>
      </c>
      <c r="BH25" s="26" t="s">
        <v>274</v>
      </c>
      <c r="BI25" s="26" t="s">
        <v>274</v>
      </c>
      <c r="BJ25" s="26" t="s">
        <v>274</v>
      </c>
      <c r="BK25" s="26" t="s">
        <v>274</v>
      </c>
      <c r="BL25" s="124"/>
      <c r="BM25" s="26"/>
      <c r="BN25" s="26"/>
      <c r="BO25" s="26"/>
      <c r="BP25" s="26"/>
      <c r="BQ25" s="26"/>
      <c r="BR25" s="26"/>
    </row>
    <row r="26" spans="1:70" s="5" customFormat="1" ht="37.5" customHeight="1">
      <c r="A26" s="36" t="s">
        <v>16</v>
      </c>
      <c r="B26" s="12"/>
      <c r="C26" s="37" t="s">
        <v>574</v>
      </c>
      <c r="D26" s="37" t="s">
        <v>574</v>
      </c>
      <c r="E26" s="37" t="s">
        <v>574</v>
      </c>
      <c r="F26" s="37" t="s">
        <v>574</v>
      </c>
      <c r="G26" s="60" t="s">
        <v>582</v>
      </c>
      <c r="H26" s="37" t="s">
        <v>574</v>
      </c>
      <c r="J26" s="37" t="s">
        <v>574</v>
      </c>
      <c r="K26" s="60" t="s">
        <v>582</v>
      </c>
      <c r="L26" s="37" t="s">
        <v>574</v>
      </c>
      <c r="M26" s="37" t="s">
        <v>574</v>
      </c>
      <c r="N26" s="60" t="s">
        <v>582</v>
      </c>
      <c r="O26" s="60" t="s">
        <v>582</v>
      </c>
      <c r="P26" s="60" t="s">
        <v>582</v>
      </c>
      <c r="R26" s="37" t="s">
        <v>574</v>
      </c>
      <c r="S26" s="37" t="s">
        <v>574</v>
      </c>
      <c r="T26" s="60" t="s">
        <v>582</v>
      </c>
      <c r="V26" s="37" t="s">
        <v>574</v>
      </c>
      <c r="W26" s="37" t="s">
        <v>574</v>
      </c>
      <c r="X26" s="60" t="s">
        <v>582</v>
      </c>
      <c r="Y26" s="37" t="s">
        <v>574</v>
      </c>
      <c r="Z26" s="60" t="s">
        <v>582</v>
      </c>
      <c r="AA26" s="60" t="s">
        <v>582</v>
      </c>
      <c r="AC26" s="37" t="s">
        <v>574</v>
      </c>
      <c r="AD26" s="37" t="s">
        <v>574</v>
      </c>
      <c r="AE26" s="37" t="s">
        <v>574</v>
      </c>
      <c r="AF26" s="60" t="s">
        <v>582</v>
      </c>
      <c r="AG26" s="124"/>
      <c r="AH26" s="37" t="s">
        <v>574</v>
      </c>
      <c r="AI26" s="37" t="s">
        <v>574</v>
      </c>
      <c r="AJ26" s="37" t="s">
        <v>574</v>
      </c>
      <c r="AK26" s="60" t="s">
        <v>582</v>
      </c>
      <c r="AL26" s="37" t="s">
        <v>574</v>
      </c>
      <c r="AM26" s="60" t="s">
        <v>582</v>
      </c>
      <c r="AN26" s="37" t="s">
        <v>574</v>
      </c>
      <c r="AO26" s="60" t="s">
        <v>582</v>
      </c>
      <c r="AP26" s="37" t="s">
        <v>574</v>
      </c>
      <c r="AQ26" s="60" t="s">
        <v>582</v>
      </c>
      <c r="AR26" s="60" t="s">
        <v>582</v>
      </c>
      <c r="AS26" s="60" t="s">
        <v>582</v>
      </c>
      <c r="AT26" s="11"/>
      <c r="AU26" s="37" t="s">
        <v>574</v>
      </c>
      <c r="AW26" s="37" t="s">
        <v>574</v>
      </c>
      <c r="AX26" s="60" t="s">
        <v>582</v>
      </c>
      <c r="AY26" s="37" t="s">
        <v>574</v>
      </c>
      <c r="AZ26" s="60" t="s">
        <v>582</v>
      </c>
      <c r="BA26" s="60" t="s">
        <v>582</v>
      </c>
      <c r="BB26" s="60" t="s">
        <v>582</v>
      </c>
      <c r="BC26" s="60" t="s">
        <v>582</v>
      </c>
      <c r="BD26" s="60" t="s">
        <v>582</v>
      </c>
      <c r="BE26" s="60" t="s">
        <v>582</v>
      </c>
      <c r="BG26" s="60" t="s">
        <v>582</v>
      </c>
      <c r="BH26" s="60" t="s">
        <v>582</v>
      </c>
      <c r="BI26" s="60" t="s">
        <v>582</v>
      </c>
      <c r="BJ26" s="60" t="s">
        <v>582</v>
      </c>
      <c r="BK26" s="60" t="s">
        <v>582</v>
      </c>
      <c r="BL26" s="124"/>
      <c r="BM26" s="60" t="s">
        <v>582</v>
      </c>
      <c r="BN26" s="60" t="s">
        <v>582</v>
      </c>
      <c r="BO26" s="60" t="s">
        <v>582</v>
      </c>
      <c r="BP26" s="60" t="s">
        <v>582</v>
      </c>
      <c r="BQ26" s="60" t="s">
        <v>582</v>
      </c>
      <c r="BR26" s="60" t="s">
        <v>582</v>
      </c>
    </row>
    <row r="27" spans="1:70" s="5" customFormat="1" ht="30" customHeight="1">
      <c r="A27" s="22" t="s">
        <v>31</v>
      </c>
      <c r="B27" s="12"/>
      <c r="C27" s="211"/>
      <c r="D27" s="211"/>
      <c r="E27" s="211"/>
      <c r="F27" s="211"/>
      <c r="G27" s="211"/>
      <c r="H27" s="211"/>
      <c r="J27" s="119" t="s">
        <v>10</v>
      </c>
      <c r="K27" s="119" t="s">
        <v>10</v>
      </c>
      <c r="L27" s="119" t="s">
        <v>10</v>
      </c>
      <c r="M27" s="119" t="s">
        <v>10</v>
      </c>
      <c r="N27" s="119" t="s">
        <v>10</v>
      </c>
      <c r="O27" s="119" t="s">
        <v>10</v>
      </c>
      <c r="P27" s="119" t="s">
        <v>10</v>
      </c>
      <c r="R27" s="99" t="s">
        <v>266</v>
      </c>
      <c r="S27" s="99" t="s">
        <v>266</v>
      </c>
      <c r="T27" s="99" t="s">
        <v>266</v>
      </c>
      <c r="V27" s="99" t="s">
        <v>266</v>
      </c>
      <c r="W27" s="99" t="s">
        <v>266</v>
      </c>
      <c r="X27" s="99" t="s">
        <v>266</v>
      </c>
      <c r="Y27" s="99" t="s">
        <v>266</v>
      </c>
      <c r="Z27" s="99" t="s">
        <v>266</v>
      </c>
      <c r="AA27" s="99" t="s">
        <v>266</v>
      </c>
      <c r="AC27" s="99" t="s">
        <v>266</v>
      </c>
      <c r="AD27" s="99" t="s">
        <v>266</v>
      </c>
      <c r="AE27" s="99" t="s">
        <v>266</v>
      </c>
      <c r="AF27" s="99" t="s">
        <v>266</v>
      </c>
      <c r="AG27" s="124"/>
      <c r="AH27" s="99" t="s">
        <v>266</v>
      </c>
      <c r="AI27" s="99" t="s">
        <v>266</v>
      </c>
      <c r="AJ27" s="99" t="s">
        <v>266</v>
      </c>
      <c r="AK27" s="99" t="s">
        <v>266</v>
      </c>
      <c r="AL27" s="99" t="s">
        <v>266</v>
      </c>
      <c r="AM27" s="99" t="s">
        <v>266</v>
      </c>
      <c r="AN27" s="99" t="s">
        <v>266</v>
      </c>
      <c r="AO27" s="99" t="s">
        <v>266</v>
      </c>
      <c r="AP27" s="99" t="s">
        <v>266</v>
      </c>
      <c r="AQ27" s="99" t="s">
        <v>266</v>
      </c>
      <c r="AR27" s="99" t="s">
        <v>266</v>
      </c>
      <c r="AS27" s="99" t="s">
        <v>266</v>
      </c>
      <c r="AT27" s="12"/>
      <c r="AU27" s="119" t="s">
        <v>10</v>
      </c>
      <c r="AW27" s="99" t="s">
        <v>747</v>
      </c>
      <c r="AX27" s="99" t="s">
        <v>747</v>
      </c>
      <c r="AY27" s="99" t="s">
        <v>747</v>
      </c>
      <c r="AZ27" s="99" t="s">
        <v>747</v>
      </c>
      <c r="BA27" s="99" t="s">
        <v>747</v>
      </c>
      <c r="BB27" s="99" t="s">
        <v>747</v>
      </c>
      <c r="BC27" s="99" t="s">
        <v>747</v>
      </c>
      <c r="BD27" s="99" t="s">
        <v>747</v>
      </c>
      <c r="BE27" s="99" t="s">
        <v>747</v>
      </c>
      <c r="BG27" s="99" t="s">
        <v>34</v>
      </c>
      <c r="BH27" s="99" t="s">
        <v>34</v>
      </c>
      <c r="BI27" s="99" t="s">
        <v>34</v>
      </c>
      <c r="BJ27" s="99" t="s">
        <v>34</v>
      </c>
      <c r="BK27" s="99" t="s">
        <v>34</v>
      </c>
      <c r="BL27" s="124"/>
      <c r="BM27" s="99" t="s">
        <v>747</v>
      </c>
      <c r="BN27" s="99" t="s">
        <v>747</v>
      </c>
      <c r="BO27" s="99" t="s">
        <v>747</v>
      </c>
      <c r="BP27" s="99" t="s">
        <v>747</v>
      </c>
      <c r="BQ27" s="99" t="s">
        <v>747</v>
      </c>
      <c r="BR27" s="99" t="s">
        <v>747</v>
      </c>
    </row>
    <row r="28" spans="1:70" s="5" customFormat="1" ht="30" customHeight="1">
      <c r="A28" s="22" t="s">
        <v>1177</v>
      </c>
      <c r="B28" s="12"/>
      <c r="C28" s="99" t="s">
        <v>1179</v>
      </c>
      <c r="D28" s="99" t="s">
        <v>1179</v>
      </c>
      <c r="E28" s="99" t="s">
        <v>1179</v>
      </c>
      <c r="F28" s="99" t="s">
        <v>1179</v>
      </c>
      <c r="G28" s="99" t="s">
        <v>1179</v>
      </c>
      <c r="H28" s="99" t="s">
        <v>1179</v>
      </c>
      <c r="I28" s="99"/>
      <c r="J28" s="99" t="s">
        <v>1180</v>
      </c>
      <c r="K28" s="99" t="s">
        <v>1180</v>
      </c>
      <c r="L28" s="99" t="s">
        <v>1180</v>
      </c>
      <c r="M28" s="99" t="s">
        <v>1180</v>
      </c>
      <c r="N28" s="99" t="s">
        <v>1180</v>
      </c>
      <c r="O28" s="99" t="s">
        <v>1180</v>
      </c>
      <c r="P28" s="99" t="s">
        <v>1180</v>
      </c>
      <c r="R28" s="119" t="s">
        <v>10</v>
      </c>
      <c r="S28" s="119" t="s">
        <v>10</v>
      </c>
      <c r="T28" s="119" t="s">
        <v>10</v>
      </c>
      <c r="U28" s="99"/>
      <c r="V28" s="99" t="s">
        <v>10</v>
      </c>
      <c r="W28" s="99" t="s">
        <v>10</v>
      </c>
      <c r="X28" s="99" t="s">
        <v>10</v>
      </c>
      <c r="Y28" s="99" t="s">
        <v>10</v>
      </c>
      <c r="Z28" s="99" t="s">
        <v>10</v>
      </c>
      <c r="AA28" s="99" t="s">
        <v>10</v>
      </c>
      <c r="AB28" s="99"/>
      <c r="AC28" s="99" t="s">
        <v>10</v>
      </c>
      <c r="AD28" s="99" t="s">
        <v>10</v>
      </c>
      <c r="AE28" s="99" t="s">
        <v>10</v>
      </c>
      <c r="AF28" s="99" t="s">
        <v>10</v>
      </c>
      <c r="AG28" s="99"/>
      <c r="AH28" s="99" t="s">
        <v>10</v>
      </c>
      <c r="AI28" s="99" t="s">
        <v>10</v>
      </c>
      <c r="AJ28" s="99" t="s">
        <v>10</v>
      </c>
      <c r="AK28" s="99" t="s">
        <v>10</v>
      </c>
      <c r="AL28" s="99" t="s">
        <v>10</v>
      </c>
      <c r="AM28" s="99" t="s">
        <v>10</v>
      </c>
      <c r="AN28" s="99" t="s">
        <v>10</v>
      </c>
      <c r="AO28" s="99" t="s">
        <v>10</v>
      </c>
      <c r="AP28" s="99" t="s">
        <v>10</v>
      </c>
      <c r="AQ28" s="99" t="s">
        <v>10</v>
      </c>
      <c r="AR28" s="99" t="s">
        <v>10</v>
      </c>
      <c r="AS28" s="99" t="s">
        <v>10</v>
      </c>
      <c r="AT28" s="99"/>
      <c r="AU28" s="99" t="s">
        <v>1172</v>
      </c>
      <c r="AV28" s="99"/>
      <c r="AW28" s="99" t="s">
        <v>1172</v>
      </c>
      <c r="AX28" s="99" t="s">
        <v>1172</v>
      </c>
      <c r="AY28" s="99" t="s">
        <v>1172</v>
      </c>
      <c r="AZ28" s="99" t="s">
        <v>1172</v>
      </c>
      <c r="BA28" s="99" t="s">
        <v>1172</v>
      </c>
      <c r="BB28" s="99" t="s">
        <v>1172</v>
      </c>
      <c r="BC28" s="99" t="s">
        <v>1172</v>
      </c>
      <c r="BD28" s="99" t="s">
        <v>1172</v>
      </c>
      <c r="BE28" s="99" t="s">
        <v>1172</v>
      </c>
      <c r="BF28" s="99"/>
      <c r="BG28" s="99" t="s">
        <v>1172</v>
      </c>
      <c r="BH28" s="99" t="s">
        <v>1172</v>
      </c>
      <c r="BI28" s="99" t="s">
        <v>1172</v>
      </c>
      <c r="BJ28" s="99" t="s">
        <v>1172</v>
      </c>
      <c r="BK28" s="99" t="s">
        <v>1172</v>
      </c>
      <c r="BL28" s="99"/>
      <c r="BM28" s="99" t="s">
        <v>1181</v>
      </c>
      <c r="BN28" s="99" t="s">
        <v>1181</v>
      </c>
      <c r="BO28" s="99" t="s">
        <v>1181</v>
      </c>
      <c r="BP28" s="99" t="s">
        <v>1181</v>
      </c>
      <c r="BQ28" s="99" t="s">
        <v>1181</v>
      </c>
      <c r="BR28" s="99" t="s">
        <v>1181</v>
      </c>
    </row>
    <row r="29" spans="1:70" s="5" customFormat="1" ht="30" customHeight="1">
      <c r="A29" s="22" t="s">
        <v>1178</v>
      </c>
      <c r="B29" s="12"/>
      <c r="C29" s="99" t="s">
        <v>1173</v>
      </c>
      <c r="D29" s="99" t="s">
        <v>1173</v>
      </c>
      <c r="E29" s="99" t="s">
        <v>1173</v>
      </c>
      <c r="F29" s="99" t="s">
        <v>1173</v>
      </c>
      <c r="G29" s="99" t="s">
        <v>1173</v>
      </c>
      <c r="H29" s="99" t="s">
        <v>1173</v>
      </c>
      <c r="I29" s="99"/>
      <c r="J29" s="99" t="s">
        <v>1173</v>
      </c>
      <c r="K29" s="99" t="s">
        <v>1173</v>
      </c>
      <c r="L29" s="99" t="s">
        <v>1173</v>
      </c>
      <c r="M29" s="99" t="s">
        <v>1173</v>
      </c>
      <c r="N29" s="99" t="s">
        <v>1173</v>
      </c>
      <c r="O29" s="99" t="s">
        <v>1173</v>
      </c>
      <c r="P29" s="99" t="s">
        <v>1173</v>
      </c>
      <c r="R29" s="99" t="s">
        <v>1173</v>
      </c>
      <c r="S29" s="99" t="s">
        <v>1173</v>
      </c>
      <c r="T29" s="99" t="s">
        <v>1173</v>
      </c>
      <c r="U29" s="99"/>
      <c r="V29" s="99" t="s">
        <v>1173</v>
      </c>
      <c r="W29" s="99" t="s">
        <v>1173</v>
      </c>
      <c r="X29" s="99" t="s">
        <v>1173</v>
      </c>
      <c r="Y29" s="99" t="s">
        <v>1173</v>
      </c>
      <c r="Z29" s="99" t="s">
        <v>1173</v>
      </c>
      <c r="AA29" s="99" t="s">
        <v>1173</v>
      </c>
      <c r="AB29" s="99"/>
      <c r="AC29" s="99" t="s">
        <v>1173</v>
      </c>
      <c r="AD29" s="99" t="s">
        <v>1173</v>
      </c>
      <c r="AE29" s="99" t="s">
        <v>1173</v>
      </c>
      <c r="AF29" s="99" t="s">
        <v>1173</v>
      </c>
      <c r="AG29" s="99"/>
      <c r="AH29" s="99" t="s">
        <v>1173</v>
      </c>
      <c r="AI29" s="99" t="s">
        <v>1173</v>
      </c>
      <c r="AJ29" s="99" t="s">
        <v>1173</v>
      </c>
      <c r="AK29" s="99" t="s">
        <v>1173</v>
      </c>
      <c r="AL29" s="99" t="s">
        <v>1173</v>
      </c>
      <c r="AM29" s="99" t="s">
        <v>1173</v>
      </c>
      <c r="AN29" s="99" t="s">
        <v>1173</v>
      </c>
      <c r="AO29" s="99" t="s">
        <v>1173</v>
      </c>
      <c r="AP29" s="99" t="s">
        <v>1173</v>
      </c>
      <c r="AQ29" s="99" t="s">
        <v>1173</v>
      </c>
      <c r="AR29" s="99" t="s">
        <v>1173</v>
      </c>
      <c r="AS29" s="99" t="s">
        <v>1173</v>
      </c>
      <c r="AT29" s="99"/>
      <c r="AU29" s="99" t="s">
        <v>1173</v>
      </c>
      <c r="AV29" s="99"/>
      <c r="AW29" s="99" t="s">
        <v>1173</v>
      </c>
      <c r="AX29" s="99" t="s">
        <v>1173</v>
      </c>
      <c r="AY29" s="99" t="s">
        <v>1173</v>
      </c>
      <c r="AZ29" s="99" t="s">
        <v>1173</v>
      </c>
      <c r="BA29" s="99" t="s">
        <v>1173</v>
      </c>
      <c r="BB29" s="99" t="s">
        <v>1173</v>
      </c>
      <c r="BC29" s="99" t="s">
        <v>1173</v>
      </c>
      <c r="BD29" s="99" t="s">
        <v>1173</v>
      </c>
      <c r="BE29" s="99" t="s">
        <v>1173</v>
      </c>
      <c r="BF29" s="99"/>
      <c r="BG29" s="99" t="s">
        <v>1173</v>
      </c>
      <c r="BH29" s="99" t="s">
        <v>1173</v>
      </c>
      <c r="BI29" s="99" t="s">
        <v>1173</v>
      </c>
      <c r="BJ29" s="99" t="s">
        <v>1173</v>
      </c>
      <c r="BK29" s="99" t="s">
        <v>1173</v>
      </c>
      <c r="BL29" s="99"/>
      <c r="BM29" s="99" t="s">
        <v>1173</v>
      </c>
      <c r="BN29" s="99" t="s">
        <v>1173</v>
      </c>
      <c r="BO29" s="99" t="s">
        <v>1173</v>
      </c>
      <c r="BP29" s="99" t="s">
        <v>1173</v>
      </c>
      <c r="BQ29" s="99" t="s">
        <v>1173</v>
      </c>
      <c r="BR29" s="99" t="s">
        <v>1173</v>
      </c>
    </row>
    <row r="30" spans="1:70" s="5" customFormat="1" ht="67.5" customHeight="1">
      <c r="A30" s="22" t="s">
        <v>4</v>
      </c>
      <c r="B30" s="12"/>
      <c r="C30" s="100" t="s">
        <v>605</v>
      </c>
      <c r="D30" s="99" t="s">
        <v>35</v>
      </c>
      <c r="E30" s="99" t="s">
        <v>35</v>
      </c>
      <c r="F30" s="99" t="s">
        <v>35</v>
      </c>
      <c r="G30" s="100" t="s">
        <v>605</v>
      </c>
      <c r="H30" s="100" t="s">
        <v>605</v>
      </c>
      <c r="J30" s="99" t="s">
        <v>428</v>
      </c>
      <c r="K30" s="99" t="s">
        <v>428</v>
      </c>
      <c r="L30" s="100" t="s">
        <v>654</v>
      </c>
      <c r="M30" s="99" t="s">
        <v>428</v>
      </c>
      <c r="N30" s="100" t="s">
        <v>654</v>
      </c>
      <c r="O30" s="100" t="s">
        <v>654</v>
      </c>
      <c r="P30" s="100" t="s">
        <v>654</v>
      </c>
      <c r="R30" s="99" t="s">
        <v>35</v>
      </c>
      <c r="S30" s="99" t="s">
        <v>35</v>
      </c>
      <c r="T30" s="99" t="s">
        <v>35</v>
      </c>
      <c r="V30" s="99" t="s">
        <v>35</v>
      </c>
      <c r="W30" s="99" t="s">
        <v>35</v>
      </c>
      <c r="X30" s="99" t="s">
        <v>35</v>
      </c>
      <c r="Y30" s="99" t="s">
        <v>35</v>
      </c>
      <c r="Z30" s="99" t="s">
        <v>35</v>
      </c>
      <c r="AA30" s="99" t="s">
        <v>35</v>
      </c>
      <c r="AC30" s="99" t="s">
        <v>35</v>
      </c>
      <c r="AD30" s="99" t="s">
        <v>35</v>
      </c>
      <c r="AE30" s="99" t="s">
        <v>35</v>
      </c>
      <c r="AF30" s="99" t="s">
        <v>35</v>
      </c>
      <c r="AG30" s="124"/>
      <c r="AH30" s="99" t="s">
        <v>35</v>
      </c>
      <c r="AI30" s="99" t="s">
        <v>35</v>
      </c>
      <c r="AJ30" s="99" t="s">
        <v>35</v>
      </c>
      <c r="AK30" s="99" t="s">
        <v>35</v>
      </c>
      <c r="AL30" s="99" t="s">
        <v>35</v>
      </c>
      <c r="AM30" s="99" t="s">
        <v>35</v>
      </c>
      <c r="AN30" s="99" t="s">
        <v>35</v>
      </c>
      <c r="AO30" s="99" t="s">
        <v>35</v>
      </c>
      <c r="AP30" s="99" t="s">
        <v>35</v>
      </c>
      <c r="AQ30" s="99" t="s">
        <v>35</v>
      </c>
      <c r="AR30" s="99" t="s">
        <v>35</v>
      </c>
      <c r="AS30" s="99" t="s">
        <v>35</v>
      </c>
      <c r="AT30" s="12"/>
      <c r="AU30" s="99" t="s">
        <v>39</v>
      </c>
      <c r="AW30" s="99" t="s">
        <v>39</v>
      </c>
      <c r="AX30" s="99" t="s">
        <v>39</v>
      </c>
      <c r="AY30" s="99" t="s">
        <v>39</v>
      </c>
      <c r="AZ30" s="99" t="s">
        <v>39</v>
      </c>
      <c r="BA30" s="99" t="s">
        <v>39</v>
      </c>
      <c r="BB30" s="99" t="s">
        <v>39</v>
      </c>
      <c r="BC30" s="99" t="s">
        <v>39</v>
      </c>
      <c r="BD30" s="99" t="s">
        <v>39</v>
      </c>
      <c r="BE30" s="99" t="s">
        <v>39</v>
      </c>
      <c r="BG30" s="100" t="s">
        <v>275</v>
      </c>
      <c r="BH30" s="100" t="s">
        <v>275</v>
      </c>
      <c r="BI30" s="100" t="s">
        <v>275</v>
      </c>
      <c r="BJ30" s="100" t="s">
        <v>275</v>
      </c>
      <c r="BK30" s="100" t="s">
        <v>275</v>
      </c>
      <c r="BL30" s="124"/>
      <c r="BM30" s="100" t="s">
        <v>785</v>
      </c>
      <c r="BN30" s="100" t="s">
        <v>785</v>
      </c>
      <c r="BO30" s="100" t="s">
        <v>785</v>
      </c>
      <c r="BP30" s="100" t="s">
        <v>785</v>
      </c>
      <c r="BQ30" s="100" t="s">
        <v>785</v>
      </c>
      <c r="BR30" s="100" t="s">
        <v>785</v>
      </c>
    </row>
    <row r="31" spans="1:70" s="5" customFormat="1" ht="45">
      <c r="A31" s="22" t="s">
        <v>32</v>
      </c>
      <c r="B31" s="12"/>
      <c r="C31" s="99" t="s">
        <v>381</v>
      </c>
      <c r="D31" s="99" t="s">
        <v>381</v>
      </c>
      <c r="E31" s="99" t="s">
        <v>381</v>
      </c>
      <c r="F31" s="99" t="s">
        <v>381</v>
      </c>
      <c r="G31" s="99" t="s">
        <v>381</v>
      </c>
      <c r="H31" s="99" t="s">
        <v>381</v>
      </c>
      <c r="J31" s="99" t="s">
        <v>429</v>
      </c>
      <c r="K31" s="99" t="s">
        <v>429</v>
      </c>
      <c r="L31" s="99" t="s">
        <v>429</v>
      </c>
      <c r="M31" s="99" t="s">
        <v>429</v>
      </c>
      <c r="N31" s="99" t="s">
        <v>429</v>
      </c>
      <c r="O31" s="99" t="s">
        <v>429</v>
      </c>
      <c r="P31" s="99" t="s">
        <v>429</v>
      </c>
      <c r="R31" s="99" t="s">
        <v>506</v>
      </c>
      <c r="S31" s="99" t="s">
        <v>506</v>
      </c>
      <c r="T31" s="99" t="s">
        <v>506</v>
      </c>
      <c r="V31" s="99" t="s">
        <v>410</v>
      </c>
      <c r="W31" s="99" t="s">
        <v>410</v>
      </c>
      <c r="X31" s="99" t="s">
        <v>410</v>
      </c>
      <c r="Y31" s="99" t="s">
        <v>410</v>
      </c>
      <c r="Z31" s="99" t="s">
        <v>410</v>
      </c>
      <c r="AA31" s="99" t="s">
        <v>410</v>
      </c>
      <c r="AC31" s="99" t="s">
        <v>966</v>
      </c>
      <c r="AD31" s="99" t="s">
        <v>966</v>
      </c>
      <c r="AE31" s="99" t="s">
        <v>966</v>
      </c>
      <c r="AF31" s="99" t="s">
        <v>966</v>
      </c>
      <c r="AG31" s="124"/>
      <c r="AH31" s="99" t="s">
        <v>966</v>
      </c>
      <c r="AI31" s="99" t="s">
        <v>966</v>
      </c>
      <c r="AJ31" s="99" t="s">
        <v>966</v>
      </c>
      <c r="AK31" s="99" t="s">
        <v>966</v>
      </c>
      <c r="AL31" s="99" t="s">
        <v>966</v>
      </c>
      <c r="AM31" s="99" t="s">
        <v>966</v>
      </c>
      <c r="AN31" s="99" t="s">
        <v>966</v>
      </c>
      <c r="AO31" s="99" t="s">
        <v>966</v>
      </c>
      <c r="AP31" s="99" t="s">
        <v>966</v>
      </c>
      <c r="AQ31" s="99" t="s">
        <v>966</v>
      </c>
      <c r="AR31" s="99" t="s">
        <v>966</v>
      </c>
      <c r="AS31" s="99" t="s">
        <v>966</v>
      </c>
      <c r="AT31" s="12"/>
      <c r="AU31" s="99" t="s">
        <v>49</v>
      </c>
      <c r="AW31" s="99" t="s">
        <v>748</v>
      </c>
      <c r="AX31" s="99" t="s">
        <v>748</v>
      </c>
      <c r="AY31" s="99" t="s">
        <v>748</v>
      </c>
      <c r="AZ31" s="99" t="s">
        <v>748</v>
      </c>
      <c r="BA31" s="99" t="s">
        <v>748</v>
      </c>
      <c r="BB31" s="99" t="s">
        <v>748</v>
      </c>
      <c r="BC31" s="99" t="s">
        <v>748</v>
      </c>
      <c r="BD31" s="99" t="s">
        <v>748</v>
      </c>
      <c r="BE31" s="99" t="s">
        <v>748</v>
      </c>
      <c r="BG31" s="99" t="s">
        <v>276</v>
      </c>
      <c r="BH31" s="99" t="s">
        <v>276</v>
      </c>
      <c r="BI31" s="99" t="s">
        <v>276</v>
      </c>
      <c r="BJ31" s="99" t="s">
        <v>276</v>
      </c>
      <c r="BK31" s="99" t="s">
        <v>276</v>
      </c>
      <c r="BL31" s="124"/>
      <c r="BM31" s="99"/>
      <c r="BN31" s="99"/>
      <c r="BO31" s="99"/>
      <c r="BP31" s="99"/>
      <c r="BQ31" s="99"/>
      <c r="BR31" s="99"/>
    </row>
    <row r="32" spans="1:70" s="5" customFormat="1" ht="22.5" customHeight="1">
      <c r="A32" s="22" t="s">
        <v>33</v>
      </c>
      <c r="B32" s="12"/>
      <c r="C32" s="99" t="s">
        <v>382</v>
      </c>
      <c r="D32" s="99" t="s">
        <v>382</v>
      </c>
      <c r="E32" s="99" t="s">
        <v>382</v>
      </c>
      <c r="F32" s="99" t="s">
        <v>382</v>
      </c>
      <c r="G32" s="99" t="s">
        <v>382</v>
      </c>
      <c r="H32" s="99" t="s">
        <v>382</v>
      </c>
      <c r="J32" s="99" t="s">
        <v>430</v>
      </c>
      <c r="K32" s="99" t="s">
        <v>430</v>
      </c>
      <c r="L32" s="99" t="s">
        <v>430</v>
      </c>
      <c r="M32" s="99" t="s">
        <v>430</v>
      </c>
      <c r="N32" s="99" t="s">
        <v>430</v>
      </c>
      <c r="O32" s="99" t="s">
        <v>430</v>
      </c>
      <c r="P32" s="99" t="s">
        <v>430</v>
      </c>
      <c r="R32" s="99" t="s">
        <v>507</v>
      </c>
      <c r="S32" s="99" t="s">
        <v>507</v>
      </c>
      <c r="T32" s="99" t="s">
        <v>507</v>
      </c>
      <c r="V32" s="99" t="s">
        <v>411</v>
      </c>
      <c r="W32" s="99" t="s">
        <v>411</v>
      </c>
      <c r="X32" s="99" t="s">
        <v>411</v>
      </c>
      <c r="Y32" s="99" t="s">
        <v>411</v>
      </c>
      <c r="Z32" s="99" t="s">
        <v>411</v>
      </c>
      <c r="AA32" s="99" t="s">
        <v>411</v>
      </c>
      <c r="AC32" s="99" t="s">
        <v>411</v>
      </c>
      <c r="AD32" s="99" t="s">
        <v>411</v>
      </c>
      <c r="AE32" s="99" t="s">
        <v>411</v>
      </c>
      <c r="AF32" s="99" t="s">
        <v>411</v>
      </c>
      <c r="AG32" s="124"/>
      <c r="AH32" s="99" t="s">
        <v>411</v>
      </c>
      <c r="AI32" s="99" t="s">
        <v>411</v>
      </c>
      <c r="AJ32" s="99" t="s">
        <v>411</v>
      </c>
      <c r="AK32" s="99" t="s">
        <v>411</v>
      </c>
      <c r="AL32" s="99" t="s">
        <v>411</v>
      </c>
      <c r="AM32" s="99" t="s">
        <v>411</v>
      </c>
      <c r="AN32" s="99" t="s">
        <v>411</v>
      </c>
      <c r="AO32" s="99" t="s">
        <v>411</v>
      </c>
      <c r="AP32" s="99" t="s">
        <v>411</v>
      </c>
      <c r="AQ32" s="99" t="s">
        <v>411</v>
      </c>
      <c r="AR32" s="99" t="s">
        <v>411</v>
      </c>
      <c r="AS32" s="99" t="s">
        <v>411</v>
      </c>
      <c r="AT32" s="12"/>
      <c r="AU32" s="99" t="s">
        <v>299</v>
      </c>
      <c r="AW32" s="99" t="s">
        <v>749</v>
      </c>
      <c r="AX32" s="99" t="s">
        <v>749</v>
      </c>
      <c r="AY32" s="99" t="s">
        <v>749</v>
      </c>
      <c r="AZ32" s="99" t="s">
        <v>749</v>
      </c>
      <c r="BA32" s="99" t="s">
        <v>749</v>
      </c>
      <c r="BB32" s="99" t="s">
        <v>749</v>
      </c>
      <c r="BC32" s="99" t="s">
        <v>749</v>
      </c>
      <c r="BD32" s="99" t="s">
        <v>749</v>
      </c>
      <c r="BE32" s="99" t="s">
        <v>749</v>
      </c>
      <c r="BG32" s="99" t="s">
        <v>277</v>
      </c>
      <c r="BH32" s="99" t="s">
        <v>277</v>
      </c>
      <c r="BI32" s="99" t="s">
        <v>277</v>
      </c>
      <c r="BJ32" s="99" t="s">
        <v>277</v>
      </c>
      <c r="BK32" s="99" t="s">
        <v>277</v>
      </c>
      <c r="BL32" s="124"/>
      <c r="BM32" s="99" t="s">
        <v>786</v>
      </c>
      <c r="BN32" s="99" t="s">
        <v>786</v>
      </c>
      <c r="BO32" s="99" t="s">
        <v>786</v>
      </c>
      <c r="BP32" s="99" t="s">
        <v>786</v>
      </c>
      <c r="BQ32" s="99" t="s">
        <v>786</v>
      </c>
      <c r="BR32" s="99" t="s">
        <v>786</v>
      </c>
    </row>
    <row r="33" spans="1:70" s="5" customFormat="1" ht="22.5" customHeight="1">
      <c r="A33" s="22" t="s">
        <v>13</v>
      </c>
      <c r="B33" s="12"/>
      <c r="C33" s="99" t="s">
        <v>383</v>
      </c>
      <c r="D33" s="99" t="s">
        <v>340</v>
      </c>
      <c r="E33" s="99" t="s">
        <v>383</v>
      </c>
      <c r="F33" s="99" t="s">
        <v>606</v>
      </c>
      <c r="G33" s="99" t="s">
        <v>383</v>
      </c>
      <c r="H33" s="99" t="s">
        <v>383</v>
      </c>
      <c r="J33" s="99" t="s">
        <v>949</v>
      </c>
      <c r="K33" s="99" t="s">
        <v>950</v>
      </c>
      <c r="L33" s="99" t="s">
        <v>950</v>
      </c>
      <c r="M33" s="99" t="s">
        <v>949</v>
      </c>
      <c r="N33" s="99" t="s">
        <v>950</v>
      </c>
      <c r="O33" s="99" t="s">
        <v>950</v>
      </c>
      <c r="P33" s="99" t="s">
        <v>950</v>
      </c>
      <c r="R33" s="99" t="s">
        <v>307</v>
      </c>
      <c r="S33" s="99" t="s">
        <v>307</v>
      </c>
      <c r="T33" s="99" t="s">
        <v>307</v>
      </c>
      <c r="V33" s="99" t="s">
        <v>307</v>
      </c>
      <c r="W33" s="99" t="s">
        <v>307</v>
      </c>
      <c r="X33" s="99" t="s">
        <v>307</v>
      </c>
      <c r="Y33" s="99" t="s">
        <v>307</v>
      </c>
      <c r="Z33" s="99" t="s">
        <v>307</v>
      </c>
      <c r="AA33" s="99" t="s">
        <v>307</v>
      </c>
      <c r="AC33" s="99" t="s">
        <v>267</v>
      </c>
      <c r="AD33" s="99" t="s">
        <v>307</v>
      </c>
      <c r="AE33" s="99" t="s">
        <v>307</v>
      </c>
      <c r="AF33" s="99" t="s">
        <v>307</v>
      </c>
      <c r="AG33" s="124"/>
      <c r="AH33" s="99" t="s">
        <v>267</v>
      </c>
      <c r="AI33" s="99" t="s">
        <v>307</v>
      </c>
      <c r="AJ33" s="99" t="s">
        <v>307</v>
      </c>
      <c r="AK33" s="99" t="s">
        <v>307</v>
      </c>
      <c r="AL33" s="99" t="s">
        <v>307</v>
      </c>
      <c r="AM33" s="99" t="s">
        <v>307</v>
      </c>
      <c r="AN33" s="99" t="s">
        <v>307</v>
      </c>
      <c r="AO33" s="99" t="s">
        <v>307</v>
      </c>
      <c r="AP33" s="99" t="s">
        <v>307</v>
      </c>
      <c r="AQ33" s="99" t="s">
        <v>307</v>
      </c>
      <c r="AR33" s="99" t="s">
        <v>307</v>
      </c>
      <c r="AS33" s="99" t="s">
        <v>307</v>
      </c>
      <c r="AT33" s="12"/>
      <c r="AU33" s="99" t="s">
        <v>279</v>
      </c>
      <c r="AW33" s="99" t="s">
        <v>289</v>
      </c>
      <c r="AX33" s="99" t="s">
        <v>289</v>
      </c>
      <c r="AY33" s="99" t="s">
        <v>750</v>
      </c>
      <c r="AZ33" s="99" t="s">
        <v>750</v>
      </c>
      <c r="BA33" s="99" t="s">
        <v>289</v>
      </c>
      <c r="BB33" s="99" t="s">
        <v>289</v>
      </c>
      <c r="BC33" s="99" t="s">
        <v>289</v>
      </c>
      <c r="BD33" s="99" t="s">
        <v>289</v>
      </c>
      <c r="BE33" s="99" t="s">
        <v>289</v>
      </c>
      <c r="BG33" s="99" t="s">
        <v>279</v>
      </c>
      <c r="BH33" s="99" t="s">
        <v>279</v>
      </c>
      <c r="BI33" s="99" t="s">
        <v>279</v>
      </c>
      <c r="BJ33" s="99" t="s">
        <v>279</v>
      </c>
      <c r="BK33" s="99" t="s">
        <v>279</v>
      </c>
      <c r="BL33" s="134"/>
      <c r="BM33" s="99" t="s">
        <v>787</v>
      </c>
      <c r="BN33" s="99" t="s">
        <v>787</v>
      </c>
      <c r="BO33" s="99" t="s">
        <v>289</v>
      </c>
      <c r="BP33" s="99" t="s">
        <v>787</v>
      </c>
      <c r="BQ33" s="99" t="s">
        <v>787</v>
      </c>
      <c r="BR33" s="99" t="s">
        <v>289</v>
      </c>
    </row>
    <row r="34" spans="1:70" s="16" customFormat="1" ht="22.5" customHeight="1">
      <c r="A34" s="22" t="s">
        <v>6</v>
      </c>
      <c r="B34" s="12"/>
      <c r="C34" s="106" t="s">
        <v>51</v>
      </c>
      <c r="D34" s="106" t="s">
        <v>51</v>
      </c>
      <c r="E34" s="106" t="s">
        <v>51</v>
      </c>
      <c r="F34" s="106" t="s">
        <v>51</v>
      </c>
      <c r="G34" s="106" t="s">
        <v>51</v>
      </c>
      <c r="H34" s="106" t="s">
        <v>51</v>
      </c>
      <c r="J34" s="106" t="s">
        <v>655</v>
      </c>
      <c r="K34" s="106" t="s">
        <v>655</v>
      </c>
      <c r="L34" s="106" t="s">
        <v>655</v>
      </c>
      <c r="M34" s="106" t="s">
        <v>655</v>
      </c>
      <c r="N34" s="106" t="s">
        <v>655</v>
      </c>
      <c r="O34" s="106" t="s">
        <v>655</v>
      </c>
      <c r="P34" s="106" t="s">
        <v>655</v>
      </c>
      <c r="R34" s="106"/>
      <c r="S34" s="106"/>
      <c r="T34" s="106"/>
      <c r="V34" s="106" t="s">
        <v>268</v>
      </c>
      <c r="W34" s="106" t="s">
        <v>268</v>
      </c>
      <c r="X34" s="106" t="s">
        <v>268</v>
      </c>
      <c r="Y34" s="106" t="s">
        <v>268</v>
      </c>
      <c r="Z34" s="106" t="s">
        <v>268</v>
      </c>
      <c r="AA34" s="106" t="s">
        <v>268</v>
      </c>
      <c r="AC34" s="106" t="s">
        <v>702</v>
      </c>
      <c r="AD34" s="106" t="s">
        <v>702</v>
      </c>
      <c r="AE34" s="106" t="s">
        <v>702</v>
      </c>
      <c r="AF34" s="106" t="s">
        <v>702</v>
      </c>
      <c r="AG34" s="134"/>
      <c r="AH34" s="106" t="s">
        <v>702</v>
      </c>
      <c r="AI34" s="106" t="s">
        <v>702</v>
      </c>
      <c r="AJ34" s="106" t="s">
        <v>702</v>
      </c>
      <c r="AK34" s="106" t="s">
        <v>702</v>
      </c>
      <c r="AL34" s="106" t="s">
        <v>702</v>
      </c>
      <c r="AM34" s="106" t="s">
        <v>702</v>
      </c>
      <c r="AN34" s="106" t="s">
        <v>702</v>
      </c>
      <c r="AO34" s="106" t="s">
        <v>702</v>
      </c>
      <c r="AP34" s="106" t="s">
        <v>702</v>
      </c>
      <c r="AQ34" s="106" t="s">
        <v>702</v>
      </c>
      <c r="AR34" s="106" t="s">
        <v>702</v>
      </c>
      <c r="AS34" s="106" t="s">
        <v>702</v>
      </c>
      <c r="AT34" s="17"/>
      <c r="AU34" s="99" t="s">
        <v>278</v>
      </c>
      <c r="AW34" s="99" t="s">
        <v>278</v>
      </c>
      <c r="AX34" s="99" t="s">
        <v>278</v>
      </c>
      <c r="AY34" s="99" t="s">
        <v>278</v>
      </c>
      <c r="AZ34" s="99" t="s">
        <v>278</v>
      </c>
      <c r="BA34" s="99" t="s">
        <v>278</v>
      </c>
      <c r="BB34" s="99" t="s">
        <v>278</v>
      </c>
      <c r="BC34" s="99" t="s">
        <v>278</v>
      </c>
      <c r="BD34" s="99" t="s">
        <v>278</v>
      </c>
      <c r="BE34" s="99" t="s">
        <v>278</v>
      </c>
      <c r="BG34" s="99" t="s">
        <v>278</v>
      </c>
      <c r="BH34" s="99" t="s">
        <v>278</v>
      </c>
      <c r="BI34" s="99" t="s">
        <v>1174</v>
      </c>
      <c r="BJ34" s="99" t="s">
        <v>278</v>
      </c>
      <c r="BK34" s="99" t="s">
        <v>278</v>
      </c>
      <c r="BL34" s="124"/>
      <c r="BM34" s="99" t="s">
        <v>788</v>
      </c>
      <c r="BN34" s="99" t="s">
        <v>788</v>
      </c>
      <c r="BO34" s="99" t="s">
        <v>788</v>
      </c>
      <c r="BP34" s="99" t="s">
        <v>788</v>
      </c>
      <c r="BQ34" s="99" t="s">
        <v>788</v>
      </c>
      <c r="BR34" s="99" t="s">
        <v>788</v>
      </c>
    </row>
    <row r="35" spans="1:70" s="5" customFormat="1" ht="37.5" customHeight="1">
      <c r="A35" s="22" t="s">
        <v>0</v>
      </c>
      <c r="B35" s="11"/>
      <c r="C35" s="99" t="s">
        <v>265</v>
      </c>
      <c r="D35" s="99" t="s">
        <v>265</v>
      </c>
      <c r="E35" s="99" t="s">
        <v>265</v>
      </c>
      <c r="F35" s="99" t="s">
        <v>265</v>
      </c>
      <c r="G35" s="99" t="s">
        <v>265</v>
      </c>
      <c r="H35" s="99" t="s">
        <v>265</v>
      </c>
      <c r="J35" s="194"/>
      <c r="K35" s="194"/>
      <c r="L35" s="99"/>
      <c r="M35" s="99"/>
      <c r="N35" s="99"/>
      <c r="O35" s="99"/>
      <c r="P35" s="99"/>
      <c r="R35" s="99"/>
      <c r="S35" s="99"/>
      <c r="T35" s="99"/>
      <c r="V35" s="99" t="s">
        <v>269</v>
      </c>
      <c r="W35" s="99" t="s">
        <v>269</v>
      </c>
      <c r="X35" s="99" t="s">
        <v>269</v>
      </c>
      <c r="Y35" s="99" t="s">
        <v>269</v>
      </c>
      <c r="Z35" s="99" t="s">
        <v>269</v>
      </c>
      <c r="AA35" s="99" t="s">
        <v>269</v>
      </c>
      <c r="AC35" s="99" t="s">
        <v>703</v>
      </c>
      <c r="AD35" s="99" t="s">
        <v>703</v>
      </c>
      <c r="AE35" s="99" t="s">
        <v>703</v>
      </c>
      <c r="AF35" s="99" t="s">
        <v>703</v>
      </c>
      <c r="AG35" s="124"/>
      <c r="AH35" s="99" t="s">
        <v>703</v>
      </c>
      <c r="AI35" s="99" t="s">
        <v>703</v>
      </c>
      <c r="AJ35" s="99" t="s">
        <v>703</v>
      </c>
      <c r="AK35" s="99" t="s">
        <v>703</v>
      </c>
      <c r="AL35" s="99" t="s">
        <v>703</v>
      </c>
      <c r="AM35" s="99" t="s">
        <v>703</v>
      </c>
      <c r="AN35" s="99" t="s">
        <v>703</v>
      </c>
      <c r="AO35" s="99" t="s">
        <v>703</v>
      </c>
      <c r="AP35" s="99" t="s">
        <v>703</v>
      </c>
      <c r="AQ35" s="99" t="s">
        <v>703</v>
      </c>
      <c r="AR35" s="99" t="s">
        <v>703</v>
      </c>
      <c r="AS35" s="99" t="s">
        <v>703</v>
      </c>
      <c r="AT35" s="12"/>
      <c r="AU35" s="99" t="s">
        <v>42</v>
      </c>
      <c r="AW35" s="99"/>
      <c r="AX35" s="99"/>
      <c r="AY35" s="99"/>
      <c r="AZ35" s="99"/>
      <c r="BA35" s="99"/>
      <c r="BB35" s="99"/>
      <c r="BC35" s="99"/>
      <c r="BD35" s="99"/>
      <c r="BE35" s="99"/>
      <c r="BG35" s="99" t="s">
        <v>42</v>
      </c>
      <c r="BH35" s="99" t="s">
        <v>42</v>
      </c>
      <c r="BI35" s="99" t="s">
        <v>42</v>
      </c>
      <c r="BJ35" s="99" t="s">
        <v>42</v>
      </c>
      <c r="BK35" s="99" t="s">
        <v>42</v>
      </c>
      <c r="BL35" s="132"/>
      <c r="BM35" s="99"/>
      <c r="BN35" s="99"/>
      <c r="BO35" s="99"/>
      <c r="BP35" s="99"/>
      <c r="BQ35" s="99"/>
      <c r="BR35" s="99"/>
    </row>
    <row r="36" spans="1:70" s="4" customFormat="1" ht="22.5" customHeight="1">
      <c r="A36" s="22" t="s">
        <v>68</v>
      </c>
      <c r="B36" s="12"/>
      <c r="C36" s="120" t="s">
        <v>519</v>
      </c>
      <c r="D36" s="30" t="s">
        <v>520</v>
      </c>
      <c r="E36" s="30" t="s">
        <v>521</v>
      </c>
      <c r="F36" s="188" t="s">
        <v>10</v>
      </c>
      <c r="G36" s="30" t="s">
        <v>522</v>
      </c>
      <c r="H36" s="30" t="s">
        <v>560</v>
      </c>
      <c r="J36" s="174" t="s">
        <v>418</v>
      </c>
      <c r="K36" s="174" t="s">
        <v>419</v>
      </c>
      <c r="L36" s="174" t="s">
        <v>420</v>
      </c>
      <c r="M36" s="174" t="s">
        <v>10</v>
      </c>
      <c r="N36" s="174" t="s">
        <v>421</v>
      </c>
      <c r="O36" s="174" t="s">
        <v>10</v>
      </c>
      <c r="P36" s="174" t="s">
        <v>569</v>
      </c>
      <c r="R36" s="119" t="s">
        <v>10</v>
      </c>
      <c r="S36" s="144" t="s">
        <v>562</v>
      </c>
      <c r="T36" s="144" t="s">
        <v>502</v>
      </c>
      <c r="V36" s="222" t="s">
        <v>10</v>
      </c>
      <c r="W36" s="222" t="s">
        <v>10</v>
      </c>
      <c r="X36" s="222" t="s">
        <v>10</v>
      </c>
      <c r="Y36" s="222" t="s">
        <v>10</v>
      </c>
      <c r="Z36" s="222" t="s">
        <v>10</v>
      </c>
      <c r="AA36" s="222" t="s">
        <v>10</v>
      </c>
      <c r="AC36" s="216" t="s">
        <v>674</v>
      </c>
      <c r="AD36" s="216" t="s">
        <v>386</v>
      </c>
      <c r="AE36" s="216" t="s">
        <v>387</v>
      </c>
      <c r="AF36" s="216" t="s">
        <v>392</v>
      </c>
      <c r="AG36" s="132"/>
      <c r="AH36" s="216" t="s">
        <v>388</v>
      </c>
      <c r="AI36" s="216" t="s">
        <v>389</v>
      </c>
      <c r="AJ36" s="216" t="s">
        <v>390</v>
      </c>
      <c r="AK36" s="216" t="s">
        <v>391</v>
      </c>
      <c r="AL36" s="216" t="s">
        <v>704</v>
      </c>
      <c r="AM36" s="216" t="s">
        <v>393</v>
      </c>
      <c r="AN36" s="216" t="s">
        <v>394</v>
      </c>
      <c r="AO36" s="216" t="s">
        <v>395</v>
      </c>
      <c r="AP36" s="216" t="s">
        <v>541</v>
      </c>
      <c r="AQ36" s="216" t="s">
        <v>500</v>
      </c>
      <c r="AR36" s="216" t="s">
        <v>396</v>
      </c>
      <c r="AS36" s="216" t="s">
        <v>397</v>
      </c>
      <c r="AT36" s="11"/>
      <c r="AU36" s="30" t="s">
        <v>499</v>
      </c>
      <c r="AW36" s="30"/>
      <c r="AX36" s="30"/>
      <c r="AY36" s="30" t="s">
        <v>499</v>
      </c>
      <c r="AZ36" s="30"/>
      <c r="BA36" s="30"/>
      <c r="BB36" s="30"/>
      <c r="BC36" s="30"/>
      <c r="BD36" s="30" t="s">
        <v>497</v>
      </c>
      <c r="BE36" s="30"/>
      <c r="BG36" s="30" t="s">
        <v>371</v>
      </c>
      <c r="BH36" s="30" t="s">
        <v>372</v>
      </c>
      <c r="BI36" s="30" t="s">
        <v>1175</v>
      </c>
      <c r="BJ36" s="142" t="s">
        <v>10</v>
      </c>
      <c r="BK36" s="30" t="s">
        <v>373</v>
      </c>
      <c r="BL36" s="124"/>
      <c r="BM36" s="30"/>
      <c r="BN36" s="30"/>
      <c r="BO36" s="30"/>
      <c r="BP36" s="30"/>
      <c r="BQ36" s="30"/>
      <c r="BR36" s="30"/>
    </row>
    <row r="37" spans="1:70" s="5" customFormat="1" ht="22.5" customHeight="1">
      <c r="A37" s="22" t="s">
        <v>8</v>
      </c>
      <c r="B37" s="12"/>
      <c r="C37" s="58" t="s">
        <v>607</v>
      </c>
      <c r="D37" s="58" t="s">
        <v>608</v>
      </c>
      <c r="E37" s="58" t="s">
        <v>609</v>
      </c>
      <c r="F37" s="58" t="s">
        <v>610</v>
      </c>
      <c r="G37" s="58" t="s">
        <v>611</v>
      </c>
      <c r="H37" s="58" t="s">
        <v>612</v>
      </c>
      <c r="I37" s="58"/>
      <c r="J37" s="58" t="s">
        <v>656</v>
      </c>
      <c r="K37" s="58" t="s">
        <v>657</v>
      </c>
      <c r="L37" s="58" t="s">
        <v>658</v>
      </c>
      <c r="M37" s="58" t="s">
        <v>659</v>
      </c>
      <c r="N37" s="58" t="s">
        <v>660</v>
      </c>
      <c r="O37" s="58" t="s">
        <v>1100</v>
      </c>
      <c r="P37" s="58" t="s">
        <v>661</v>
      </c>
      <c r="R37" s="101">
        <v>197528256542</v>
      </c>
      <c r="S37" s="101" t="s">
        <v>945</v>
      </c>
      <c r="T37" s="101" t="s">
        <v>948</v>
      </c>
      <c r="V37" s="101" t="s">
        <v>932</v>
      </c>
      <c r="W37" s="101" t="s">
        <v>935</v>
      </c>
      <c r="X37" s="101" t="s">
        <v>938</v>
      </c>
      <c r="Y37" s="101">
        <v>197531096333</v>
      </c>
      <c r="Z37" s="101" t="s">
        <v>1107</v>
      </c>
      <c r="AA37" s="101" t="s">
        <v>1108</v>
      </c>
      <c r="AC37" s="194" t="s">
        <v>1096</v>
      </c>
      <c r="AD37" s="194" t="s">
        <v>705</v>
      </c>
      <c r="AE37" s="101" t="s">
        <v>706</v>
      </c>
      <c r="AF37" s="101" t="s">
        <v>707</v>
      </c>
      <c r="AG37" s="124"/>
      <c r="AH37" s="101" t="s">
        <v>708</v>
      </c>
      <c r="AI37" s="101" t="s">
        <v>709</v>
      </c>
      <c r="AJ37" s="101" t="s">
        <v>710</v>
      </c>
      <c r="AK37" s="101" t="s">
        <v>711</v>
      </c>
      <c r="AL37" s="101" t="s">
        <v>712</v>
      </c>
      <c r="AM37" s="101" t="s">
        <v>713</v>
      </c>
      <c r="AN37" s="101" t="s">
        <v>714</v>
      </c>
      <c r="AO37" s="101" t="s">
        <v>715</v>
      </c>
      <c r="AP37" s="101" t="s">
        <v>716</v>
      </c>
      <c r="AQ37" s="101" t="s">
        <v>717</v>
      </c>
      <c r="AR37" s="101" t="s">
        <v>718</v>
      </c>
      <c r="AS37" s="101" t="s">
        <v>719</v>
      </c>
      <c r="AT37" s="50"/>
      <c r="AU37" s="101" t="s">
        <v>1093</v>
      </c>
      <c r="AW37" s="101" t="s">
        <v>751</v>
      </c>
      <c r="AX37" s="101" t="s">
        <v>752</v>
      </c>
      <c r="AY37" s="101" t="s">
        <v>753</v>
      </c>
      <c r="AZ37" s="101" t="s">
        <v>754</v>
      </c>
      <c r="BA37" s="101" t="s">
        <v>755</v>
      </c>
      <c r="BB37" s="101" t="s">
        <v>1088</v>
      </c>
      <c r="BC37" s="101" t="s">
        <v>756</v>
      </c>
      <c r="BD37" s="101" t="s">
        <v>757</v>
      </c>
      <c r="BE37" s="101" t="s">
        <v>758</v>
      </c>
      <c r="BG37" s="101" t="s">
        <v>761</v>
      </c>
      <c r="BH37" s="101" t="s">
        <v>763</v>
      </c>
      <c r="BI37" s="101" t="s">
        <v>1176</v>
      </c>
      <c r="BJ37" s="101">
        <v>196801659537</v>
      </c>
      <c r="BK37" s="101" t="s">
        <v>766</v>
      </c>
      <c r="BL37" s="124"/>
      <c r="BM37" s="101" t="s">
        <v>789</v>
      </c>
      <c r="BN37" s="101" t="s">
        <v>790</v>
      </c>
      <c r="BO37" s="101" t="s">
        <v>791</v>
      </c>
      <c r="BP37" s="101" t="s">
        <v>792</v>
      </c>
      <c r="BQ37" s="101" t="s">
        <v>793</v>
      </c>
      <c r="BR37" s="101" t="s">
        <v>794</v>
      </c>
    </row>
    <row r="38" spans="1:70" s="5" customFormat="1" ht="22.5" customHeight="1">
      <c r="A38" s="66" t="s">
        <v>63</v>
      </c>
      <c r="B38" s="12"/>
      <c r="C38" s="58" t="s">
        <v>48</v>
      </c>
      <c r="D38" s="58" t="s">
        <v>48</v>
      </c>
      <c r="E38" s="58" t="s">
        <v>48</v>
      </c>
      <c r="F38" s="58" t="s">
        <v>48</v>
      </c>
      <c r="G38" s="58" t="s">
        <v>48</v>
      </c>
      <c r="H38" s="58" t="s">
        <v>48</v>
      </c>
      <c r="J38" s="58" t="s">
        <v>48</v>
      </c>
      <c r="K38" s="58" t="s">
        <v>48</v>
      </c>
      <c r="L38" s="58" t="s">
        <v>48</v>
      </c>
      <c r="M38" s="58" t="s">
        <v>48</v>
      </c>
      <c r="N38" s="58" t="s">
        <v>48</v>
      </c>
      <c r="O38" s="58" t="s">
        <v>48</v>
      </c>
      <c r="P38" s="58" t="s">
        <v>48</v>
      </c>
      <c r="R38" s="108" t="s">
        <v>384</v>
      </c>
      <c r="S38" s="108" t="s">
        <v>384</v>
      </c>
      <c r="T38" s="108" t="s">
        <v>384</v>
      </c>
      <c r="V38" s="108" t="s">
        <v>384</v>
      </c>
      <c r="W38" s="108" t="s">
        <v>384</v>
      </c>
      <c r="X38" s="108" t="s">
        <v>384</v>
      </c>
      <c r="Y38" s="108" t="s">
        <v>384</v>
      </c>
      <c r="Z38" s="108" t="s">
        <v>384</v>
      </c>
      <c r="AA38" s="108" t="s">
        <v>384</v>
      </c>
      <c r="AC38" s="108" t="s">
        <v>384</v>
      </c>
      <c r="AD38" s="108" t="s">
        <v>384</v>
      </c>
      <c r="AE38" s="108" t="s">
        <v>384</v>
      </c>
      <c r="AF38" s="108" t="s">
        <v>384</v>
      </c>
      <c r="AG38" s="124"/>
      <c r="AH38" s="108" t="s">
        <v>384</v>
      </c>
      <c r="AI38" s="108" t="s">
        <v>384</v>
      </c>
      <c r="AJ38" s="108" t="s">
        <v>384</v>
      </c>
      <c r="AK38" s="108" t="s">
        <v>384</v>
      </c>
      <c r="AL38" s="108" t="s">
        <v>384</v>
      </c>
      <c r="AM38" s="108" t="s">
        <v>384</v>
      </c>
      <c r="AN38" s="108" t="s">
        <v>384</v>
      </c>
      <c r="AO38" s="108" t="s">
        <v>384</v>
      </c>
      <c r="AP38" s="108" t="s">
        <v>384</v>
      </c>
      <c r="AQ38" s="108" t="s">
        <v>384</v>
      </c>
      <c r="AR38" s="108" t="s">
        <v>384</v>
      </c>
      <c r="AS38" s="108" t="s">
        <v>384</v>
      </c>
      <c r="AT38" s="62"/>
      <c r="AU38" s="108" t="s">
        <v>384</v>
      </c>
      <c r="AW38" s="108" t="s">
        <v>384</v>
      </c>
      <c r="AX38" s="108" t="s">
        <v>384</v>
      </c>
      <c r="AY38" s="108" t="s">
        <v>384</v>
      </c>
      <c r="AZ38" s="108" t="s">
        <v>384</v>
      </c>
      <c r="BA38" s="108" t="s">
        <v>384</v>
      </c>
      <c r="BB38" s="108" t="s">
        <v>384</v>
      </c>
      <c r="BC38" s="108" t="s">
        <v>384</v>
      </c>
      <c r="BD38" s="108" t="s">
        <v>384</v>
      </c>
      <c r="BE38" s="108" t="s">
        <v>384</v>
      </c>
      <c r="BG38" s="108" t="s">
        <v>384</v>
      </c>
      <c r="BH38" s="108" t="s">
        <v>384</v>
      </c>
      <c r="BI38" s="108" t="s">
        <v>384</v>
      </c>
      <c r="BJ38" s="101" t="s">
        <v>47</v>
      </c>
      <c r="BK38" s="108" t="s">
        <v>384</v>
      </c>
      <c r="BL38" s="218"/>
      <c r="BM38" s="108" t="s">
        <v>384</v>
      </c>
      <c r="BN38" s="108" t="s">
        <v>384</v>
      </c>
      <c r="BO38" s="108" t="s">
        <v>384</v>
      </c>
      <c r="BP38" s="108" t="s">
        <v>384</v>
      </c>
      <c r="BQ38" s="108" t="s">
        <v>384</v>
      </c>
      <c r="BR38" s="108" t="s">
        <v>384</v>
      </c>
    </row>
    <row r="39" spans="1:70" s="42" customFormat="1" ht="22.5" customHeight="1">
      <c r="A39" s="64" t="s">
        <v>52</v>
      </c>
      <c r="B39" s="61"/>
      <c r="C39" s="102">
        <v>1</v>
      </c>
      <c r="D39" s="102">
        <v>1</v>
      </c>
      <c r="E39" s="102">
        <v>1</v>
      </c>
      <c r="F39" s="102">
        <v>1</v>
      </c>
      <c r="G39" s="102">
        <v>1</v>
      </c>
      <c r="H39" s="102">
        <v>1</v>
      </c>
      <c r="I39" s="34"/>
      <c r="J39" s="102">
        <v>1</v>
      </c>
      <c r="K39" s="102">
        <v>1</v>
      </c>
      <c r="L39" s="102">
        <v>1</v>
      </c>
      <c r="M39" s="102">
        <v>1</v>
      </c>
      <c r="N39" s="102">
        <v>1</v>
      </c>
      <c r="O39" s="102">
        <v>1</v>
      </c>
      <c r="P39" s="102">
        <v>1</v>
      </c>
      <c r="Q39" s="34"/>
      <c r="R39" s="105">
        <v>1</v>
      </c>
      <c r="S39" s="105">
        <v>1</v>
      </c>
      <c r="T39" s="105">
        <v>1</v>
      </c>
      <c r="U39" s="34"/>
      <c r="V39" s="105">
        <v>1</v>
      </c>
      <c r="W39" s="105">
        <v>1</v>
      </c>
      <c r="X39" s="105">
        <v>1</v>
      </c>
      <c r="Y39" s="105">
        <v>1</v>
      </c>
      <c r="Z39" s="105">
        <v>1</v>
      </c>
      <c r="AA39" s="105">
        <v>1</v>
      </c>
      <c r="AB39" s="34"/>
      <c r="AC39" s="105">
        <v>1</v>
      </c>
      <c r="AD39" s="105">
        <v>1</v>
      </c>
      <c r="AE39" s="105">
        <v>1</v>
      </c>
      <c r="AF39" s="105">
        <v>1</v>
      </c>
      <c r="AG39" s="101"/>
      <c r="AH39" s="105">
        <v>1</v>
      </c>
      <c r="AI39" s="105">
        <v>1</v>
      </c>
      <c r="AJ39" s="105">
        <v>1</v>
      </c>
      <c r="AK39" s="105">
        <v>1</v>
      </c>
      <c r="AL39" s="105">
        <v>1</v>
      </c>
      <c r="AM39" s="105">
        <v>1</v>
      </c>
      <c r="AN39" s="105">
        <v>1</v>
      </c>
      <c r="AO39" s="105">
        <v>1</v>
      </c>
      <c r="AP39" s="105">
        <v>1</v>
      </c>
      <c r="AQ39" s="105">
        <v>1</v>
      </c>
      <c r="AR39" s="105">
        <v>1</v>
      </c>
      <c r="AS39" s="105">
        <v>1</v>
      </c>
      <c r="AT39" s="35"/>
      <c r="AU39" s="105">
        <v>1</v>
      </c>
      <c r="AV39" s="34"/>
      <c r="AW39" s="105">
        <v>1</v>
      </c>
      <c r="AX39" s="105">
        <v>1</v>
      </c>
      <c r="AY39" s="105">
        <v>1</v>
      </c>
      <c r="AZ39" s="105">
        <v>1</v>
      </c>
      <c r="BA39" s="105">
        <v>1</v>
      </c>
      <c r="BB39" s="105">
        <v>1</v>
      </c>
      <c r="BC39" s="105">
        <v>1</v>
      </c>
      <c r="BD39" s="105">
        <v>1</v>
      </c>
      <c r="BE39" s="105">
        <v>1</v>
      </c>
      <c r="BF39" s="34"/>
      <c r="BG39" s="105">
        <v>1</v>
      </c>
      <c r="BH39" s="105">
        <v>1</v>
      </c>
      <c r="BI39" s="105">
        <v>1</v>
      </c>
      <c r="BJ39" s="105">
        <v>1</v>
      </c>
      <c r="BK39" s="105">
        <v>1</v>
      </c>
      <c r="BL39" s="218"/>
      <c r="BM39" s="105">
        <v>1</v>
      </c>
      <c r="BN39" s="105">
        <v>1</v>
      </c>
      <c r="BO39" s="105">
        <v>1</v>
      </c>
      <c r="BP39" s="105">
        <v>1</v>
      </c>
      <c r="BQ39" s="105">
        <v>1</v>
      </c>
      <c r="BR39" s="105">
        <v>1</v>
      </c>
    </row>
    <row r="40" spans="1:70" s="42" customFormat="1" ht="22.5" customHeight="1">
      <c r="A40" s="65" t="s">
        <v>53</v>
      </c>
      <c r="B40" s="61"/>
      <c r="C40" s="102">
        <v>11</v>
      </c>
      <c r="D40" s="102">
        <v>11</v>
      </c>
      <c r="E40" s="102">
        <v>11</v>
      </c>
      <c r="F40" s="102">
        <v>11</v>
      </c>
      <c r="G40" s="102">
        <v>11</v>
      </c>
      <c r="H40" s="102">
        <v>11</v>
      </c>
      <c r="I40" s="34"/>
      <c r="J40" s="102">
        <v>6</v>
      </c>
      <c r="K40" s="102">
        <v>6</v>
      </c>
      <c r="L40" s="102">
        <v>6</v>
      </c>
      <c r="M40" s="102">
        <v>6</v>
      </c>
      <c r="N40" s="102">
        <v>6</v>
      </c>
      <c r="O40" s="102">
        <v>6</v>
      </c>
      <c r="P40" s="102">
        <v>6</v>
      </c>
      <c r="Q40" s="34"/>
      <c r="R40" s="105">
        <v>6</v>
      </c>
      <c r="S40" s="105">
        <v>6</v>
      </c>
      <c r="T40" s="105">
        <v>6</v>
      </c>
      <c r="U40" s="34"/>
      <c r="V40" s="105">
        <v>6</v>
      </c>
      <c r="W40" s="105">
        <v>6</v>
      </c>
      <c r="X40" s="105">
        <v>6</v>
      </c>
      <c r="Y40" s="105">
        <v>6</v>
      </c>
      <c r="Z40" s="105">
        <v>6</v>
      </c>
      <c r="AA40" s="105">
        <v>6</v>
      </c>
      <c r="AB40" s="34"/>
      <c r="AC40" s="105">
        <v>4</v>
      </c>
      <c r="AD40" s="105">
        <v>4</v>
      </c>
      <c r="AE40" s="105">
        <v>4</v>
      </c>
      <c r="AF40" s="105">
        <v>4</v>
      </c>
      <c r="AG40" s="101"/>
      <c r="AH40" s="105">
        <v>4</v>
      </c>
      <c r="AI40" s="105">
        <v>4</v>
      </c>
      <c r="AJ40" s="105">
        <v>4</v>
      </c>
      <c r="AK40" s="105">
        <v>4</v>
      </c>
      <c r="AL40" s="105">
        <v>4</v>
      </c>
      <c r="AM40" s="105">
        <v>4</v>
      </c>
      <c r="AN40" s="105">
        <v>4</v>
      </c>
      <c r="AO40" s="105">
        <v>4</v>
      </c>
      <c r="AP40" s="105">
        <v>4</v>
      </c>
      <c r="AQ40" s="105">
        <v>4</v>
      </c>
      <c r="AR40" s="105">
        <v>4</v>
      </c>
      <c r="AS40" s="105">
        <v>4</v>
      </c>
      <c r="AT40" s="35"/>
      <c r="AU40" s="105">
        <v>4</v>
      </c>
      <c r="AV40" s="34"/>
      <c r="AW40" s="105">
        <v>4</v>
      </c>
      <c r="AX40" s="105">
        <v>4</v>
      </c>
      <c r="AY40" s="105">
        <v>4</v>
      </c>
      <c r="AZ40" s="105">
        <v>4</v>
      </c>
      <c r="BA40" s="105">
        <v>4</v>
      </c>
      <c r="BB40" s="105">
        <v>4</v>
      </c>
      <c r="BC40" s="105">
        <v>4</v>
      </c>
      <c r="BD40" s="105">
        <v>4</v>
      </c>
      <c r="BE40" s="105">
        <v>4</v>
      </c>
      <c r="BF40" s="34"/>
      <c r="BG40" s="105">
        <v>3</v>
      </c>
      <c r="BH40" s="105">
        <v>3</v>
      </c>
      <c r="BI40" s="105">
        <v>4</v>
      </c>
      <c r="BJ40" s="105">
        <v>3</v>
      </c>
      <c r="BK40" s="105">
        <v>3</v>
      </c>
      <c r="BL40" s="218"/>
      <c r="BM40" s="105">
        <v>3</v>
      </c>
      <c r="BN40" s="105">
        <v>3</v>
      </c>
      <c r="BO40" s="105">
        <v>3</v>
      </c>
      <c r="BP40" s="105">
        <v>3</v>
      </c>
      <c r="BQ40" s="105">
        <v>3</v>
      </c>
      <c r="BR40" s="105">
        <v>3</v>
      </c>
    </row>
    <row r="41" spans="1:70" s="42" customFormat="1" ht="22.5" customHeight="1">
      <c r="A41" s="65" t="s">
        <v>54</v>
      </c>
      <c r="B41" s="61"/>
      <c r="C41" s="102">
        <v>4</v>
      </c>
      <c r="D41" s="102">
        <v>4</v>
      </c>
      <c r="E41" s="102">
        <v>4</v>
      </c>
      <c r="F41" s="102">
        <v>4</v>
      </c>
      <c r="G41" s="102">
        <v>4</v>
      </c>
      <c r="H41" s="102">
        <v>4</v>
      </c>
      <c r="I41" s="34"/>
      <c r="J41" s="102">
        <v>5</v>
      </c>
      <c r="K41" s="102">
        <v>5</v>
      </c>
      <c r="L41" s="102">
        <v>5</v>
      </c>
      <c r="M41" s="102">
        <v>5</v>
      </c>
      <c r="N41" s="102">
        <v>5</v>
      </c>
      <c r="O41" s="102">
        <v>5</v>
      </c>
      <c r="P41" s="102">
        <v>5</v>
      </c>
      <c r="Q41" s="34"/>
      <c r="R41" s="105">
        <v>2</v>
      </c>
      <c r="S41" s="105">
        <v>2</v>
      </c>
      <c r="T41" s="105">
        <v>2</v>
      </c>
      <c r="U41" s="34"/>
      <c r="V41" s="105">
        <v>2</v>
      </c>
      <c r="W41" s="105">
        <v>2</v>
      </c>
      <c r="X41" s="105">
        <v>2</v>
      </c>
      <c r="Y41" s="105">
        <v>2</v>
      </c>
      <c r="Z41" s="105">
        <v>2</v>
      </c>
      <c r="AA41" s="105">
        <v>2</v>
      </c>
      <c r="AB41" s="34"/>
      <c r="AC41" s="105">
        <v>2</v>
      </c>
      <c r="AD41" s="105">
        <v>2</v>
      </c>
      <c r="AE41" s="105">
        <v>2</v>
      </c>
      <c r="AF41" s="105">
        <v>2</v>
      </c>
      <c r="AG41" s="101"/>
      <c r="AH41" s="105">
        <v>2</v>
      </c>
      <c r="AI41" s="105">
        <v>2</v>
      </c>
      <c r="AJ41" s="105">
        <v>2</v>
      </c>
      <c r="AK41" s="105">
        <v>2</v>
      </c>
      <c r="AL41" s="105">
        <v>2</v>
      </c>
      <c r="AM41" s="105">
        <v>2</v>
      </c>
      <c r="AN41" s="105">
        <v>2</v>
      </c>
      <c r="AO41" s="105">
        <v>2</v>
      </c>
      <c r="AP41" s="105">
        <v>2</v>
      </c>
      <c r="AQ41" s="105">
        <v>2</v>
      </c>
      <c r="AR41" s="105">
        <v>2</v>
      </c>
      <c r="AS41" s="105">
        <v>2</v>
      </c>
      <c r="AT41" s="35"/>
      <c r="AU41" s="105">
        <v>2</v>
      </c>
      <c r="AV41" s="34"/>
      <c r="AW41" s="105">
        <v>2</v>
      </c>
      <c r="AX41" s="105">
        <v>2</v>
      </c>
      <c r="AY41" s="105">
        <v>2</v>
      </c>
      <c r="AZ41" s="105">
        <v>2</v>
      </c>
      <c r="BA41" s="105">
        <v>2</v>
      </c>
      <c r="BB41" s="105">
        <v>2</v>
      </c>
      <c r="BC41" s="105">
        <v>2</v>
      </c>
      <c r="BD41" s="105">
        <v>2</v>
      </c>
      <c r="BE41" s="105">
        <v>2</v>
      </c>
      <c r="BF41" s="34"/>
      <c r="BG41" s="105">
        <v>2</v>
      </c>
      <c r="BH41" s="105">
        <v>2</v>
      </c>
      <c r="BI41" s="105">
        <v>2</v>
      </c>
      <c r="BJ41" s="105">
        <v>2</v>
      </c>
      <c r="BK41" s="105">
        <v>2</v>
      </c>
      <c r="BL41" s="218"/>
      <c r="BM41" s="105">
        <v>1</v>
      </c>
      <c r="BN41" s="105">
        <v>1</v>
      </c>
      <c r="BO41" s="105">
        <v>1</v>
      </c>
      <c r="BP41" s="105">
        <v>1</v>
      </c>
      <c r="BQ41" s="105">
        <v>1</v>
      </c>
      <c r="BR41" s="105">
        <v>1</v>
      </c>
    </row>
    <row r="42" spans="1:70" s="42" customFormat="1" ht="22.5" customHeight="1">
      <c r="A42" s="65" t="s">
        <v>55</v>
      </c>
      <c r="B42" s="61"/>
      <c r="C42" s="102">
        <v>44</v>
      </c>
      <c r="D42" s="102">
        <v>44</v>
      </c>
      <c r="E42" s="102">
        <v>44</v>
      </c>
      <c r="F42" s="102">
        <v>44</v>
      </c>
      <c r="G42" s="102">
        <v>44</v>
      </c>
      <c r="H42" s="102">
        <v>44</v>
      </c>
      <c r="I42" s="34"/>
      <c r="J42" s="102">
        <v>30</v>
      </c>
      <c r="K42" s="102">
        <v>30</v>
      </c>
      <c r="L42" s="102">
        <v>30</v>
      </c>
      <c r="M42" s="102">
        <v>30</v>
      </c>
      <c r="N42" s="102">
        <v>30</v>
      </c>
      <c r="O42" s="102">
        <v>30</v>
      </c>
      <c r="P42" s="102">
        <v>30</v>
      </c>
      <c r="Q42" s="34"/>
      <c r="R42" s="105">
        <v>12</v>
      </c>
      <c r="S42" s="105">
        <v>12</v>
      </c>
      <c r="T42" s="105">
        <v>12</v>
      </c>
      <c r="U42" s="34"/>
      <c r="V42" s="105">
        <v>12</v>
      </c>
      <c r="W42" s="105">
        <v>12</v>
      </c>
      <c r="X42" s="105">
        <v>12</v>
      </c>
      <c r="Y42" s="105">
        <v>12</v>
      </c>
      <c r="Z42" s="105">
        <v>12</v>
      </c>
      <c r="AA42" s="105">
        <v>12</v>
      </c>
      <c r="AB42" s="34"/>
      <c r="AC42" s="105">
        <v>8</v>
      </c>
      <c r="AD42" s="105">
        <v>8</v>
      </c>
      <c r="AE42" s="105">
        <v>8</v>
      </c>
      <c r="AF42" s="105">
        <v>8</v>
      </c>
      <c r="AG42" s="101"/>
      <c r="AH42" s="105">
        <v>8</v>
      </c>
      <c r="AI42" s="105">
        <v>8</v>
      </c>
      <c r="AJ42" s="105">
        <v>8</v>
      </c>
      <c r="AK42" s="105">
        <v>8</v>
      </c>
      <c r="AL42" s="105">
        <v>8</v>
      </c>
      <c r="AM42" s="105">
        <v>8</v>
      </c>
      <c r="AN42" s="105">
        <v>8</v>
      </c>
      <c r="AO42" s="105">
        <v>8</v>
      </c>
      <c r="AP42" s="105">
        <v>8</v>
      </c>
      <c r="AQ42" s="105">
        <v>8</v>
      </c>
      <c r="AR42" s="105">
        <v>8</v>
      </c>
      <c r="AS42" s="105">
        <v>8</v>
      </c>
      <c r="AT42" s="35"/>
      <c r="AU42" s="105">
        <v>8</v>
      </c>
      <c r="AV42" s="34"/>
      <c r="AW42" s="105">
        <v>8</v>
      </c>
      <c r="AX42" s="105">
        <v>8</v>
      </c>
      <c r="AY42" s="105">
        <v>8</v>
      </c>
      <c r="AZ42" s="105">
        <v>8</v>
      </c>
      <c r="BA42" s="105">
        <v>8</v>
      </c>
      <c r="BB42" s="105">
        <v>8</v>
      </c>
      <c r="BC42" s="105">
        <v>8</v>
      </c>
      <c r="BD42" s="105">
        <v>8</v>
      </c>
      <c r="BE42" s="105">
        <v>8</v>
      </c>
      <c r="BF42" s="34"/>
      <c r="BG42" s="105">
        <v>6</v>
      </c>
      <c r="BH42" s="105">
        <v>6</v>
      </c>
      <c r="BI42" s="105">
        <v>8</v>
      </c>
      <c r="BJ42" s="105">
        <v>6</v>
      </c>
      <c r="BK42" s="105">
        <v>6</v>
      </c>
      <c r="BL42" s="132"/>
      <c r="BM42" s="105">
        <v>3</v>
      </c>
      <c r="BN42" s="105">
        <v>3</v>
      </c>
      <c r="BO42" s="105">
        <v>3</v>
      </c>
      <c r="BP42" s="105">
        <v>3</v>
      </c>
      <c r="BQ42" s="105">
        <v>3</v>
      </c>
      <c r="BR42" s="105">
        <v>3</v>
      </c>
    </row>
    <row r="43" spans="1:70" s="4" customFormat="1" ht="18.75" customHeight="1">
      <c r="A43" s="33" t="s">
        <v>5</v>
      </c>
      <c r="B43" s="12"/>
      <c r="C43" s="32" t="s">
        <v>18</v>
      </c>
      <c r="D43" s="32" t="s">
        <v>18</v>
      </c>
      <c r="E43" s="32" t="s">
        <v>18</v>
      </c>
      <c r="F43" s="32" t="s">
        <v>18</v>
      </c>
      <c r="G43" s="32" t="s">
        <v>297</v>
      </c>
      <c r="H43" s="32" t="s">
        <v>18</v>
      </c>
      <c r="J43" s="32" t="s">
        <v>18</v>
      </c>
      <c r="K43" s="32" t="s">
        <v>18</v>
      </c>
      <c r="L43" s="32" t="s">
        <v>18</v>
      </c>
      <c r="M43" s="32" t="s">
        <v>18</v>
      </c>
      <c r="N43" s="32" t="s">
        <v>18</v>
      </c>
      <c r="O43" s="32" t="s">
        <v>18</v>
      </c>
      <c r="P43" s="32" t="s">
        <v>297</v>
      </c>
      <c r="R43" s="32" t="s">
        <v>297</v>
      </c>
      <c r="S43" s="32" t="s">
        <v>297</v>
      </c>
      <c r="T43" s="32" t="s">
        <v>297</v>
      </c>
      <c r="V43" s="32" t="s">
        <v>297</v>
      </c>
      <c r="W43" s="32" t="s">
        <v>297</v>
      </c>
      <c r="X43" s="32" t="s">
        <v>297</v>
      </c>
      <c r="Y43" s="32" t="s">
        <v>18</v>
      </c>
      <c r="Z43" s="32" t="s">
        <v>18</v>
      </c>
      <c r="AA43" s="32" t="s">
        <v>18</v>
      </c>
      <c r="AC43" s="32" t="s">
        <v>18</v>
      </c>
      <c r="AD43" s="32" t="s">
        <v>297</v>
      </c>
      <c r="AE43" s="32" t="s">
        <v>18</v>
      </c>
      <c r="AF43" s="32" t="s">
        <v>18</v>
      </c>
      <c r="AG43" s="132"/>
      <c r="AH43" s="32" t="s">
        <v>18</v>
      </c>
      <c r="AI43" s="32" t="s">
        <v>18</v>
      </c>
      <c r="AJ43" s="32" t="s">
        <v>18</v>
      </c>
      <c r="AK43" s="32" t="s">
        <v>18</v>
      </c>
      <c r="AL43" s="32" t="s">
        <v>18</v>
      </c>
      <c r="AM43" s="32" t="s">
        <v>18</v>
      </c>
      <c r="AN43" s="32" t="s">
        <v>18</v>
      </c>
      <c r="AO43" s="32" t="s">
        <v>18</v>
      </c>
      <c r="AP43" s="32" t="s">
        <v>18</v>
      </c>
      <c r="AQ43" s="32" t="s">
        <v>18</v>
      </c>
      <c r="AR43" s="32" t="s">
        <v>18</v>
      </c>
      <c r="AS43" s="32" t="s">
        <v>297</v>
      </c>
      <c r="AT43" s="35"/>
      <c r="AU43" s="32" t="s">
        <v>297</v>
      </c>
      <c r="AW43" s="32" t="s">
        <v>18</v>
      </c>
      <c r="AX43" s="32" t="s">
        <v>297</v>
      </c>
      <c r="AY43" s="32" t="s">
        <v>18</v>
      </c>
      <c r="AZ43" s="32" t="s">
        <v>18</v>
      </c>
      <c r="BA43" s="32" t="s">
        <v>18</v>
      </c>
      <c r="BB43" s="32" t="s">
        <v>18</v>
      </c>
      <c r="BC43" s="32" t="s">
        <v>297</v>
      </c>
      <c r="BD43" s="32" t="s">
        <v>18</v>
      </c>
      <c r="BE43" s="32" t="s">
        <v>18</v>
      </c>
      <c r="BG43" s="32" t="s">
        <v>18</v>
      </c>
      <c r="BH43" s="32" t="s">
        <v>18</v>
      </c>
      <c r="BI43" s="32" t="s">
        <v>1148</v>
      </c>
      <c r="BJ43" s="32" t="s">
        <v>297</v>
      </c>
      <c r="BK43" s="32" t="s">
        <v>18</v>
      </c>
      <c r="BL43" s="132"/>
      <c r="BM43" s="32" t="s">
        <v>297</v>
      </c>
      <c r="BN43" s="32" t="s">
        <v>297</v>
      </c>
      <c r="BO43" s="32" t="s">
        <v>18</v>
      </c>
      <c r="BP43" s="32" t="s">
        <v>18</v>
      </c>
      <c r="BQ43" s="32" t="s">
        <v>297</v>
      </c>
      <c r="BR43" s="32" t="s">
        <v>18</v>
      </c>
    </row>
    <row r="44" spans="1:70" s="4" customFormat="1" ht="18.75" customHeight="1">
      <c r="A44" s="70" t="s">
        <v>69</v>
      </c>
      <c r="B44" s="5"/>
      <c r="C44" s="71" t="s">
        <v>70</v>
      </c>
      <c r="D44" s="71" t="s">
        <v>70</v>
      </c>
      <c r="E44" s="71" t="s">
        <v>70</v>
      </c>
      <c r="F44" s="71" t="s">
        <v>70</v>
      </c>
      <c r="G44" s="71" t="s">
        <v>70</v>
      </c>
      <c r="H44" s="71" t="s">
        <v>70</v>
      </c>
      <c r="J44" s="71" t="s">
        <v>70</v>
      </c>
      <c r="K44" s="71" t="s">
        <v>70</v>
      </c>
      <c r="L44" s="71" t="s">
        <v>70</v>
      </c>
      <c r="M44" s="71" t="s">
        <v>70</v>
      </c>
      <c r="N44" s="71" t="s">
        <v>70</v>
      </c>
      <c r="O44" s="71" t="s">
        <v>70</v>
      </c>
      <c r="P44" s="71" t="s">
        <v>70</v>
      </c>
      <c r="R44" s="71" t="s">
        <v>70</v>
      </c>
      <c r="S44" s="71" t="s">
        <v>70</v>
      </c>
      <c r="T44" s="71" t="s">
        <v>70</v>
      </c>
      <c r="V44" s="71" t="s">
        <v>70</v>
      </c>
      <c r="W44" s="71" t="s">
        <v>70</v>
      </c>
      <c r="X44" s="71" t="s">
        <v>70</v>
      </c>
      <c r="Y44" s="71" t="s">
        <v>70</v>
      </c>
      <c r="Z44" s="71" t="s">
        <v>70</v>
      </c>
      <c r="AA44" s="71" t="s">
        <v>70</v>
      </c>
      <c r="AC44" s="71" t="s">
        <v>70</v>
      </c>
      <c r="AD44" s="71" t="s">
        <v>70</v>
      </c>
      <c r="AE44" s="71" t="s">
        <v>70</v>
      </c>
      <c r="AF44" s="71" t="s">
        <v>70</v>
      </c>
      <c r="AG44" s="132"/>
      <c r="AH44" s="71" t="s">
        <v>70</v>
      </c>
      <c r="AI44" s="71" t="s">
        <v>70</v>
      </c>
      <c r="AJ44" s="71" t="s">
        <v>70</v>
      </c>
      <c r="AK44" s="71" t="s">
        <v>70</v>
      </c>
      <c r="AL44" s="71" t="s">
        <v>70</v>
      </c>
      <c r="AM44" s="71" t="s">
        <v>70</v>
      </c>
      <c r="AN44" s="71" t="s">
        <v>70</v>
      </c>
      <c r="AO44" s="71" t="s">
        <v>70</v>
      </c>
      <c r="AP44" s="71" t="s">
        <v>70</v>
      </c>
      <c r="AQ44" s="71" t="s">
        <v>70</v>
      </c>
      <c r="AR44" s="71" t="s">
        <v>70</v>
      </c>
      <c r="AS44" s="71" t="s">
        <v>70</v>
      </c>
      <c r="AT44" s="135"/>
      <c r="AU44" s="71" t="s">
        <v>70</v>
      </c>
      <c r="AW44" s="71" t="s">
        <v>70</v>
      </c>
      <c r="AX44" s="71" t="s">
        <v>70</v>
      </c>
      <c r="AY44" s="71" t="s">
        <v>70</v>
      </c>
      <c r="AZ44" s="71" t="s">
        <v>70</v>
      </c>
      <c r="BA44" s="71" t="s">
        <v>70</v>
      </c>
      <c r="BB44" s="71" t="s">
        <v>70</v>
      </c>
      <c r="BC44" s="71" t="s">
        <v>70</v>
      </c>
      <c r="BD44" s="71" t="s">
        <v>70</v>
      </c>
      <c r="BE44" s="71" t="s">
        <v>70</v>
      </c>
      <c r="BG44" s="71" t="s">
        <v>70</v>
      </c>
      <c r="BH44" s="71" t="s">
        <v>70</v>
      </c>
      <c r="BI44" s="71" t="s">
        <v>70</v>
      </c>
      <c r="BJ44" s="71" t="s">
        <v>70</v>
      </c>
      <c r="BK44" s="71" t="s">
        <v>70</v>
      </c>
      <c r="BL44" s="103"/>
      <c r="BM44" s="71" t="s">
        <v>70</v>
      </c>
      <c r="BN44" s="71" t="s">
        <v>70</v>
      </c>
      <c r="BO44" s="71" t="s">
        <v>70</v>
      </c>
      <c r="BP44" s="71" t="s">
        <v>70</v>
      </c>
      <c r="BQ44" s="71" t="s">
        <v>70</v>
      </c>
      <c r="BR44" s="71" t="s">
        <v>70</v>
      </c>
    </row>
    <row r="45" spans="1:70" ht="18.75" customHeight="1">
      <c r="A45" s="69" t="s">
        <v>62</v>
      </c>
      <c r="B45" s="104"/>
      <c r="I45" s="104"/>
    </row>
    <row r="46" spans="1:70" ht="18.75" customHeight="1">
      <c r="B46" s="104"/>
      <c r="I46" s="104"/>
    </row>
    <row r="47" spans="1:70" ht="18.75" customHeight="1">
      <c r="B47" s="104"/>
    </row>
    <row r="48" spans="1:70" ht="18.75" customHeight="1">
      <c r="B48" s="104"/>
    </row>
    <row r="49" spans="2:2" ht="18.75" customHeight="1">
      <c r="B49" s="104"/>
    </row>
  </sheetData>
  <dataConsolidate/>
  <phoneticPr fontId="13" type="noConversion"/>
  <conditionalFormatting sqref="A43 AV43:AV44 U43:U44 AB43:AB44 BF43:BF44 BS43:XFD44 R43:T43">
    <cfRule type="cellIs" dxfId="120" priority="2071" operator="equal">
      <formula>"Ongoing"</formula>
    </cfRule>
    <cfRule type="cellIs" dxfId="119" priority="2072" operator="equal">
      <formula>"LTB"</formula>
    </cfRule>
    <cfRule type="cellIs" dxfId="118" priority="2073" operator="equal">
      <formula>"New Model"</formula>
    </cfRule>
  </conditionalFormatting>
  <conditionalFormatting sqref="A44">
    <cfRule type="cellIs" dxfId="117" priority="1873" operator="equal">
      <formula>"Ongoing"</formula>
    </cfRule>
    <cfRule type="cellIs" dxfId="116" priority="1874" operator="equal">
      <formula>"LTB"</formula>
    </cfRule>
    <cfRule type="cellIs" dxfId="115" priority="1875" operator="equal">
      <formula>"New Model"</formula>
    </cfRule>
  </conditionalFormatting>
  <conditionalFormatting sqref="I43:I44">
    <cfRule type="cellIs" dxfId="114" priority="1528" operator="equal">
      <formula>"Ongoing"</formula>
    </cfRule>
    <cfRule type="cellIs" dxfId="113" priority="1529" operator="equal">
      <formula>"LTB"</formula>
    </cfRule>
    <cfRule type="cellIs" dxfId="112" priority="1530" operator="equal">
      <formula>"New Model"</formula>
    </cfRule>
  </conditionalFormatting>
  <conditionalFormatting sqref="Q43:Q44">
    <cfRule type="cellIs" dxfId="111" priority="498" operator="equal">
      <formula>"Ongoing"</formula>
    </cfRule>
    <cfRule type="cellIs" dxfId="110" priority="499" operator="equal">
      <formula>"LTB"</formula>
    </cfRule>
    <cfRule type="cellIs" dxfId="109" priority="500" operator="equal">
      <formula>"New Model"</formula>
    </cfRule>
  </conditionalFormatting>
  <conditionalFormatting sqref="AU9 AC9:AS9 C9:H9">
    <cfRule type="containsText" dxfId="108" priority="374" operator="containsText" text="g">
      <formula>NOT(ISERROR(SEARCH("g",C9)))</formula>
    </cfRule>
    <cfRule type="containsText" dxfId="107" priority="375" operator="containsText" text="y">
      <formula>NOT(ISERROR(SEARCH("y",C9)))</formula>
    </cfRule>
    <cfRule type="containsText" dxfId="106" priority="376" operator="containsText" text="r">
      <formula>NOT(ISERROR(SEARCH("r",C9)))</formula>
    </cfRule>
  </conditionalFormatting>
  <conditionalFormatting sqref="BJ44">
    <cfRule type="cellIs" dxfId="105" priority="275" operator="equal">
      <formula>"Ongoing"</formula>
    </cfRule>
    <cfRule type="cellIs" dxfId="104" priority="276" operator="equal">
      <formula>"LTB"</formula>
    </cfRule>
    <cfRule type="cellIs" dxfId="103" priority="277" operator="equal">
      <formula>"New Model"</formula>
    </cfRule>
  </conditionalFormatting>
  <conditionalFormatting sqref="BJ9">
    <cfRule type="containsText" dxfId="102" priority="272" operator="containsText" text="g">
      <formula>NOT(ISERROR(SEARCH("g",BJ9)))</formula>
    </cfRule>
    <cfRule type="containsText" dxfId="101" priority="273" operator="containsText" text="y">
      <formula>NOT(ISERROR(SEARCH("y",BJ9)))</formula>
    </cfRule>
    <cfRule type="containsText" dxfId="100" priority="274" operator="containsText" text="r">
      <formula>NOT(ISERROR(SEARCH("r",BJ9)))</formula>
    </cfRule>
  </conditionalFormatting>
  <conditionalFormatting sqref="J9:P9">
    <cfRule type="containsText" dxfId="99" priority="122" operator="containsText" text="g">
      <formula>NOT(ISERROR(SEARCH("g",J9)))</formula>
    </cfRule>
    <cfRule type="containsText" dxfId="98" priority="123" operator="containsText" text="y">
      <formula>NOT(ISERROR(SEARCH("y",J9)))</formula>
    </cfRule>
    <cfRule type="containsText" dxfId="97" priority="124" operator="containsText" text="r">
      <formula>NOT(ISERROR(SEARCH("r",J9)))</formula>
    </cfRule>
  </conditionalFormatting>
  <conditionalFormatting sqref="AG43">
    <cfRule type="cellIs" dxfId="96" priority="107" operator="equal">
      <formula>"Ongoing"</formula>
    </cfRule>
    <cfRule type="cellIs" dxfId="95" priority="108" operator="equal">
      <formula>"LTB"</formula>
    </cfRule>
    <cfRule type="cellIs" dxfId="94" priority="109" operator="equal">
      <formula>"New Model"</formula>
    </cfRule>
  </conditionalFormatting>
  <conditionalFormatting sqref="AW9:BE9">
    <cfRule type="containsText" dxfId="93" priority="92" operator="containsText" text="g">
      <formula>NOT(ISERROR(SEARCH("g",AW9)))</formula>
    </cfRule>
    <cfRule type="containsText" dxfId="92" priority="93" operator="containsText" text="y">
      <formula>NOT(ISERROR(SEARCH("y",AW9)))</formula>
    </cfRule>
    <cfRule type="containsText" dxfId="91" priority="94" operator="containsText" text="r">
      <formula>NOT(ISERROR(SEARCH("r",AW9)))</formula>
    </cfRule>
  </conditionalFormatting>
  <conditionalFormatting sqref="BK9">
    <cfRule type="containsText" dxfId="90" priority="89" operator="containsText" text="g">
      <formula>NOT(ISERROR(SEARCH("g",BK9)))</formula>
    </cfRule>
    <cfRule type="containsText" dxfId="89" priority="90" operator="containsText" text="y">
      <formula>NOT(ISERROR(SEARCH("y",BK9)))</formula>
    </cfRule>
    <cfRule type="containsText" dxfId="88" priority="91" operator="containsText" text="r">
      <formula>NOT(ISERROR(SEARCH("r",BK9)))</formula>
    </cfRule>
  </conditionalFormatting>
  <conditionalFormatting sqref="BG9">
    <cfRule type="containsText" dxfId="87" priority="86" operator="containsText" text="g">
      <formula>NOT(ISERROR(SEARCH("g",BG9)))</formula>
    </cfRule>
    <cfRule type="containsText" dxfId="86" priority="87" operator="containsText" text="y">
      <formula>NOT(ISERROR(SEARCH("y",BG9)))</formula>
    </cfRule>
    <cfRule type="containsText" dxfId="85" priority="88" operator="containsText" text="r">
      <formula>NOT(ISERROR(SEARCH("r",BG9)))</formula>
    </cfRule>
  </conditionalFormatting>
  <conditionalFormatting sqref="BH9:BI9">
    <cfRule type="containsText" dxfId="84" priority="83" operator="containsText" text="g">
      <formula>NOT(ISERROR(SEARCH("g",BH9)))</formula>
    </cfRule>
    <cfRule type="containsText" dxfId="83" priority="84" operator="containsText" text="y">
      <formula>NOT(ISERROR(SEARCH("y",BH9)))</formula>
    </cfRule>
    <cfRule type="containsText" dxfId="82" priority="85" operator="containsText" text="r">
      <formula>NOT(ISERROR(SEARCH("r",BH9)))</formula>
    </cfRule>
  </conditionalFormatting>
  <conditionalFormatting sqref="BL42:BL43">
    <cfRule type="cellIs" dxfId="81" priority="80" operator="equal">
      <formula>"Ongoing"</formula>
    </cfRule>
    <cfRule type="cellIs" dxfId="80" priority="81" operator="equal">
      <formula>"LTB"</formula>
    </cfRule>
    <cfRule type="cellIs" dxfId="79" priority="82" operator="equal">
      <formula>"New Model"</formula>
    </cfRule>
  </conditionalFormatting>
  <conditionalFormatting sqref="BM9:BR9">
    <cfRule type="containsText" dxfId="78" priority="77" operator="containsText" text="g">
      <formula>NOT(ISERROR(SEARCH("g",BM9)))</formula>
    </cfRule>
    <cfRule type="containsText" dxfId="77" priority="78" operator="containsText" text="y">
      <formula>NOT(ISERROR(SEARCH("y",BM9)))</formula>
    </cfRule>
    <cfRule type="containsText" dxfId="76" priority="79" operator="containsText" text="r">
      <formula>NOT(ISERROR(SEARCH("r",BM9)))</formula>
    </cfRule>
  </conditionalFormatting>
  <conditionalFormatting sqref="BJ43">
    <cfRule type="cellIs" dxfId="75" priority="59" operator="equal">
      <formula>"Ongoing"</formula>
    </cfRule>
    <cfRule type="cellIs" dxfId="74" priority="60" operator="equal">
      <formula>"LTB"</formula>
    </cfRule>
    <cfRule type="cellIs" dxfId="73" priority="61" operator="equal">
      <formula>"New Model"</formula>
    </cfRule>
  </conditionalFormatting>
  <conditionalFormatting sqref="V9:W9">
    <cfRule type="containsText" dxfId="72" priority="53" operator="containsText" text="g">
      <formula>NOT(ISERROR(SEARCH("g",V9)))</formula>
    </cfRule>
    <cfRule type="containsText" dxfId="71" priority="54" operator="containsText" text="y">
      <formula>NOT(ISERROR(SEARCH("y",V9)))</formula>
    </cfRule>
    <cfRule type="containsText" dxfId="70" priority="55" operator="containsText" text="r">
      <formula>NOT(ISERROR(SEARCH("r",V9)))</formula>
    </cfRule>
  </conditionalFormatting>
  <conditionalFormatting sqref="X9:AA9">
    <cfRule type="containsText" dxfId="69" priority="50" operator="containsText" text="g">
      <formula>NOT(ISERROR(SEARCH("g",X9)))</formula>
    </cfRule>
    <cfRule type="containsText" dxfId="68" priority="51" operator="containsText" text="y">
      <formula>NOT(ISERROR(SEARCH("y",X9)))</formula>
    </cfRule>
    <cfRule type="containsText" dxfId="67" priority="52" operator="containsText" text="r">
      <formula>NOT(ISERROR(SEARCH("r",X9)))</formula>
    </cfRule>
  </conditionalFormatting>
  <conditionalFormatting sqref="R9">
    <cfRule type="containsText" dxfId="66" priority="47" operator="containsText" text="g">
      <formula>NOT(ISERROR(SEARCH("g",R9)))</formula>
    </cfRule>
    <cfRule type="containsText" dxfId="65" priority="48" operator="containsText" text="y">
      <formula>NOT(ISERROR(SEARCH("y",R9)))</formula>
    </cfRule>
    <cfRule type="containsText" dxfId="64" priority="49" operator="containsText" text="r">
      <formula>NOT(ISERROR(SEARCH("r",R9)))</formula>
    </cfRule>
  </conditionalFormatting>
  <conditionalFormatting sqref="S9">
    <cfRule type="containsText" dxfId="63" priority="44" operator="containsText" text="g">
      <formula>NOT(ISERROR(SEARCH("g",S9)))</formula>
    </cfRule>
    <cfRule type="containsText" dxfId="62" priority="45" operator="containsText" text="y">
      <formula>NOT(ISERROR(SEARCH("y",S9)))</formula>
    </cfRule>
    <cfRule type="containsText" dxfId="61" priority="46" operator="containsText" text="r">
      <formula>NOT(ISERROR(SEARCH("r",S9)))</formula>
    </cfRule>
  </conditionalFormatting>
  <conditionalFormatting sqref="T9">
    <cfRule type="containsText" dxfId="60" priority="38" operator="containsText" text="g">
      <formula>NOT(ISERROR(SEARCH("g",T9)))</formula>
    </cfRule>
    <cfRule type="containsText" dxfId="59" priority="39" operator="containsText" text="y">
      <formula>NOT(ISERROR(SEARCH("y",T9)))</formula>
    </cfRule>
    <cfRule type="containsText" dxfId="58" priority="40" operator="containsText" text="r">
      <formula>NOT(ISERROR(SEARCH("r",T9)))</formula>
    </cfRule>
  </conditionalFormatting>
  <conditionalFormatting sqref="AS43">
    <cfRule type="cellIs" dxfId="57" priority="25" operator="equal">
      <formula>"Ongoing"</formula>
    </cfRule>
    <cfRule type="cellIs" dxfId="56" priority="26" operator="equal">
      <formula>"LTB"</formula>
    </cfRule>
    <cfRule type="cellIs" dxfId="55" priority="27" operator="equal">
      <formula>"New Model"</formula>
    </cfRule>
  </conditionalFormatting>
  <pageMargins left="0.23622047244094491" right="0.27559055118110237" top="0.74803149606299213" bottom="0.51181102362204722" header="0.27559055118110237" footer="0.27559055118110237"/>
  <pageSetup paperSize="9" scale="30" fitToWidth="3" orientation="landscape" r:id="rId1"/>
  <headerFooter alignWithMargins="0">
    <oddFooter>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P106"/>
  <sheetViews>
    <sheetView zoomScaleNormal="100" workbookViewId="0">
      <selection activeCell="A12" sqref="A12:XFD12"/>
    </sheetView>
  </sheetViews>
  <sheetFormatPr baseColWidth="10" defaultColWidth="9.140625" defaultRowHeight="12.75"/>
  <cols>
    <col min="1" max="1" width="37.140625" style="14" customWidth="1"/>
    <col min="2" max="2" width="2.28515625" customWidth="1"/>
    <col min="3" max="3" width="23.85546875" customWidth="1"/>
    <col min="4" max="7" width="22" customWidth="1"/>
    <col min="8" max="8" width="25.28515625" hidden="1" customWidth="1"/>
    <col min="9" max="10" width="22" customWidth="1"/>
    <col min="11" max="11" width="25.28515625" bestFit="1" customWidth="1"/>
    <col min="12" max="12" width="23" customWidth="1"/>
    <col min="13" max="13" width="23.140625" customWidth="1"/>
    <col min="14" max="14" width="19.7109375" customWidth="1"/>
    <col min="15" max="15" width="22.85546875" bestFit="1" customWidth="1"/>
    <col min="16" max="16" width="23.28515625" customWidth="1"/>
    <col min="18" max="19" width="25.85546875" customWidth="1"/>
    <col min="20" max="21" width="19.42578125" customWidth="1"/>
    <col min="22" max="22" width="21.28515625" customWidth="1"/>
    <col min="23" max="23" width="17.42578125" customWidth="1"/>
  </cols>
  <sheetData>
    <row r="1" spans="1:16">
      <c r="A1" s="38"/>
      <c r="B1" s="39"/>
      <c r="C1" s="74" t="s">
        <v>1164</v>
      </c>
      <c r="D1" s="74" t="s">
        <v>1164</v>
      </c>
      <c r="E1" s="74" t="s">
        <v>1164</v>
      </c>
      <c r="F1" s="74" t="s">
        <v>1164</v>
      </c>
      <c r="G1" s="74" t="s">
        <v>1164</v>
      </c>
      <c r="H1" s="72"/>
      <c r="I1" s="74" t="s">
        <v>1164</v>
      </c>
      <c r="J1" s="74" t="s">
        <v>1164</v>
      </c>
      <c r="K1" s="125"/>
      <c r="M1" s="240" t="s">
        <v>1206</v>
      </c>
      <c r="O1" s="72"/>
      <c r="P1" s="72"/>
    </row>
    <row r="2" spans="1:16" ht="79.5" customHeight="1">
      <c r="A2" s="114" t="s">
        <v>1142</v>
      </c>
      <c r="B2" s="2"/>
      <c r="D2" s="1"/>
      <c r="E2" s="1"/>
      <c r="G2" s="1"/>
      <c r="H2" s="1"/>
      <c r="I2" s="1"/>
      <c r="J2" s="1"/>
      <c r="K2" s="1"/>
    </row>
    <row r="3" spans="1:16" ht="18.75" customHeight="1" thickBot="1">
      <c r="A3" s="46">
        <v>45323</v>
      </c>
      <c r="B3" s="44"/>
      <c r="C3" s="43"/>
      <c r="D3" s="43"/>
      <c r="E3" s="43"/>
      <c r="F3" s="43"/>
      <c r="G3" s="43"/>
      <c r="H3" s="43"/>
      <c r="I3" s="43"/>
      <c r="J3" s="43"/>
      <c r="K3" s="43"/>
    </row>
    <row r="4" spans="1:16" ht="18.75" customHeight="1">
      <c r="A4" s="46"/>
      <c r="B4" s="44"/>
      <c r="C4" s="46"/>
      <c r="D4" s="44"/>
      <c r="E4" s="46"/>
      <c r="F4" s="44"/>
      <c r="G4" s="46"/>
      <c r="H4" s="230" t="s">
        <v>1145</v>
      </c>
      <c r="I4" s="46"/>
      <c r="J4" s="46"/>
      <c r="K4" s="230" t="s">
        <v>1145</v>
      </c>
      <c r="M4" s="230" t="s">
        <v>1145</v>
      </c>
      <c r="O4" s="230" t="s">
        <v>1145</v>
      </c>
      <c r="P4" s="230" t="s">
        <v>1145</v>
      </c>
    </row>
    <row r="5" spans="1:16" ht="32.25" thickBot="1">
      <c r="A5" s="47" t="s">
        <v>14</v>
      </c>
      <c r="B5" s="8"/>
      <c r="C5" s="237" t="s">
        <v>568</v>
      </c>
      <c r="D5" s="57" t="s">
        <v>552</v>
      </c>
      <c r="E5" s="237" t="s">
        <v>553</v>
      </c>
      <c r="F5" s="237" t="s">
        <v>550</v>
      </c>
      <c r="G5" s="237" t="s">
        <v>312</v>
      </c>
      <c r="H5" s="231" t="s">
        <v>1155</v>
      </c>
      <c r="I5" s="237" t="s">
        <v>555</v>
      </c>
      <c r="J5" s="237" t="s">
        <v>999</v>
      </c>
      <c r="K5" s="231" t="s">
        <v>1156</v>
      </c>
      <c r="L5" s="47" t="s">
        <v>14</v>
      </c>
      <c r="M5" s="231" t="s">
        <v>1149</v>
      </c>
      <c r="N5" s="47" t="s">
        <v>14</v>
      </c>
      <c r="O5" s="232" t="s">
        <v>1151</v>
      </c>
      <c r="P5" s="232" t="s">
        <v>1152</v>
      </c>
    </row>
    <row r="6" spans="1:16" ht="15.75">
      <c r="A6" s="48" t="s">
        <v>11</v>
      </c>
      <c r="B6" s="8"/>
      <c r="C6" s="51" t="s">
        <v>1190</v>
      </c>
      <c r="D6" s="51" t="s">
        <v>1190</v>
      </c>
      <c r="E6" s="51" t="s">
        <v>1190</v>
      </c>
      <c r="F6" s="51" t="s">
        <v>1192</v>
      </c>
      <c r="G6" s="51" t="s">
        <v>1192</v>
      </c>
      <c r="H6" s="51"/>
      <c r="I6" s="51" t="s">
        <v>1192</v>
      </c>
      <c r="J6" s="51" t="s">
        <v>1191</v>
      </c>
      <c r="K6" s="51" t="s">
        <v>1191</v>
      </c>
      <c r="L6" s="48" t="s">
        <v>11</v>
      </c>
      <c r="M6" s="51" t="s">
        <v>1193</v>
      </c>
      <c r="N6" s="48" t="s">
        <v>11</v>
      </c>
      <c r="O6" s="51" t="s">
        <v>1177</v>
      </c>
      <c r="P6" s="51" t="s">
        <v>1177</v>
      </c>
    </row>
    <row r="7" spans="1:16">
      <c r="A7" s="49" t="s">
        <v>143</v>
      </c>
      <c r="B7" s="16"/>
      <c r="C7" s="53"/>
      <c r="D7" s="53"/>
      <c r="E7" s="53"/>
      <c r="F7" s="53"/>
      <c r="G7" s="53"/>
      <c r="H7" s="53"/>
      <c r="I7" s="53"/>
      <c r="J7" s="53"/>
      <c r="K7" s="53"/>
      <c r="L7" s="49" t="s">
        <v>143</v>
      </c>
      <c r="M7" s="53"/>
      <c r="N7" s="49" t="s">
        <v>143</v>
      </c>
      <c r="O7" s="53" t="s">
        <v>1188</v>
      </c>
      <c r="P7" s="53" t="s">
        <v>1189</v>
      </c>
    </row>
    <row r="8" spans="1:16" ht="15.75">
      <c r="A8" s="21" t="s">
        <v>15</v>
      </c>
      <c r="B8" s="8"/>
      <c r="C8" s="30" t="s">
        <v>545</v>
      </c>
      <c r="D8" s="30" t="s">
        <v>309</v>
      </c>
      <c r="E8" s="30" t="s">
        <v>551</v>
      </c>
      <c r="F8" s="30" t="s">
        <v>549</v>
      </c>
      <c r="G8" s="30" t="s">
        <v>308</v>
      </c>
      <c r="H8" s="30" t="s">
        <v>1153</v>
      </c>
      <c r="I8" s="30" t="s">
        <v>554</v>
      </c>
      <c r="J8" s="30" t="s">
        <v>1000</v>
      </c>
      <c r="K8" s="30" t="s">
        <v>1154</v>
      </c>
      <c r="L8" s="21" t="s">
        <v>15</v>
      </c>
      <c r="M8" s="30" t="s">
        <v>1150</v>
      </c>
      <c r="N8" s="21" t="s">
        <v>15</v>
      </c>
      <c r="O8" s="30">
        <v>78545900</v>
      </c>
      <c r="P8" s="30">
        <v>78545901</v>
      </c>
    </row>
    <row r="9" spans="1:16" ht="9" customHeight="1">
      <c r="A9" s="66" t="s">
        <v>304</v>
      </c>
      <c r="B9" s="8"/>
      <c r="C9" s="98" t="s">
        <v>1213</v>
      </c>
      <c r="D9" s="98" t="s">
        <v>1213</v>
      </c>
      <c r="E9" s="98" t="s">
        <v>1213</v>
      </c>
      <c r="F9" s="98" t="s">
        <v>1213</v>
      </c>
      <c r="G9" s="98" t="s">
        <v>1213</v>
      </c>
      <c r="H9" s="98" t="s">
        <v>1214</v>
      </c>
      <c r="I9" s="98" t="s">
        <v>1213</v>
      </c>
      <c r="J9" s="98" t="s">
        <v>1213</v>
      </c>
      <c r="K9" s="98" t="s">
        <v>1214</v>
      </c>
      <c r="L9" s="66" t="s">
        <v>304</v>
      </c>
      <c r="M9" s="98" t="s">
        <v>1213</v>
      </c>
      <c r="N9" s="66" t="s">
        <v>304</v>
      </c>
      <c r="O9" s="98" t="s">
        <v>1214</v>
      </c>
      <c r="P9" s="98" t="s">
        <v>1214</v>
      </c>
    </row>
    <row r="10" spans="1:16" ht="15.75">
      <c r="A10" s="66" t="s">
        <v>305</v>
      </c>
      <c r="B10" s="8"/>
      <c r="C10" s="99" t="s">
        <v>1215</v>
      </c>
      <c r="D10" s="99" t="s">
        <v>1216</v>
      </c>
      <c r="E10" s="99" t="s">
        <v>1215</v>
      </c>
      <c r="F10" s="99" t="s">
        <v>1215</v>
      </c>
      <c r="G10" s="99" t="s">
        <v>1215</v>
      </c>
      <c r="H10" s="99" t="s">
        <v>10</v>
      </c>
      <c r="I10" s="99" t="s">
        <v>1216</v>
      </c>
      <c r="J10" s="99" t="s">
        <v>1216</v>
      </c>
      <c r="K10" s="99" t="s">
        <v>1219</v>
      </c>
      <c r="L10" s="66" t="s">
        <v>305</v>
      </c>
      <c r="M10" s="99" t="s">
        <v>10</v>
      </c>
      <c r="N10" s="66" t="s">
        <v>305</v>
      </c>
      <c r="O10" s="99" t="s">
        <v>10</v>
      </c>
      <c r="P10" s="99" t="s">
        <v>10</v>
      </c>
    </row>
    <row r="11" spans="1:16" ht="15.75">
      <c r="A11" s="146"/>
      <c r="B11" s="8"/>
      <c r="C11" s="145"/>
      <c r="D11" s="145"/>
      <c r="E11" s="145"/>
      <c r="F11" s="145"/>
      <c r="G11" s="145"/>
      <c r="H11" s="145"/>
      <c r="I11" s="145"/>
      <c r="J11" s="145"/>
      <c r="K11" s="233"/>
      <c r="L11" s="146"/>
      <c r="M11" s="145"/>
      <c r="N11" s="146"/>
      <c r="O11" s="145"/>
      <c r="P11" s="145"/>
    </row>
    <row r="12" spans="1:16">
      <c r="A12" s="66" t="s">
        <v>59</v>
      </c>
      <c r="B12" s="18"/>
      <c r="C12" s="98">
        <v>163.52941176470588</v>
      </c>
      <c r="D12" s="98">
        <v>394.11764705882354</v>
      </c>
      <c r="E12" s="98">
        <v>445.88235294117646</v>
      </c>
      <c r="F12" s="98">
        <v>610.58823529411768</v>
      </c>
      <c r="G12" s="98">
        <v>1116.4705882352941</v>
      </c>
      <c r="H12" s="98">
        <v>0</v>
      </c>
      <c r="I12" s="98">
        <v>1645.8823529411766</v>
      </c>
      <c r="J12" s="98">
        <v>3528.2352941176473</v>
      </c>
      <c r="K12" s="98">
        <v>4988.2352941176468</v>
      </c>
      <c r="L12" s="66" t="s">
        <v>59</v>
      </c>
      <c r="M12" s="98">
        <v>1376.4705882352941</v>
      </c>
      <c r="N12" s="66" t="s">
        <v>59</v>
      </c>
      <c r="O12" s="98">
        <v>423.52941176470591</v>
      </c>
      <c r="P12" s="98">
        <v>500</v>
      </c>
    </row>
    <row r="13" spans="1:16">
      <c r="A13" s="29" t="s">
        <v>17</v>
      </c>
      <c r="B13" s="18"/>
      <c r="C13" s="246" t="s">
        <v>1211</v>
      </c>
      <c r="D13" s="246" t="s">
        <v>1211</v>
      </c>
      <c r="E13" s="246" t="s">
        <v>1211</v>
      </c>
      <c r="F13" s="246" t="s">
        <v>1211</v>
      </c>
      <c r="G13" s="246" t="s">
        <v>1211</v>
      </c>
      <c r="H13" s="246" t="s">
        <v>1211</v>
      </c>
      <c r="I13" s="246" t="s">
        <v>1211</v>
      </c>
      <c r="J13" s="246" t="s">
        <v>1211</v>
      </c>
      <c r="K13" s="246" t="s">
        <v>1211</v>
      </c>
      <c r="L13" s="29" t="s">
        <v>17</v>
      </c>
      <c r="M13" s="246" t="s">
        <v>1211</v>
      </c>
      <c r="N13" s="29" t="s">
        <v>17</v>
      </c>
      <c r="O13" s="246" t="s">
        <v>1211</v>
      </c>
      <c r="P13" s="246" t="s">
        <v>1211</v>
      </c>
    </row>
    <row r="14" spans="1:16">
      <c r="A14" s="54"/>
      <c r="L14" s="54"/>
      <c r="N14" s="54"/>
    </row>
    <row r="15" spans="1:16" ht="33.75">
      <c r="A15" s="22" t="s">
        <v>12</v>
      </c>
      <c r="B15" s="12"/>
      <c r="C15" s="23" t="s">
        <v>546</v>
      </c>
      <c r="D15" s="23" t="s">
        <v>313</v>
      </c>
      <c r="E15" s="23" t="s">
        <v>259</v>
      </c>
      <c r="F15" s="23" t="s">
        <v>548</v>
      </c>
      <c r="G15" s="23" t="s">
        <v>296</v>
      </c>
      <c r="H15" s="23" t="s">
        <v>556</v>
      </c>
      <c r="I15" s="23" t="s">
        <v>556</v>
      </c>
      <c r="J15" s="23" t="s">
        <v>314</v>
      </c>
      <c r="K15" s="23" t="s">
        <v>1157</v>
      </c>
      <c r="L15" s="22" t="s">
        <v>74</v>
      </c>
      <c r="M15" s="23" t="s">
        <v>1195</v>
      </c>
      <c r="N15" s="22" t="s">
        <v>1182</v>
      </c>
      <c r="O15" s="23">
        <v>1</v>
      </c>
      <c r="P15" s="23">
        <v>3</v>
      </c>
    </row>
    <row r="16" spans="1:16" ht="22.5">
      <c r="A16" s="22" t="s">
        <v>246</v>
      </c>
      <c r="C16" s="23">
        <v>384</v>
      </c>
      <c r="D16" s="23">
        <v>896</v>
      </c>
      <c r="E16" s="23">
        <v>896</v>
      </c>
      <c r="F16" s="23">
        <v>3328</v>
      </c>
      <c r="G16" s="23">
        <v>6144</v>
      </c>
      <c r="H16" s="23">
        <v>6144</v>
      </c>
      <c r="I16" s="23">
        <v>7168</v>
      </c>
      <c r="J16" s="23">
        <v>10240</v>
      </c>
      <c r="K16" s="113">
        <v>12800</v>
      </c>
      <c r="L16" s="22" t="s">
        <v>73</v>
      </c>
      <c r="M16" s="23" t="s">
        <v>1194</v>
      </c>
      <c r="N16" s="22" t="s">
        <v>1184</v>
      </c>
      <c r="O16" s="23" t="s">
        <v>1183</v>
      </c>
      <c r="P16" s="23" t="s">
        <v>1183</v>
      </c>
    </row>
    <row r="17" spans="1:16">
      <c r="A17" s="116" t="s">
        <v>261</v>
      </c>
      <c r="C17" s="23"/>
      <c r="D17" s="23"/>
      <c r="E17" s="23"/>
      <c r="F17" s="23" t="s">
        <v>348</v>
      </c>
      <c r="G17" s="23" t="s">
        <v>349</v>
      </c>
      <c r="H17" s="23" t="s">
        <v>1158</v>
      </c>
      <c r="I17" s="23" t="s">
        <v>557</v>
      </c>
      <c r="J17" s="23" t="s">
        <v>1002</v>
      </c>
      <c r="K17" s="23" t="s">
        <v>1160</v>
      </c>
      <c r="L17" s="116" t="s">
        <v>64</v>
      </c>
      <c r="M17" s="23" t="s">
        <v>1196</v>
      </c>
      <c r="N17" s="116" t="s">
        <v>1186</v>
      </c>
      <c r="O17" s="23" t="s">
        <v>1185</v>
      </c>
      <c r="P17" s="23" t="s">
        <v>1185</v>
      </c>
    </row>
    <row r="18" spans="1:16">
      <c r="A18" s="116" t="s">
        <v>262</v>
      </c>
      <c r="C18" s="23"/>
      <c r="D18" s="23"/>
      <c r="E18" s="23"/>
      <c r="F18" s="23" t="s">
        <v>347</v>
      </c>
      <c r="G18" s="23" t="s">
        <v>310</v>
      </c>
      <c r="H18" s="23" t="s">
        <v>1159</v>
      </c>
      <c r="I18" s="23" t="s">
        <v>558</v>
      </c>
      <c r="J18" s="23" t="s">
        <v>1001</v>
      </c>
      <c r="K18" s="23" t="s">
        <v>1161</v>
      </c>
      <c r="L18" s="116" t="s">
        <v>1198</v>
      </c>
      <c r="M18" s="23" t="s">
        <v>1197</v>
      </c>
      <c r="N18" s="116" t="s">
        <v>67</v>
      </c>
      <c r="O18" s="23" t="s">
        <v>1187</v>
      </c>
      <c r="P18" s="23"/>
    </row>
    <row r="19" spans="1:16">
      <c r="A19" s="90" t="s">
        <v>248</v>
      </c>
      <c r="C19" s="23" t="s">
        <v>547</v>
      </c>
      <c r="D19" s="23" t="s">
        <v>257</v>
      </c>
      <c r="E19" s="23" t="s">
        <v>257</v>
      </c>
      <c r="F19" s="23" t="s">
        <v>257</v>
      </c>
      <c r="G19" s="23" t="s">
        <v>247</v>
      </c>
      <c r="H19" s="23" t="s">
        <v>247</v>
      </c>
      <c r="I19" s="23" t="s">
        <v>247</v>
      </c>
      <c r="J19" s="23" t="s">
        <v>247</v>
      </c>
      <c r="K19" s="23" t="s">
        <v>247</v>
      </c>
      <c r="L19" s="239" t="s">
        <v>1200</v>
      </c>
      <c r="M19" s="23" t="s">
        <v>1199</v>
      </c>
      <c r="N19" s="90"/>
      <c r="O19" s="23"/>
      <c r="P19" s="23"/>
    </row>
    <row r="20" spans="1:16" ht="56.25">
      <c r="A20" s="91" t="s">
        <v>249</v>
      </c>
      <c r="C20" s="113" t="s">
        <v>250</v>
      </c>
      <c r="D20" s="113" t="s">
        <v>250</v>
      </c>
      <c r="E20" s="113" t="s">
        <v>250</v>
      </c>
      <c r="F20" s="113" t="s">
        <v>250</v>
      </c>
      <c r="G20" s="113" t="s">
        <v>311</v>
      </c>
      <c r="H20" s="113"/>
      <c r="I20" s="113" t="s">
        <v>311</v>
      </c>
      <c r="J20" s="113" t="s">
        <v>260</v>
      </c>
      <c r="K20" s="113" t="s">
        <v>1162</v>
      </c>
      <c r="L20" s="239" t="s">
        <v>175</v>
      </c>
      <c r="M20" s="239" t="s">
        <v>1201</v>
      </c>
      <c r="N20" s="91"/>
      <c r="O20" s="113"/>
      <c r="P20" s="113"/>
    </row>
    <row r="21" spans="1:16" ht="22.5">
      <c r="A21" s="65"/>
      <c r="L21" s="239" t="s">
        <v>1203</v>
      </c>
      <c r="M21" s="239" t="s">
        <v>1202</v>
      </c>
    </row>
    <row r="22" spans="1:16" ht="22.5">
      <c r="A22" s="65"/>
      <c r="H22" s="234"/>
      <c r="J22" s="234"/>
      <c r="L22" s="239" t="s">
        <v>1205</v>
      </c>
      <c r="M22" s="239" t="s">
        <v>1204</v>
      </c>
    </row>
    <row r="23" spans="1:16" ht="14.25">
      <c r="A23" s="65"/>
      <c r="B23" s="65"/>
      <c r="H23" s="234"/>
      <c r="J23" s="234"/>
    </row>
    <row r="24" spans="1:16">
      <c r="A24" s="65"/>
      <c r="B24" s="65"/>
    </row>
    <row r="25" spans="1:16">
      <c r="A25" s="65"/>
      <c r="B25" s="65"/>
    </row>
    <row r="26" spans="1:16">
      <c r="A26" s="65"/>
      <c r="B26" s="65"/>
    </row>
    <row r="27" spans="1:16">
      <c r="A27" s="65"/>
      <c r="B27" s="65"/>
    </row>
    <row r="28" spans="1:16">
      <c r="A28" s="65"/>
      <c r="B28" s="65"/>
    </row>
    <row r="29" spans="1:16">
      <c r="A29" s="65"/>
      <c r="B29" s="65"/>
    </row>
    <row r="30" spans="1:16">
      <c r="A30" s="65"/>
      <c r="B30" s="65"/>
    </row>
    <row r="31" spans="1:16">
      <c r="A31" s="65"/>
      <c r="B31" s="65"/>
    </row>
    <row r="32" spans="1:16">
      <c r="A32" s="65"/>
      <c r="B32" s="65"/>
    </row>
    <row r="33" spans="1:2">
      <c r="A33" s="65"/>
      <c r="B33" s="65"/>
    </row>
    <row r="34" spans="1:2">
      <c r="A34" s="65"/>
      <c r="B34" s="65"/>
    </row>
    <row r="35" spans="1:2">
      <c r="A35" s="65"/>
      <c r="B35" s="65"/>
    </row>
    <row r="36" spans="1:2">
      <c r="A36" s="65"/>
      <c r="B36" s="65"/>
    </row>
    <row r="37" spans="1:2">
      <c r="A37" s="65"/>
      <c r="B37" s="65"/>
    </row>
    <row r="38" spans="1:2">
      <c r="A38" s="65"/>
      <c r="B38" s="65"/>
    </row>
    <row r="39" spans="1:2">
      <c r="A39" s="65"/>
      <c r="B39" s="65"/>
    </row>
    <row r="40" spans="1:2">
      <c r="A40" s="65"/>
      <c r="B40" s="65"/>
    </row>
    <row r="41" spans="1:2">
      <c r="A41" s="65"/>
      <c r="B41" s="65"/>
    </row>
    <row r="42" spans="1:2">
      <c r="A42" s="65"/>
      <c r="B42" s="65"/>
    </row>
    <row r="43" spans="1:2">
      <c r="A43" s="65"/>
      <c r="B43" s="65"/>
    </row>
    <row r="44" spans="1:2">
      <c r="A44" s="65"/>
      <c r="B44" s="65"/>
    </row>
    <row r="45" spans="1:2">
      <c r="A45" s="65"/>
      <c r="B45" s="65"/>
    </row>
    <row r="46" spans="1:2">
      <c r="A46" s="65"/>
      <c r="B46" s="65"/>
    </row>
    <row r="47" spans="1:2">
      <c r="A47" s="65"/>
      <c r="B47" s="65"/>
    </row>
    <row r="48" spans="1:2">
      <c r="A48" s="65"/>
      <c r="B48" s="65"/>
    </row>
    <row r="49" spans="1:2">
      <c r="A49" s="65"/>
      <c r="B49" s="65"/>
    </row>
    <row r="50" spans="1:2">
      <c r="A50" s="65"/>
      <c r="B50" s="65"/>
    </row>
    <row r="51" spans="1:2">
      <c r="A51" s="65"/>
      <c r="B51" s="65"/>
    </row>
    <row r="52" spans="1:2">
      <c r="A52" s="65"/>
      <c r="B52" s="65"/>
    </row>
    <row r="53" spans="1:2">
      <c r="A53" s="65"/>
      <c r="B53" s="65"/>
    </row>
    <row r="54" spans="1:2">
      <c r="A54" s="65"/>
      <c r="B54" s="65"/>
    </row>
    <row r="55" spans="1:2">
      <c r="A55" s="65"/>
      <c r="B55" s="65"/>
    </row>
    <row r="56" spans="1:2">
      <c r="A56" s="65"/>
      <c r="B56" s="65"/>
    </row>
    <row r="57" spans="1:2">
      <c r="A57" s="65"/>
      <c r="B57" s="65"/>
    </row>
    <row r="58" spans="1:2">
      <c r="A58" s="65"/>
      <c r="B58" s="65"/>
    </row>
    <row r="59" spans="1:2">
      <c r="A59" s="65"/>
      <c r="B59" s="65"/>
    </row>
    <row r="60" spans="1:2">
      <c r="A60" s="65"/>
      <c r="B60" s="65"/>
    </row>
    <row r="61" spans="1:2">
      <c r="A61" s="65"/>
      <c r="B61" s="65"/>
    </row>
    <row r="62" spans="1:2">
      <c r="A62" s="65"/>
      <c r="B62" s="65"/>
    </row>
    <row r="63" spans="1:2">
      <c r="A63" s="65"/>
      <c r="B63" s="65"/>
    </row>
    <row r="64" spans="1:2">
      <c r="A64" s="65"/>
      <c r="B64" s="65"/>
    </row>
    <row r="65" spans="1:2">
      <c r="A65" s="65"/>
      <c r="B65" s="65"/>
    </row>
    <row r="66" spans="1:2">
      <c r="A66" s="65"/>
      <c r="B66" s="65"/>
    </row>
    <row r="67" spans="1:2">
      <c r="A67" s="65"/>
      <c r="B67" s="65"/>
    </row>
    <row r="68" spans="1:2">
      <c r="A68" s="65"/>
      <c r="B68" s="65"/>
    </row>
    <row r="69" spans="1:2">
      <c r="A69" s="65"/>
      <c r="B69" s="65"/>
    </row>
    <row r="70" spans="1:2">
      <c r="A70" s="65"/>
      <c r="B70" s="65"/>
    </row>
    <row r="71" spans="1:2">
      <c r="A71" s="65"/>
      <c r="B71" s="65"/>
    </row>
    <row r="72" spans="1:2">
      <c r="A72" s="65"/>
      <c r="B72" s="65"/>
    </row>
    <row r="73" spans="1:2">
      <c r="A73" s="65"/>
      <c r="B73" s="65"/>
    </row>
    <row r="74" spans="1:2">
      <c r="A74" s="65"/>
      <c r="B74" s="65"/>
    </row>
    <row r="75" spans="1:2">
      <c r="A75" s="65"/>
      <c r="B75" s="65"/>
    </row>
    <row r="76" spans="1:2">
      <c r="A76" s="65"/>
      <c r="B76" s="65"/>
    </row>
    <row r="77" spans="1:2">
      <c r="A77" s="65"/>
      <c r="B77" s="65"/>
    </row>
    <row r="78" spans="1:2">
      <c r="A78" s="65"/>
      <c r="B78" s="65"/>
    </row>
    <row r="79" spans="1:2">
      <c r="A79" s="65"/>
      <c r="B79" s="65"/>
    </row>
    <row r="80" spans="1:2">
      <c r="A80" s="65"/>
      <c r="B80" s="65"/>
    </row>
    <row r="81" spans="1:2">
      <c r="A81" s="65"/>
      <c r="B81" s="65"/>
    </row>
    <row r="82" spans="1:2">
      <c r="A82" s="65"/>
      <c r="B82" s="65"/>
    </row>
    <row r="83" spans="1:2">
      <c r="A83" s="65"/>
      <c r="B83" s="65"/>
    </row>
    <row r="84" spans="1:2">
      <c r="A84" s="65"/>
      <c r="B84" s="65"/>
    </row>
    <row r="85" spans="1:2">
      <c r="A85" s="65"/>
      <c r="B85" s="65"/>
    </row>
    <row r="86" spans="1:2">
      <c r="A86" s="65"/>
      <c r="B86" s="65"/>
    </row>
    <row r="87" spans="1:2">
      <c r="A87" s="65"/>
      <c r="B87" s="65"/>
    </row>
    <row r="88" spans="1:2">
      <c r="A88" s="65"/>
      <c r="B88" s="65"/>
    </row>
    <row r="89" spans="1:2">
      <c r="A89" s="65"/>
      <c r="B89" s="65"/>
    </row>
    <row r="90" spans="1:2">
      <c r="A90" s="65"/>
      <c r="B90" s="65"/>
    </row>
    <row r="91" spans="1:2">
      <c r="A91" s="65"/>
      <c r="B91" s="65"/>
    </row>
    <row r="92" spans="1:2">
      <c r="A92" s="65"/>
      <c r="B92" s="65"/>
    </row>
    <row r="93" spans="1:2">
      <c r="A93" s="65"/>
      <c r="B93" s="65"/>
    </row>
    <row r="94" spans="1:2">
      <c r="A94" s="65"/>
      <c r="B94" s="65"/>
    </row>
    <row r="95" spans="1:2">
      <c r="A95" s="65"/>
      <c r="B95" s="65"/>
    </row>
    <row r="96" spans="1:2">
      <c r="A96" s="65"/>
      <c r="B96" s="65"/>
    </row>
    <row r="97" spans="1:2">
      <c r="A97" s="65"/>
      <c r="B97" s="65"/>
    </row>
    <row r="98" spans="1:2">
      <c r="A98" s="65"/>
      <c r="B98" s="65"/>
    </row>
    <row r="99" spans="1:2">
      <c r="A99" s="65"/>
      <c r="B99" s="65"/>
    </row>
    <row r="100" spans="1:2">
      <c r="A100" s="65"/>
      <c r="B100" s="65"/>
    </row>
    <row r="101" spans="1:2">
      <c r="A101" s="65"/>
      <c r="B101" s="65"/>
    </row>
    <row r="102" spans="1:2">
      <c r="A102" s="65"/>
      <c r="B102" s="65"/>
    </row>
    <row r="103" spans="1:2">
      <c r="A103" s="65"/>
      <c r="B103" s="65"/>
    </row>
    <row r="104" spans="1:2">
      <c r="A104" s="65"/>
      <c r="B104" s="65"/>
    </row>
    <row r="105" spans="1:2">
      <c r="A105" s="65"/>
      <c r="B105" s="65"/>
    </row>
    <row r="106" spans="1:2">
      <c r="A106" s="65"/>
      <c r="B106" s="65"/>
    </row>
  </sheetData>
  <conditionalFormatting sqref="C9:K9">
    <cfRule type="containsText" dxfId="54" priority="13" operator="containsText" text="g">
      <formula>NOT(ISERROR(SEARCH("g",C9)))</formula>
    </cfRule>
    <cfRule type="containsText" dxfId="53" priority="14" operator="containsText" text="y">
      <formula>NOT(ISERROR(SEARCH("y",C9)))</formula>
    </cfRule>
    <cfRule type="containsText" dxfId="52" priority="15" operator="containsText" text="r">
      <formula>NOT(ISERROR(SEARCH("r",C9)))</formula>
    </cfRule>
  </conditionalFormatting>
  <conditionalFormatting sqref="M9">
    <cfRule type="containsText" dxfId="51" priority="4" operator="containsText" text="g">
      <formula>NOT(ISERROR(SEARCH("g",M9)))</formula>
    </cfRule>
    <cfRule type="containsText" dxfId="50" priority="5" operator="containsText" text="y">
      <formula>NOT(ISERROR(SEARCH("y",M9)))</formula>
    </cfRule>
    <cfRule type="containsText" dxfId="49" priority="6" operator="containsText" text="r">
      <formula>NOT(ISERROR(SEARCH("r",M9)))</formula>
    </cfRule>
  </conditionalFormatting>
  <conditionalFormatting sqref="O9:P9">
    <cfRule type="containsText" dxfId="48" priority="1" operator="containsText" text="g">
      <formula>NOT(ISERROR(SEARCH("g",O9)))</formula>
    </cfRule>
    <cfRule type="containsText" dxfId="47" priority="2" operator="containsText" text="y">
      <formula>NOT(ISERROR(SEARCH("y",O9)))</formula>
    </cfRule>
    <cfRule type="containsText" dxfId="46" priority="3" operator="containsText" text="r">
      <formula>NOT(ISERROR(SEARCH("r",O9)))</formula>
    </cfRule>
  </conditionalFormatting>
  <hyperlinks>
    <hyperlink ref="B13" r:id="rId1" display="LBP: Projektpreis ab zwei Stück" xr:uid="{3AEC183C-22DD-4543-99D4-9991336A6210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89F4-380B-4645-8163-53AB84E5EAD1}">
  <sheetPr codeName="Sheet7"/>
  <dimension ref="A1:Q350"/>
  <sheetViews>
    <sheetView zoomScaleNormal="100" workbookViewId="0">
      <pane ySplit="4" topLeftCell="A5" activePane="bottomLeft" state="frozen"/>
      <selection pane="bottomLeft" activeCell="P1" sqref="P1:Q1048576"/>
    </sheetView>
  </sheetViews>
  <sheetFormatPr baseColWidth="10" defaultColWidth="12.85546875" defaultRowHeight="22.5" customHeight="1"/>
  <cols>
    <col min="1" max="2" width="14.28515625" style="150" customWidth="1"/>
    <col min="3" max="3" width="10.85546875" style="150" customWidth="1"/>
    <col min="4" max="4" width="12.85546875" style="150" customWidth="1"/>
    <col min="5" max="5" width="21.7109375" style="150" customWidth="1"/>
    <col min="6" max="6" width="10.7109375" style="150" customWidth="1"/>
    <col min="7" max="7" width="12.85546875" style="150" customWidth="1"/>
    <col min="8" max="8" width="12.85546875" style="150"/>
    <col min="9" max="9" width="12.85546875" style="150" customWidth="1"/>
    <col min="10" max="10" width="10.7109375" style="150" customWidth="1"/>
    <col min="11" max="11" width="14.28515625" style="150" customWidth="1"/>
    <col min="12" max="12" width="12.85546875" style="150" customWidth="1"/>
    <col min="13" max="13" width="10.7109375" style="150" customWidth="1"/>
    <col min="14" max="16" width="12.85546875" style="150"/>
    <col min="17" max="17" width="7.140625" style="171" customWidth="1"/>
    <col min="18" max="16384" width="12.85546875" style="150"/>
  </cols>
  <sheetData>
    <row r="1" spans="1:17" ht="37.5" customHeight="1">
      <c r="A1" s="149" t="s">
        <v>1143</v>
      </c>
      <c r="Q1" s="151"/>
    </row>
    <row r="2" spans="1:17" s="153" customFormat="1" ht="22.5" customHeight="1">
      <c r="A2" s="152" t="s">
        <v>1212</v>
      </c>
    </row>
    <row r="3" spans="1:17" ht="37.5" customHeight="1">
      <c r="A3" s="154"/>
      <c r="Q3" s="151"/>
    </row>
    <row r="4" spans="1:17" ht="37.5" customHeight="1">
      <c r="A4" s="155" t="s">
        <v>72</v>
      </c>
      <c r="B4" s="155" t="s">
        <v>14</v>
      </c>
      <c r="C4" s="155" t="s">
        <v>280</v>
      </c>
      <c r="D4" s="155" t="s">
        <v>281</v>
      </c>
      <c r="E4" s="156" t="s">
        <v>287</v>
      </c>
      <c r="F4" s="157" t="s">
        <v>288</v>
      </c>
      <c r="G4" s="157" t="s">
        <v>285</v>
      </c>
      <c r="H4" s="155" t="s">
        <v>3</v>
      </c>
      <c r="I4" s="155" t="s">
        <v>73</v>
      </c>
      <c r="J4" s="155" t="s">
        <v>74</v>
      </c>
      <c r="K4" s="155" t="s">
        <v>75</v>
      </c>
      <c r="L4" s="155" t="s">
        <v>76</v>
      </c>
      <c r="M4" s="155" t="s">
        <v>22</v>
      </c>
      <c r="N4" s="155" t="s">
        <v>282</v>
      </c>
      <c r="O4" s="155" t="s">
        <v>68</v>
      </c>
      <c r="Q4" s="150"/>
    </row>
    <row r="5" spans="1:17" ht="37.5" customHeight="1">
      <c r="A5" s="159" t="str">
        <f>B6</f>
        <v xml:space="preserve"> ThinkPad P14s AMD Gen3</v>
      </c>
      <c r="B5" s="155"/>
      <c r="C5" s="155"/>
      <c r="D5" s="155"/>
      <c r="E5" s="155"/>
      <c r="F5" s="155"/>
      <c r="G5" s="157"/>
      <c r="H5" s="155"/>
      <c r="I5" s="155"/>
      <c r="J5" s="155"/>
      <c r="K5" s="155"/>
      <c r="L5" s="155"/>
      <c r="M5" s="155"/>
      <c r="N5" s="155"/>
      <c r="O5" s="155"/>
      <c r="P5" s="158"/>
      <c r="Q5" s="160"/>
    </row>
    <row r="6" spans="1:17" ht="22.5" customHeight="1">
      <c r="A6" s="161" t="s">
        <v>1011</v>
      </c>
      <c r="B6" s="162" t="s">
        <v>523</v>
      </c>
      <c r="C6" s="163"/>
      <c r="D6" s="164" t="s">
        <v>297</v>
      </c>
      <c r="E6" s="165" t="s">
        <v>283</v>
      </c>
      <c r="F6" s="166" t="s">
        <v>967</v>
      </c>
      <c r="G6" s="166">
        <v>400</v>
      </c>
      <c r="H6" s="163" t="s">
        <v>365</v>
      </c>
      <c r="I6" s="167" t="s">
        <v>623</v>
      </c>
      <c r="J6" s="168" t="s">
        <v>327</v>
      </c>
      <c r="K6" s="168" t="s">
        <v>284</v>
      </c>
      <c r="L6" s="169" t="s">
        <v>968</v>
      </c>
      <c r="M6" s="168" t="s">
        <v>328</v>
      </c>
      <c r="N6" s="166" t="s">
        <v>192</v>
      </c>
      <c r="O6" s="166" t="s">
        <v>526</v>
      </c>
      <c r="P6" s="170"/>
      <c r="Q6" s="160"/>
    </row>
    <row r="7" spans="1:17" ht="37.5" customHeight="1">
      <c r="A7" s="161" t="s">
        <v>1013</v>
      </c>
      <c r="B7" s="162" t="s">
        <v>523</v>
      </c>
      <c r="C7" s="163"/>
      <c r="D7" s="164" t="s">
        <v>297</v>
      </c>
      <c r="E7" s="165" t="s">
        <v>283</v>
      </c>
      <c r="F7" s="166" t="s">
        <v>967</v>
      </c>
      <c r="G7" s="166">
        <v>400</v>
      </c>
      <c r="H7" s="163" t="s">
        <v>365</v>
      </c>
      <c r="I7" s="167" t="s">
        <v>623</v>
      </c>
      <c r="J7" s="168" t="s">
        <v>158</v>
      </c>
      <c r="K7" s="168" t="s">
        <v>329</v>
      </c>
      <c r="L7" s="169" t="s">
        <v>968</v>
      </c>
      <c r="M7" s="168" t="s">
        <v>328</v>
      </c>
      <c r="N7" s="166" t="s">
        <v>192</v>
      </c>
      <c r="O7" s="166" t="s">
        <v>527</v>
      </c>
      <c r="P7" s="170"/>
      <c r="Q7" s="160"/>
    </row>
    <row r="8" spans="1:17" ht="37.5" customHeight="1">
      <c r="A8" s="159" t="str">
        <f>B9</f>
        <v xml:space="preserve"> ThinkPad P14s AMD Gen4</v>
      </c>
      <c r="B8" s="155"/>
      <c r="C8" s="155"/>
      <c r="D8" s="155"/>
      <c r="E8" s="155"/>
      <c r="F8" s="155"/>
      <c r="G8" s="157"/>
      <c r="H8" s="155"/>
      <c r="I8" s="155"/>
      <c r="J8" s="155"/>
      <c r="K8" s="155"/>
      <c r="L8" s="155"/>
      <c r="M8" s="155"/>
      <c r="N8" s="155"/>
      <c r="O8" s="155"/>
      <c r="P8" s="158"/>
      <c r="Q8" s="160"/>
    </row>
    <row r="9" spans="1:17" ht="37.5" customHeight="1">
      <c r="A9" s="161" t="s">
        <v>1021</v>
      </c>
      <c r="B9" s="162" t="s">
        <v>1015</v>
      </c>
      <c r="C9" s="163"/>
      <c r="D9" s="164" t="s">
        <v>18</v>
      </c>
      <c r="E9" s="165" t="s">
        <v>283</v>
      </c>
      <c r="F9" s="166" t="s">
        <v>967</v>
      </c>
      <c r="G9" s="166">
        <v>400</v>
      </c>
      <c r="H9" s="163" t="s">
        <v>1049</v>
      </c>
      <c r="I9" s="167" t="s">
        <v>1050</v>
      </c>
      <c r="J9" s="168" t="s">
        <v>327</v>
      </c>
      <c r="K9" s="168" t="s">
        <v>284</v>
      </c>
      <c r="L9" s="169" t="s">
        <v>968</v>
      </c>
      <c r="M9" s="168" t="s">
        <v>328</v>
      </c>
      <c r="N9" s="166" t="s">
        <v>192</v>
      </c>
      <c r="O9" s="166" t="s">
        <v>1011</v>
      </c>
      <c r="P9" s="170"/>
      <c r="Q9" s="160"/>
    </row>
    <row r="10" spans="1:17" ht="37.5" customHeight="1">
      <c r="A10" s="161" t="s">
        <v>1022</v>
      </c>
      <c r="B10" s="162" t="s">
        <v>1015</v>
      </c>
      <c r="C10" s="163"/>
      <c r="D10" s="164" t="s">
        <v>18</v>
      </c>
      <c r="E10" s="165" t="s">
        <v>283</v>
      </c>
      <c r="F10" s="166" t="s">
        <v>967</v>
      </c>
      <c r="G10" s="166">
        <v>300</v>
      </c>
      <c r="H10" s="163" t="s">
        <v>1049</v>
      </c>
      <c r="I10" s="167" t="s">
        <v>1050</v>
      </c>
      <c r="J10" s="168" t="s">
        <v>158</v>
      </c>
      <c r="K10" s="168" t="s">
        <v>286</v>
      </c>
      <c r="L10" s="169" t="s">
        <v>968</v>
      </c>
      <c r="M10" s="168" t="s">
        <v>328</v>
      </c>
      <c r="N10" s="166" t="s">
        <v>178</v>
      </c>
      <c r="O10" s="166" t="s">
        <v>10</v>
      </c>
      <c r="P10" s="170"/>
      <c r="Q10" s="160"/>
    </row>
    <row r="11" spans="1:17" ht="22.5" customHeight="1">
      <c r="A11" s="161" t="s">
        <v>1023</v>
      </c>
      <c r="B11" s="162" t="s">
        <v>1015</v>
      </c>
      <c r="C11" s="163"/>
      <c r="D11" s="164" t="s">
        <v>18</v>
      </c>
      <c r="E11" s="165" t="s">
        <v>283</v>
      </c>
      <c r="F11" s="166" t="s">
        <v>967</v>
      </c>
      <c r="G11" s="166">
        <v>400</v>
      </c>
      <c r="H11" s="163" t="s">
        <v>1049</v>
      </c>
      <c r="I11" s="167" t="s">
        <v>1050</v>
      </c>
      <c r="J11" s="168" t="s">
        <v>158</v>
      </c>
      <c r="K11" s="168" t="s">
        <v>286</v>
      </c>
      <c r="L11" s="169" t="s">
        <v>968</v>
      </c>
      <c r="M11" s="168" t="s">
        <v>328</v>
      </c>
      <c r="N11" s="166" t="s">
        <v>192</v>
      </c>
      <c r="O11" s="166" t="s">
        <v>1013</v>
      </c>
      <c r="P11" s="170"/>
    </row>
    <row r="12" spans="1:17" ht="37.5" customHeight="1">
      <c r="A12" s="161" t="s">
        <v>1024</v>
      </c>
      <c r="B12" s="162" t="s">
        <v>1015</v>
      </c>
      <c r="C12" s="163"/>
      <c r="D12" s="164" t="s">
        <v>18</v>
      </c>
      <c r="E12" s="165" t="s">
        <v>283</v>
      </c>
      <c r="F12" s="166" t="s">
        <v>971</v>
      </c>
      <c r="G12" s="166">
        <v>400</v>
      </c>
      <c r="H12" s="163" t="s">
        <v>1049</v>
      </c>
      <c r="I12" s="167" t="s">
        <v>1050</v>
      </c>
      <c r="J12" s="168" t="s">
        <v>158</v>
      </c>
      <c r="K12" s="168" t="s">
        <v>286</v>
      </c>
      <c r="L12" s="169" t="s">
        <v>968</v>
      </c>
      <c r="M12" s="168" t="s">
        <v>328</v>
      </c>
      <c r="N12" s="166" t="s">
        <v>192</v>
      </c>
      <c r="O12" s="166" t="s">
        <v>528</v>
      </c>
      <c r="P12" s="170"/>
      <c r="Q12" s="160"/>
    </row>
    <row r="13" spans="1:17" ht="37.5" customHeight="1">
      <c r="A13" s="161" t="s">
        <v>1025</v>
      </c>
      <c r="B13" s="162" t="s">
        <v>1015</v>
      </c>
      <c r="C13" s="163"/>
      <c r="D13" s="164" t="s">
        <v>18</v>
      </c>
      <c r="E13" s="165" t="s">
        <v>283</v>
      </c>
      <c r="F13" s="166" t="s">
        <v>971</v>
      </c>
      <c r="G13" s="166">
        <v>400</v>
      </c>
      <c r="H13" s="163" t="s">
        <v>1049</v>
      </c>
      <c r="I13" s="167" t="s">
        <v>1050</v>
      </c>
      <c r="J13" s="168" t="s">
        <v>264</v>
      </c>
      <c r="K13" s="168" t="s">
        <v>801</v>
      </c>
      <c r="L13" s="169" t="s">
        <v>968</v>
      </c>
      <c r="M13" s="168" t="s">
        <v>328</v>
      </c>
      <c r="N13" s="166" t="s">
        <v>192</v>
      </c>
      <c r="O13" s="166" t="s">
        <v>10</v>
      </c>
      <c r="P13" s="170"/>
      <c r="Q13" s="160"/>
    </row>
    <row r="14" spans="1:17" ht="37.5" customHeight="1">
      <c r="A14" s="159" t="str">
        <f>B15</f>
        <v xml:space="preserve"> ThinkPad P14s Gen4</v>
      </c>
      <c r="B14" s="155"/>
      <c r="C14" s="155"/>
      <c r="D14" s="155"/>
      <c r="E14" s="155"/>
      <c r="F14" s="155"/>
      <c r="G14" s="157"/>
      <c r="H14" s="155"/>
      <c r="I14" s="155"/>
      <c r="J14" s="155"/>
      <c r="K14" s="155"/>
      <c r="L14" s="155"/>
      <c r="M14" s="155"/>
      <c r="N14" s="155"/>
      <c r="O14" s="155"/>
      <c r="P14" s="158"/>
      <c r="Q14" s="160"/>
    </row>
    <row r="15" spans="1:17" ht="37.5" customHeight="1">
      <c r="A15" s="161" t="s">
        <v>1110</v>
      </c>
      <c r="B15" s="162" t="s">
        <v>973</v>
      </c>
      <c r="C15" s="163"/>
      <c r="D15" s="164" t="s">
        <v>18</v>
      </c>
      <c r="E15" s="165" t="s">
        <v>283</v>
      </c>
      <c r="F15" s="166" t="s">
        <v>967</v>
      </c>
      <c r="G15" s="166">
        <v>400</v>
      </c>
      <c r="H15" s="163" t="s">
        <v>951</v>
      </c>
      <c r="I15" s="167" t="s">
        <v>1119</v>
      </c>
      <c r="J15" s="168" t="s">
        <v>327</v>
      </c>
      <c r="K15" s="168" t="s">
        <v>284</v>
      </c>
      <c r="L15" s="169" t="s">
        <v>968</v>
      </c>
      <c r="M15" s="168" t="s">
        <v>178</v>
      </c>
      <c r="N15" s="166" t="s">
        <v>192</v>
      </c>
      <c r="O15" s="166" t="s">
        <v>1113</v>
      </c>
      <c r="P15" s="170"/>
      <c r="Q15" s="160"/>
    </row>
    <row r="16" spans="1:17" ht="37.5" customHeight="1">
      <c r="A16" s="161" t="s">
        <v>915</v>
      </c>
      <c r="B16" s="162" t="s">
        <v>973</v>
      </c>
      <c r="C16" s="163"/>
      <c r="D16" s="164" t="s">
        <v>18</v>
      </c>
      <c r="E16" s="165" t="s">
        <v>283</v>
      </c>
      <c r="F16" s="166" t="s">
        <v>967</v>
      </c>
      <c r="G16" s="166">
        <v>400</v>
      </c>
      <c r="H16" s="163" t="s">
        <v>951</v>
      </c>
      <c r="I16" s="167" t="s">
        <v>952</v>
      </c>
      <c r="J16" s="168" t="s">
        <v>327</v>
      </c>
      <c r="K16" s="168" t="s">
        <v>284</v>
      </c>
      <c r="L16" s="169" t="s">
        <v>968</v>
      </c>
      <c r="M16" s="168" t="s">
        <v>328</v>
      </c>
      <c r="N16" s="166" t="s">
        <v>192</v>
      </c>
      <c r="O16" s="166" t="s">
        <v>529</v>
      </c>
      <c r="P16" s="170"/>
      <c r="Q16" s="160"/>
    </row>
    <row r="17" spans="1:17" ht="37.5" customHeight="1">
      <c r="A17" s="161" t="s">
        <v>916</v>
      </c>
      <c r="B17" s="162" t="s">
        <v>973</v>
      </c>
      <c r="C17" s="163"/>
      <c r="D17" s="164" t="s">
        <v>18</v>
      </c>
      <c r="E17" s="165" t="s">
        <v>283</v>
      </c>
      <c r="F17" s="166" t="s">
        <v>967</v>
      </c>
      <c r="G17" s="166">
        <v>300</v>
      </c>
      <c r="H17" s="163" t="s">
        <v>951</v>
      </c>
      <c r="I17" s="167" t="s">
        <v>952</v>
      </c>
      <c r="J17" s="168" t="s">
        <v>158</v>
      </c>
      <c r="K17" s="168" t="s">
        <v>286</v>
      </c>
      <c r="L17" s="169" t="s">
        <v>968</v>
      </c>
      <c r="M17" s="168" t="s">
        <v>328</v>
      </c>
      <c r="N17" s="166" t="s">
        <v>178</v>
      </c>
      <c r="O17" s="166" t="s">
        <v>530</v>
      </c>
      <c r="P17" s="170"/>
      <c r="Q17" s="160"/>
    </row>
    <row r="18" spans="1:17" ht="37.5" customHeight="1">
      <c r="A18" s="161" t="s">
        <v>917</v>
      </c>
      <c r="B18" s="162" t="s">
        <v>973</v>
      </c>
      <c r="C18" s="163"/>
      <c r="D18" s="164" t="s">
        <v>18</v>
      </c>
      <c r="E18" s="165" t="s">
        <v>283</v>
      </c>
      <c r="F18" s="166" t="s">
        <v>967</v>
      </c>
      <c r="G18" s="166">
        <v>400</v>
      </c>
      <c r="H18" s="163" t="s">
        <v>951</v>
      </c>
      <c r="I18" s="167" t="s">
        <v>952</v>
      </c>
      <c r="J18" s="168" t="s">
        <v>158</v>
      </c>
      <c r="K18" s="168" t="s">
        <v>286</v>
      </c>
      <c r="L18" s="169" t="s">
        <v>968</v>
      </c>
      <c r="M18" s="168" t="s">
        <v>328</v>
      </c>
      <c r="N18" s="166" t="s">
        <v>192</v>
      </c>
      <c r="O18" s="166" t="s">
        <v>531</v>
      </c>
      <c r="P18" s="170"/>
      <c r="Q18" s="160"/>
    </row>
    <row r="19" spans="1:17" ht="37.5" customHeight="1">
      <c r="A19" s="161" t="s">
        <v>918</v>
      </c>
      <c r="B19" s="162" t="s">
        <v>973</v>
      </c>
      <c r="C19" s="163"/>
      <c r="D19" s="164" t="s">
        <v>297</v>
      </c>
      <c r="E19" s="165" t="s">
        <v>283</v>
      </c>
      <c r="F19" s="166" t="s">
        <v>971</v>
      </c>
      <c r="G19" s="166">
        <v>400</v>
      </c>
      <c r="H19" s="163" t="s">
        <v>951</v>
      </c>
      <c r="I19" s="167" t="s">
        <v>952</v>
      </c>
      <c r="J19" s="168" t="s">
        <v>158</v>
      </c>
      <c r="K19" s="168" t="s">
        <v>286</v>
      </c>
      <c r="L19" s="169" t="s">
        <v>968</v>
      </c>
      <c r="M19" s="168" t="s">
        <v>328</v>
      </c>
      <c r="N19" s="166" t="s">
        <v>192</v>
      </c>
      <c r="O19" s="166" t="s">
        <v>532</v>
      </c>
      <c r="P19" s="170"/>
      <c r="Q19" s="160"/>
    </row>
    <row r="20" spans="1:17" ht="37.5" customHeight="1">
      <c r="A20" s="161" t="s">
        <v>919</v>
      </c>
      <c r="B20" s="162" t="s">
        <v>973</v>
      </c>
      <c r="C20" s="163"/>
      <c r="D20" s="164" t="s">
        <v>18</v>
      </c>
      <c r="E20" s="165" t="s">
        <v>283</v>
      </c>
      <c r="F20" s="166" t="s">
        <v>967</v>
      </c>
      <c r="G20" s="166">
        <v>400</v>
      </c>
      <c r="H20" s="163" t="s">
        <v>951</v>
      </c>
      <c r="I20" s="167" t="s">
        <v>953</v>
      </c>
      <c r="J20" s="168" t="s">
        <v>264</v>
      </c>
      <c r="K20" s="168" t="s">
        <v>286</v>
      </c>
      <c r="L20" s="169" t="s">
        <v>968</v>
      </c>
      <c r="M20" s="168" t="s">
        <v>328</v>
      </c>
      <c r="N20" s="166" t="s">
        <v>192</v>
      </c>
      <c r="O20" s="166"/>
      <c r="P20" s="170"/>
      <c r="Q20" s="160"/>
    </row>
    <row r="21" spans="1:17" ht="37.5" customHeight="1">
      <c r="A21" s="161" t="s">
        <v>920</v>
      </c>
      <c r="B21" s="162" t="s">
        <v>973</v>
      </c>
      <c r="C21" s="163"/>
      <c r="D21" s="164" t="s">
        <v>18</v>
      </c>
      <c r="E21" s="165" t="s">
        <v>283</v>
      </c>
      <c r="F21" s="166" t="s">
        <v>971</v>
      </c>
      <c r="G21" s="166">
        <v>400</v>
      </c>
      <c r="H21" s="163" t="s">
        <v>951</v>
      </c>
      <c r="I21" s="167" t="s">
        <v>953</v>
      </c>
      <c r="J21" s="168" t="s">
        <v>264</v>
      </c>
      <c r="K21" s="168" t="s">
        <v>801</v>
      </c>
      <c r="L21" s="169" t="s">
        <v>968</v>
      </c>
      <c r="M21" s="168" t="s">
        <v>328</v>
      </c>
      <c r="N21" s="166" t="s">
        <v>192</v>
      </c>
      <c r="O21" s="166" t="s">
        <v>533</v>
      </c>
      <c r="P21" s="170"/>
      <c r="Q21" s="160"/>
    </row>
    <row r="22" spans="1:17" ht="37.5" customHeight="1">
      <c r="A22" s="159" t="str">
        <f>B23</f>
        <v xml:space="preserve"> ThinkPad P16s AMD Gen2</v>
      </c>
      <c r="B22" s="155"/>
      <c r="C22" s="155"/>
      <c r="D22" s="155"/>
      <c r="E22" s="155"/>
      <c r="F22" s="155"/>
      <c r="G22" s="157"/>
      <c r="H22" s="155"/>
      <c r="I22" s="155"/>
      <c r="J22" s="155"/>
      <c r="K22" s="155"/>
      <c r="L22" s="155"/>
      <c r="M22" s="155"/>
      <c r="N22" s="155"/>
      <c r="O22" s="155"/>
      <c r="P22" s="158"/>
      <c r="Q22" s="160"/>
    </row>
    <row r="23" spans="1:17" ht="22.5" customHeight="1">
      <c r="A23" s="161" t="s">
        <v>1041</v>
      </c>
      <c r="B23" s="162" t="s">
        <v>1036</v>
      </c>
      <c r="C23" s="163"/>
      <c r="D23" s="164" t="s">
        <v>18</v>
      </c>
      <c r="E23" s="165" t="s">
        <v>334</v>
      </c>
      <c r="F23" s="166" t="s">
        <v>967</v>
      </c>
      <c r="G23" s="166">
        <v>300</v>
      </c>
      <c r="H23" s="163" t="s">
        <v>1049</v>
      </c>
      <c r="I23" s="167" t="s">
        <v>1050</v>
      </c>
      <c r="J23" s="168" t="s">
        <v>327</v>
      </c>
      <c r="K23" s="168" t="s">
        <v>284</v>
      </c>
      <c r="L23" s="169" t="s">
        <v>968</v>
      </c>
      <c r="M23" s="168" t="s">
        <v>328</v>
      </c>
      <c r="N23" s="166" t="s">
        <v>192</v>
      </c>
      <c r="O23" s="166" t="s">
        <v>573</v>
      </c>
      <c r="P23" s="170"/>
    </row>
    <row r="24" spans="1:17" ht="37.5" customHeight="1">
      <c r="A24" s="161" t="s">
        <v>1042</v>
      </c>
      <c r="B24" s="162" t="s">
        <v>1036</v>
      </c>
      <c r="C24" s="163"/>
      <c r="D24" s="164" t="s">
        <v>18</v>
      </c>
      <c r="E24" s="165" t="s">
        <v>334</v>
      </c>
      <c r="F24" s="166" t="s">
        <v>967</v>
      </c>
      <c r="G24" s="166">
        <v>300</v>
      </c>
      <c r="H24" s="163" t="s">
        <v>1049</v>
      </c>
      <c r="I24" s="167" t="s">
        <v>1050</v>
      </c>
      <c r="J24" s="168" t="s">
        <v>158</v>
      </c>
      <c r="K24" s="168" t="s">
        <v>286</v>
      </c>
      <c r="L24" s="169" t="s">
        <v>968</v>
      </c>
      <c r="M24" s="168" t="s">
        <v>328</v>
      </c>
      <c r="N24" s="166" t="s">
        <v>178</v>
      </c>
      <c r="O24" s="166" t="s">
        <v>575</v>
      </c>
      <c r="P24" s="170"/>
      <c r="Q24" s="160"/>
    </row>
    <row r="25" spans="1:17" ht="37.5" customHeight="1">
      <c r="A25" s="161" t="s">
        <v>1043</v>
      </c>
      <c r="B25" s="162" t="s">
        <v>1036</v>
      </c>
      <c r="C25" s="163"/>
      <c r="D25" s="164" t="s">
        <v>297</v>
      </c>
      <c r="E25" s="165" t="s">
        <v>334</v>
      </c>
      <c r="F25" s="166" t="s">
        <v>970</v>
      </c>
      <c r="G25" s="166">
        <v>400</v>
      </c>
      <c r="H25" s="163" t="s">
        <v>1049</v>
      </c>
      <c r="I25" s="167" t="s">
        <v>1050</v>
      </c>
      <c r="J25" s="168" t="s">
        <v>158</v>
      </c>
      <c r="K25" s="168" t="s">
        <v>286</v>
      </c>
      <c r="L25" s="169" t="s">
        <v>968</v>
      </c>
      <c r="M25" s="168" t="s">
        <v>328</v>
      </c>
      <c r="N25" s="166" t="s">
        <v>192</v>
      </c>
      <c r="O25" s="166" t="s">
        <v>576</v>
      </c>
      <c r="P25" s="170"/>
      <c r="Q25" s="160"/>
    </row>
    <row r="26" spans="1:17" ht="37.5" customHeight="1">
      <c r="A26" s="161" t="s">
        <v>1166</v>
      </c>
      <c r="B26" s="162" t="s">
        <v>1036</v>
      </c>
      <c r="C26" s="163"/>
      <c r="D26" s="164" t="s">
        <v>1148</v>
      </c>
      <c r="E26" s="165" t="s">
        <v>334</v>
      </c>
      <c r="F26" s="166" t="s">
        <v>967</v>
      </c>
      <c r="G26" s="166">
        <v>400</v>
      </c>
      <c r="H26" s="163" t="s">
        <v>1049</v>
      </c>
      <c r="I26" s="167" t="s">
        <v>1050</v>
      </c>
      <c r="J26" s="168" t="s">
        <v>264</v>
      </c>
      <c r="K26" s="168" t="s">
        <v>286</v>
      </c>
      <c r="L26" s="169" t="s">
        <v>968</v>
      </c>
      <c r="M26" s="168" t="s">
        <v>328</v>
      </c>
      <c r="N26" s="166" t="s">
        <v>192</v>
      </c>
      <c r="O26" s="166" t="s">
        <v>10</v>
      </c>
      <c r="P26" s="170"/>
      <c r="Q26" s="160"/>
    </row>
    <row r="27" spans="1:17" ht="37.5" customHeight="1">
      <c r="A27" s="161" t="s">
        <v>1044</v>
      </c>
      <c r="B27" s="162" t="s">
        <v>1036</v>
      </c>
      <c r="C27" s="163"/>
      <c r="D27" s="164" t="s">
        <v>18</v>
      </c>
      <c r="E27" s="165" t="s">
        <v>334</v>
      </c>
      <c r="F27" s="166" t="s">
        <v>970</v>
      </c>
      <c r="G27" s="166">
        <v>400</v>
      </c>
      <c r="H27" s="163" t="s">
        <v>1049</v>
      </c>
      <c r="I27" s="167" t="s">
        <v>1050</v>
      </c>
      <c r="J27" s="168" t="s">
        <v>264</v>
      </c>
      <c r="K27" s="168" t="s">
        <v>801</v>
      </c>
      <c r="L27" s="169" t="s">
        <v>968</v>
      </c>
      <c r="M27" s="168" t="s">
        <v>328</v>
      </c>
      <c r="N27" s="166" t="s">
        <v>192</v>
      </c>
      <c r="O27" s="166" t="s">
        <v>10</v>
      </c>
      <c r="P27" s="170"/>
      <c r="Q27" s="160"/>
    </row>
    <row r="28" spans="1:17" ht="37.5" customHeight="1">
      <c r="A28" s="159" t="str">
        <f>B29</f>
        <v xml:space="preserve"> ThinkPad P16s Gen2</v>
      </c>
      <c r="B28" s="155"/>
      <c r="C28" s="155"/>
      <c r="D28" s="155"/>
      <c r="E28" s="155"/>
      <c r="F28" s="155"/>
      <c r="G28" s="157"/>
      <c r="H28" s="155"/>
      <c r="I28" s="155"/>
      <c r="J28" s="155"/>
      <c r="K28" s="155"/>
      <c r="L28" s="155"/>
      <c r="M28" s="155"/>
      <c r="N28" s="155"/>
      <c r="O28" s="155"/>
      <c r="P28" s="158"/>
      <c r="Q28" s="160"/>
    </row>
    <row r="29" spans="1:17" ht="37.5" customHeight="1">
      <c r="A29" s="161" t="s">
        <v>1115</v>
      </c>
      <c r="B29" s="162" t="s">
        <v>886</v>
      </c>
      <c r="C29" s="163"/>
      <c r="D29" s="164" t="s">
        <v>18</v>
      </c>
      <c r="E29" s="165" t="s">
        <v>334</v>
      </c>
      <c r="F29" s="166" t="s">
        <v>967</v>
      </c>
      <c r="G29" s="166">
        <v>300</v>
      </c>
      <c r="H29" s="163" t="s">
        <v>951</v>
      </c>
      <c r="I29" s="167" t="s">
        <v>1119</v>
      </c>
      <c r="J29" s="168" t="s">
        <v>327</v>
      </c>
      <c r="K29" s="168" t="s">
        <v>284</v>
      </c>
      <c r="L29" s="169" t="s">
        <v>968</v>
      </c>
      <c r="M29" s="168" t="s">
        <v>178</v>
      </c>
      <c r="N29" s="166" t="s">
        <v>192</v>
      </c>
      <c r="O29" s="166" t="s">
        <v>1117</v>
      </c>
      <c r="P29" s="170"/>
      <c r="Q29" s="160"/>
    </row>
    <row r="30" spans="1:17" ht="37.5" customHeight="1">
      <c r="A30" s="161" t="s">
        <v>891</v>
      </c>
      <c r="B30" s="162" t="s">
        <v>886</v>
      </c>
      <c r="C30" s="163"/>
      <c r="D30" s="164" t="s">
        <v>18</v>
      </c>
      <c r="E30" s="165" t="s">
        <v>334</v>
      </c>
      <c r="F30" s="166" t="s">
        <v>967</v>
      </c>
      <c r="G30" s="166">
        <v>300</v>
      </c>
      <c r="H30" s="163" t="s">
        <v>951</v>
      </c>
      <c r="I30" s="167" t="s">
        <v>952</v>
      </c>
      <c r="J30" s="168" t="s">
        <v>327</v>
      </c>
      <c r="K30" s="168" t="s">
        <v>284</v>
      </c>
      <c r="L30" s="169" t="s">
        <v>968</v>
      </c>
      <c r="M30" s="168" t="s">
        <v>328</v>
      </c>
      <c r="N30" s="166" t="s">
        <v>192</v>
      </c>
      <c r="O30" s="166" t="s">
        <v>534</v>
      </c>
      <c r="P30" s="170"/>
      <c r="Q30" s="160"/>
    </row>
    <row r="31" spans="1:17" ht="37.5" customHeight="1">
      <c r="A31" s="161" t="s">
        <v>892</v>
      </c>
      <c r="B31" s="162" t="s">
        <v>886</v>
      </c>
      <c r="C31" s="163"/>
      <c r="D31" s="164" t="s">
        <v>18</v>
      </c>
      <c r="E31" s="165" t="s">
        <v>334</v>
      </c>
      <c r="F31" s="166" t="s">
        <v>967</v>
      </c>
      <c r="G31" s="166">
        <v>300</v>
      </c>
      <c r="H31" s="163" t="s">
        <v>951</v>
      </c>
      <c r="I31" s="167" t="s">
        <v>952</v>
      </c>
      <c r="J31" s="168" t="s">
        <v>158</v>
      </c>
      <c r="K31" s="168" t="s">
        <v>286</v>
      </c>
      <c r="L31" s="169" t="s">
        <v>968</v>
      </c>
      <c r="M31" s="168" t="s">
        <v>328</v>
      </c>
      <c r="N31" s="166" t="s">
        <v>178</v>
      </c>
      <c r="O31" s="166" t="s">
        <v>535</v>
      </c>
      <c r="P31" s="170"/>
      <c r="Q31" s="160"/>
    </row>
    <row r="32" spans="1:17" ht="37.5" customHeight="1">
      <c r="A32" s="161" t="s">
        <v>893</v>
      </c>
      <c r="B32" s="162" t="s">
        <v>886</v>
      </c>
      <c r="C32" s="163"/>
      <c r="D32" s="164" t="s">
        <v>18</v>
      </c>
      <c r="E32" s="165" t="s">
        <v>334</v>
      </c>
      <c r="F32" s="166" t="s">
        <v>967</v>
      </c>
      <c r="G32" s="166">
        <v>400</v>
      </c>
      <c r="H32" s="163" t="s">
        <v>951</v>
      </c>
      <c r="I32" s="167" t="s">
        <v>952</v>
      </c>
      <c r="J32" s="168" t="s">
        <v>158</v>
      </c>
      <c r="K32" s="168" t="s">
        <v>286</v>
      </c>
      <c r="L32" s="169" t="s">
        <v>968</v>
      </c>
      <c r="M32" s="168" t="s">
        <v>328</v>
      </c>
      <c r="N32" s="166" t="s">
        <v>192</v>
      </c>
      <c r="O32" s="166"/>
      <c r="P32" s="170"/>
      <c r="Q32" s="160"/>
    </row>
    <row r="33" spans="1:17" ht="37.5" customHeight="1">
      <c r="A33" s="161" t="s">
        <v>894</v>
      </c>
      <c r="B33" s="162" t="s">
        <v>886</v>
      </c>
      <c r="C33" s="163"/>
      <c r="D33" s="164" t="s">
        <v>18</v>
      </c>
      <c r="E33" s="165" t="s">
        <v>334</v>
      </c>
      <c r="F33" s="166" t="s">
        <v>970</v>
      </c>
      <c r="G33" s="166">
        <v>400</v>
      </c>
      <c r="H33" s="163" t="s">
        <v>951</v>
      </c>
      <c r="I33" s="167" t="s">
        <v>953</v>
      </c>
      <c r="J33" s="168" t="s">
        <v>264</v>
      </c>
      <c r="K33" s="168" t="s">
        <v>801</v>
      </c>
      <c r="L33" s="169" t="s">
        <v>968</v>
      </c>
      <c r="M33" s="168" t="s">
        <v>328</v>
      </c>
      <c r="N33" s="166" t="s">
        <v>192</v>
      </c>
      <c r="O33" s="166" t="s">
        <v>536</v>
      </c>
      <c r="P33" s="170"/>
      <c r="Q33" s="160"/>
    </row>
    <row r="34" spans="1:17" ht="37.5" customHeight="1">
      <c r="A34" s="159" t="str">
        <f>B35</f>
        <v xml:space="preserve"> ThinkPad P16v AMD Gen1</v>
      </c>
      <c r="B34" s="155"/>
      <c r="C34" s="155"/>
      <c r="D34" s="155"/>
      <c r="E34" s="155"/>
      <c r="F34" s="155"/>
      <c r="G34" s="157"/>
      <c r="H34" s="155"/>
      <c r="I34" s="155"/>
      <c r="J34" s="155"/>
      <c r="K34" s="155"/>
      <c r="L34" s="155"/>
      <c r="M34" s="155"/>
      <c r="N34" s="155"/>
      <c r="O34" s="155"/>
      <c r="P34" s="158"/>
      <c r="Q34" s="160"/>
    </row>
    <row r="35" spans="1:17" ht="37.5" customHeight="1">
      <c r="A35" s="161" t="s">
        <v>1059</v>
      </c>
      <c r="B35" s="162" t="s">
        <v>1053</v>
      </c>
      <c r="C35" s="163"/>
      <c r="D35" s="164" t="s">
        <v>18</v>
      </c>
      <c r="E35" s="165" t="s">
        <v>334</v>
      </c>
      <c r="F35" s="166" t="s">
        <v>967</v>
      </c>
      <c r="G35" s="166">
        <v>300</v>
      </c>
      <c r="H35" s="163" t="s">
        <v>1077</v>
      </c>
      <c r="I35" s="167" t="s">
        <v>1078</v>
      </c>
      <c r="J35" s="168" t="s">
        <v>158</v>
      </c>
      <c r="K35" s="168" t="s">
        <v>286</v>
      </c>
      <c r="L35" s="169" t="s">
        <v>968</v>
      </c>
      <c r="M35" s="168" t="s">
        <v>328</v>
      </c>
      <c r="N35" s="166" t="s">
        <v>192</v>
      </c>
      <c r="O35" s="166" t="s">
        <v>10</v>
      </c>
      <c r="P35" s="170"/>
      <c r="Q35" s="160"/>
    </row>
    <row r="36" spans="1:17" ht="37.5" customHeight="1">
      <c r="A36" s="161" t="s">
        <v>1060</v>
      </c>
      <c r="B36" s="162" t="s">
        <v>1053</v>
      </c>
      <c r="C36" s="163"/>
      <c r="D36" s="164" t="s">
        <v>297</v>
      </c>
      <c r="E36" s="165" t="s">
        <v>334</v>
      </c>
      <c r="F36" s="166" t="s">
        <v>967</v>
      </c>
      <c r="G36" s="166">
        <v>300</v>
      </c>
      <c r="H36" s="163" t="s">
        <v>951</v>
      </c>
      <c r="I36" s="167" t="s">
        <v>1078</v>
      </c>
      <c r="J36" s="168" t="s">
        <v>327</v>
      </c>
      <c r="K36" s="168" t="s">
        <v>284</v>
      </c>
      <c r="L36" s="169" t="s">
        <v>968</v>
      </c>
      <c r="M36" s="168" t="s">
        <v>328</v>
      </c>
      <c r="N36" s="166" t="s">
        <v>192</v>
      </c>
      <c r="O36" s="166" t="s">
        <v>1008</v>
      </c>
      <c r="P36" s="170"/>
      <c r="Q36" s="160"/>
    </row>
    <row r="37" spans="1:17" ht="37.5" customHeight="1">
      <c r="A37" s="161" t="s">
        <v>1061</v>
      </c>
      <c r="B37" s="162" t="s">
        <v>1053</v>
      </c>
      <c r="C37" s="163"/>
      <c r="D37" s="164" t="s">
        <v>18</v>
      </c>
      <c r="E37" s="165" t="s">
        <v>334</v>
      </c>
      <c r="F37" s="166" t="s">
        <v>967</v>
      </c>
      <c r="G37" s="166">
        <v>300</v>
      </c>
      <c r="H37" s="163" t="s">
        <v>951</v>
      </c>
      <c r="I37" s="167" t="s">
        <v>1078</v>
      </c>
      <c r="J37" s="168" t="s">
        <v>158</v>
      </c>
      <c r="K37" s="168" t="s">
        <v>286</v>
      </c>
      <c r="L37" s="169" t="s">
        <v>968</v>
      </c>
      <c r="M37" s="168" t="s">
        <v>328</v>
      </c>
      <c r="N37" s="166" t="s">
        <v>192</v>
      </c>
      <c r="O37" s="166" t="s">
        <v>1071</v>
      </c>
      <c r="P37" s="170"/>
      <c r="Q37" s="160"/>
    </row>
    <row r="38" spans="1:17" ht="37.5" customHeight="1">
      <c r="A38" s="161" t="s">
        <v>1062</v>
      </c>
      <c r="B38" s="162" t="s">
        <v>1053</v>
      </c>
      <c r="C38" s="163"/>
      <c r="D38" s="164" t="s">
        <v>18</v>
      </c>
      <c r="E38" s="165" t="s">
        <v>334</v>
      </c>
      <c r="F38" s="166" t="s">
        <v>967</v>
      </c>
      <c r="G38" s="166">
        <v>300</v>
      </c>
      <c r="H38" s="163" t="s">
        <v>478</v>
      </c>
      <c r="I38" s="167" t="s">
        <v>1078</v>
      </c>
      <c r="J38" s="168" t="s">
        <v>158</v>
      </c>
      <c r="K38" s="168" t="s">
        <v>286</v>
      </c>
      <c r="L38" s="169" t="s">
        <v>968</v>
      </c>
      <c r="M38" s="168" t="s">
        <v>192</v>
      </c>
      <c r="N38" s="166" t="s">
        <v>192</v>
      </c>
      <c r="O38" s="166" t="s">
        <v>1009</v>
      </c>
      <c r="P38" s="170"/>
      <c r="Q38" s="160"/>
    </row>
    <row r="39" spans="1:17" ht="37.5" customHeight="1">
      <c r="A39" s="161" t="s">
        <v>1063</v>
      </c>
      <c r="B39" s="162" t="s">
        <v>1053</v>
      </c>
      <c r="C39" s="163"/>
      <c r="D39" s="164" t="s">
        <v>18</v>
      </c>
      <c r="E39" s="165" t="s">
        <v>334</v>
      </c>
      <c r="F39" s="166" t="s">
        <v>967</v>
      </c>
      <c r="G39" s="166">
        <v>300</v>
      </c>
      <c r="H39" s="163" t="s">
        <v>332</v>
      </c>
      <c r="I39" s="167" t="s">
        <v>1079</v>
      </c>
      <c r="J39" s="168" t="s">
        <v>158</v>
      </c>
      <c r="K39" s="168" t="s">
        <v>286</v>
      </c>
      <c r="L39" s="169" t="s">
        <v>968</v>
      </c>
      <c r="M39" s="168" t="s">
        <v>192</v>
      </c>
      <c r="N39" s="166" t="s">
        <v>192</v>
      </c>
      <c r="O39" s="166" t="s">
        <v>1010</v>
      </c>
      <c r="P39" s="170"/>
      <c r="Q39" s="160"/>
    </row>
    <row r="40" spans="1:17" ht="37.5" customHeight="1">
      <c r="A40" s="159" t="str">
        <f>B41</f>
        <v>ThinkPad P16v Gen1</v>
      </c>
      <c r="B40" s="155"/>
      <c r="C40" s="155"/>
      <c r="D40" s="155"/>
      <c r="E40" s="155"/>
      <c r="F40" s="155"/>
      <c r="G40" s="157"/>
      <c r="H40" s="155"/>
      <c r="I40" s="155"/>
      <c r="J40" s="155"/>
      <c r="K40" s="155"/>
      <c r="L40" s="155"/>
      <c r="M40" s="155"/>
      <c r="N40" s="155"/>
      <c r="O40" s="155"/>
      <c r="P40" s="158"/>
      <c r="Q40" s="160"/>
    </row>
    <row r="41" spans="1:17" ht="37.5" customHeight="1">
      <c r="A41" s="161" t="s">
        <v>858</v>
      </c>
      <c r="B41" s="162" t="s">
        <v>1006</v>
      </c>
      <c r="C41" s="163"/>
      <c r="D41" s="164" t="s">
        <v>18</v>
      </c>
      <c r="E41" s="165" t="s">
        <v>334</v>
      </c>
      <c r="F41" s="166" t="s">
        <v>967</v>
      </c>
      <c r="G41" s="166">
        <v>300</v>
      </c>
      <c r="H41" s="163" t="s">
        <v>331</v>
      </c>
      <c r="I41" s="167" t="s">
        <v>954</v>
      </c>
      <c r="J41" s="168" t="s">
        <v>158</v>
      </c>
      <c r="K41" s="168" t="s">
        <v>286</v>
      </c>
      <c r="L41" s="169" t="s">
        <v>968</v>
      </c>
      <c r="M41" s="168" t="s">
        <v>328</v>
      </c>
      <c r="N41" s="166" t="s">
        <v>178</v>
      </c>
      <c r="O41" s="166" t="s">
        <v>578</v>
      </c>
      <c r="P41" s="170"/>
      <c r="Q41" s="160"/>
    </row>
    <row r="42" spans="1:17" ht="37.5" customHeight="1">
      <c r="A42" s="161" t="s">
        <v>859</v>
      </c>
      <c r="B42" s="162" t="s">
        <v>1006</v>
      </c>
      <c r="C42" s="163"/>
      <c r="D42" s="164" t="s">
        <v>18</v>
      </c>
      <c r="E42" s="165" t="s">
        <v>334</v>
      </c>
      <c r="F42" s="166" t="s">
        <v>967</v>
      </c>
      <c r="G42" s="166">
        <v>300</v>
      </c>
      <c r="H42" s="163" t="s">
        <v>951</v>
      </c>
      <c r="I42" s="167" t="s">
        <v>954</v>
      </c>
      <c r="J42" s="168" t="s">
        <v>158</v>
      </c>
      <c r="K42" s="168" t="s">
        <v>286</v>
      </c>
      <c r="L42" s="169" t="s">
        <v>968</v>
      </c>
      <c r="M42" s="168" t="s">
        <v>328</v>
      </c>
      <c r="N42" s="166" t="s">
        <v>192</v>
      </c>
      <c r="O42" s="166" t="s">
        <v>579</v>
      </c>
      <c r="P42" s="170"/>
      <c r="Q42" s="160"/>
    </row>
    <row r="43" spans="1:17" ht="37.5" customHeight="1">
      <c r="A43" s="161" t="s">
        <v>860</v>
      </c>
      <c r="B43" s="162" t="s">
        <v>1006</v>
      </c>
      <c r="C43" s="163"/>
      <c r="D43" s="164" t="s">
        <v>18</v>
      </c>
      <c r="E43" s="165" t="s">
        <v>334</v>
      </c>
      <c r="F43" s="166" t="s">
        <v>967</v>
      </c>
      <c r="G43" s="166">
        <v>300</v>
      </c>
      <c r="H43" s="163" t="s">
        <v>478</v>
      </c>
      <c r="I43" s="167" t="s">
        <v>954</v>
      </c>
      <c r="J43" s="168" t="s">
        <v>158</v>
      </c>
      <c r="K43" s="168" t="s">
        <v>284</v>
      </c>
      <c r="L43" s="169" t="s">
        <v>968</v>
      </c>
      <c r="M43" s="168" t="s">
        <v>192</v>
      </c>
      <c r="N43" s="166" t="s">
        <v>192</v>
      </c>
      <c r="O43" s="166" t="s">
        <v>580</v>
      </c>
      <c r="P43" s="170"/>
      <c r="Q43" s="160"/>
    </row>
    <row r="44" spans="1:17" ht="37.5" customHeight="1">
      <c r="A44" s="161" t="s">
        <v>861</v>
      </c>
      <c r="B44" s="162" t="s">
        <v>1006</v>
      </c>
      <c r="C44" s="163"/>
      <c r="D44" s="164" t="s">
        <v>18</v>
      </c>
      <c r="E44" s="165" t="s">
        <v>334</v>
      </c>
      <c r="F44" s="166" t="s">
        <v>970</v>
      </c>
      <c r="G44" s="166">
        <v>800</v>
      </c>
      <c r="H44" s="163" t="s">
        <v>478</v>
      </c>
      <c r="I44" s="167" t="s">
        <v>954</v>
      </c>
      <c r="J44" s="168" t="s">
        <v>158</v>
      </c>
      <c r="K44" s="168" t="s">
        <v>286</v>
      </c>
      <c r="L44" s="169" t="s">
        <v>968</v>
      </c>
      <c r="M44" s="168" t="s">
        <v>328</v>
      </c>
      <c r="N44" s="166" t="s">
        <v>192</v>
      </c>
      <c r="O44" s="166" t="s">
        <v>537</v>
      </c>
      <c r="P44" s="170"/>
      <c r="Q44" s="160"/>
    </row>
    <row r="45" spans="1:17" ht="37.5" customHeight="1">
      <c r="A45" s="161" t="s">
        <v>862</v>
      </c>
      <c r="B45" s="162" t="s">
        <v>1006</v>
      </c>
      <c r="C45" s="163"/>
      <c r="D45" s="164" t="s">
        <v>18</v>
      </c>
      <c r="E45" s="165" t="s">
        <v>334</v>
      </c>
      <c r="F45" s="166" t="s">
        <v>967</v>
      </c>
      <c r="G45" s="166">
        <v>300</v>
      </c>
      <c r="H45" s="163" t="s">
        <v>332</v>
      </c>
      <c r="I45" s="167" t="s">
        <v>955</v>
      </c>
      <c r="J45" s="168" t="s">
        <v>158</v>
      </c>
      <c r="K45" s="168" t="s">
        <v>286</v>
      </c>
      <c r="L45" s="169" t="s">
        <v>968</v>
      </c>
      <c r="M45" s="168" t="s">
        <v>192</v>
      </c>
      <c r="N45" s="166" t="s">
        <v>192</v>
      </c>
      <c r="O45" s="166" t="s">
        <v>581</v>
      </c>
      <c r="P45" s="170"/>
      <c r="Q45" s="160"/>
    </row>
    <row r="46" spans="1:17" ht="37.5" customHeight="1">
      <c r="A46" s="161" t="s">
        <v>1122</v>
      </c>
      <c r="B46" s="162" t="s">
        <v>1006</v>
      </c>
      <c r="C46" s="163"/>
      <c r="D46" s="164" t="s">
        <v>18</v>
      </c>
      <c r="E46" s="165" t="s">
        <v>334</v>
      </c>
      <c r="F46" s="166" t="s">
        <v>970</v>
      </c>
      <c r="G46" s="166">
        <v>800</v>
      </c>
      <c r="H46" s="163" t="s">
        <v>332</v>
      </c>
      <c r="I46" s="167" t="s">
        <v>955</v>
      </c>
      <c r="J46" s="168" t="s">
        <v>264</v>
      </c>
      <c r="K46" s="168" t="s">
        <v>801</v>
      </c>
      <c r="L46" s="169" t="s">
        <v>968</v>
      </c>
      <c r="M46" s="168" t="s">
        <v>328</v>
      </c>
      <c r="N46" s="166" t="s">
        <v>192</v>
      </c>
      <c r="O46" s="166" t="s">
        <v>1123</v>
      </c>
      <c r="P46" s="170"/>
      <c r="Q46" s="160"/>
    </row>
    <row r="47" spans="1:17" ht="37.5" customHeight="1">
      <c r="A47" s="159" t="str">
        <f>B48</f>
        <v>ThinkPad P1 Gen5</v>
      </c>
      <c r="B47" s="155"/>
      <c r="C47" s="155"/>
      <c r="D47" s="155"/>
      <c r="E47" s="155"/>
      <c r="F47" s="155"/>
      <c r="G47" s="157"/>
      <c r="H47" s="155"/>
      <c r="I47" s="155"/>
      <c r="J47" s="155"/>
      <c r="K47" s="155"/>
      <c r="L47" s="155"/>
      <c r="M47" s="155"/>
      <c r="N47" s="155"/>
      <c r="O47" s="155"/>
      <c r="P47" s="158"/>
      <c r="Q47" s="160"/>
    </row>
    <row r="48" spans="1:17" ht="37.5" customHeight="1">
      <c r="A48" s="161" t="s">
        <v>1144</v>
      </c>
      <c r="B48" s="162" t="s">
        <v>1146</v>
      </c>
      <c r="C48" s="163"/>
      <c r="D48" s="164" t="s">
        <v>297</v>
      </c>
      <c r="E48" s="165" t="s">
        <v>334</v>
      </c>
      <c r="F48" s="166" t="s">
        <v>972</v>
      </c>
      <c r="G48" s="166">
        <v>500</v>
      </c>
      <c r="H48" s="163" t="s">
        <v>478</v>
      </c>
      <c r="I48" s="167" t="s">
        <v>414</v>
      </c>
      <c r="J48" s="168" t="s">
        <v>158</v>
      </c>
      <c r="K48" s="168" t="s">
        <v>329</v>
      </c>
      <c r="L48" s="169" t="s">
        <v>969</v>
      </c>
      <c r="M48" s="168" t="s">
        <v>192</v>
      </c>
      <c r="N48" s="166" t="s">
        <v>192</v>
      </c>
      <c r="O48" s="166" t="s">
        <v>316</v>
      </c>
      <c r="P48" s="170"/>
      <c r="Q48" s="160"/>
    </row>
    <row r="49" spans="1:17" ht="37.5" customHeight="1">
      <c r="A49" s="161" t="s">
        <v>468</v>
      </c>
      <c r="B49" s="162" t="s">
        <v>464</v>
      </c>
      <c r="C49" s="163"/>
      <c r="D49" s="164" t="s">
        <v>297</v>
      </c>
      <c r="E49" s="165" t="s">
        <v>334</v>
      </c>
      <c r="F49" s="166" t="s">
        <v>970</v>
      </c>
      <c r="G49" s="166">
        <v>600</v>
      </c>
      <c r="H49" s="163" t="s">
        <v>417</v>
      </c>
      <c r="I49" s="167" t="s">
        <v>414</v>
      </c>
      <c r="J49" s="168" t="s">
        <v>264</v>
      </c>
      <c r="K49" s="168" t="s">
        <v>479</v>
      </c>
      <c r="L49" s="169" t="s">
        <v>969</v>
      </c>
      <c r="M49" s="168" t="s">
        <v>192</v>
      </c>
      <c r="N49" s="166" t="s">
        <v>192</v>
      </c>
      <c r="O49" s="166" t="s">
        <v>1129</v>
      </c>
      <c r="P49" s="170"/>
      <c r="Q49" s="160"/>
    </row>
    <row r="50" spans="1:17" ht="37.5" customHeight="1">
      <c r="A50" s="159" t="str">
        <f>B51</f>
        <v xml:space="preserve"> ThinkPad P1 Gen6</v>
      </c>
      <c r="B50" s="155"/>
      <c r="C50" s="155"/>
      <c r="D50" s="155"/>
      <c r="E50" s="155"/>
      <c r="F50" s="155"/>
      <c r="G50" s="157"/>
      <c r="H50" s="155"/>
      <c r="I50" s="155"/>
      <c r="J50" s="155"/>
      <c r="K50" s="155"/>
      <c r="L50" s="155"/>
      <c r="M50" s="155"/>
      <c r="N50" s="155"/>
      <c r="O50" s="155"/>
      <c r="P50" s="158"/>
      <c r="Q50" s="160"/>
    </row>
    <row r="51" spans="1:17" ht="37.5" customHeight="1">
      <c r="A51" s="161" t="s">
        <v>981</v>
      </c>
      <c r="B51" s="162" t="s">
        <v>974</v>
      </c>
      <c r="C51" s="163"/>
      <c r="D51" s="164" t="s">
        <v>18</v>
      </c>
      <c r="E51" s="165" t="s">
        <v>330</v>
      </c>
      <c r="F51" s="166" t="s">
        <v>967</v>
      </c>
      <c r="G51" s="166">
        <v>300</v>
      </c>
      <c r="H51" s="163" t="s">
        <v>478</v>
      </c>
      <c r="I51" s="167" t="s">
        <v>954</v>
      </c>
      <c r="J51" s="168" t="s">
        <v>158</v>
      </c>
      <c r="K51" s="168" t="s">
        <v>286</v>
      </c>
      <c r="L51" s="169" t="s">
        <v>968</v>
      </c>
      <c r="M51" s="168" t="s">
        <v>192</v>
      </c>
      <c r="N51" s="166" t="s">
        <v>192</v>
      </c>
      <c r="O51" s="166" t="s">
        <v>465</v>
      </c>
      <c r="P51" s="170"/>
      <c r="Q51" s="160"/>
    </row>
    <row r="52" spans="1:17" ht="37.5" customHeight="1">
      <c r="A52" s="161" t="s">
        <v>982</v>
      </c>
      <c r="B52" s="162" t="s">
        <v>974</v>
      </c>
      <c r="C52" s="163"/>
      <c r="D52" s="164" t="s">
        <v>18</v>
      </c>
      <c r="E52" s="165" t="s">
        <v>330</v>
      </c>
      <c r="F52" s="166" t="s">
        <v>972</v>
      </c>
      <c r="G52" s="166">
        <v>500</v>
      </c>
      <c r="H52" s="163" t="s">
        <v>1004</v>
      </c>
      <c r="I52" s="167" t="s">
        <v>954</v>
      </c>
      <c r="J52" s="168" t="s">
        <v>158</v>
      </c>
      <c r="K52" s="168" t="s">
        <v>286</v>
      </c>
      <c r="L52" s="169" t="s">
        <v>968</v>
      </c>
      <c r="M52" s="168" t="s">
        <v>192</v>
      </c>
      <c r="N52" s="166" t="s">
        <v>192</v>
      </c>
      <c r="O52" s="166"/>
      <c r="P52" s="170"/>
      <c r="Q52" s="160"/>
    </row>
    <row r="53" spans="1:17" ht="37.5" customHeight="1">
      <c r="A53" s="161" t="s">
        <v>983</v>
      </c>
      <c r="B53" s="162" t="s">
        <v>974</v>
      </c>
      <c r="C53" s="163"/>
      <c r="D53" s="164" t="s">
        <v>18</v>
      </c>
      <c r="E53" s="165" t="s">
        <v>330</v>
      </c>
      <c r="F53" s="166" t="s">
        <v>972</v>
      </c>
      <c r="G53" s="166">
        <v>500</v>
      </c>
      <c r="H53" s="163" t="s">
        <v>332</v>
      </c>
      <c r="I53" s="167" t="s">
        <v>954</v>
      </c>
      <c r="J53" s="168" t="s">
        <v>158</v>
      </c>
      <c r="K53" s="168" t="s">
        <v>286</v>
      </c>
      <c r="L53" s="169" t="s">
        <v>968</v>
      </c>
      <c r="M53" s="168" t="s">
        <v>192</v>
      </c>
      <c r="N53" s="166" t="s">
        <v>192</v>
      </c>
      <c r="O53" s="166" t="s">
        <v>466</v>
      </c>
      <c r="P53" s="170"/>
      <c r="Q53" s="160"/>
    </row>
    <row r="54" spans="1:17" ht="37.5" customHeight="1">
      <c r="A54" s="161" t="s">
        <v>984</v>
      </c>
      <c r="B54" s="162" t="s">
        <v>974</v>
      </c>
      <c r="C54" s="163"/>
      <c r="D54" s="164" t="s">
        <v>18</v>
      </c>
      <c r="E54" s="165" t="s">
        <v>330</v>
      </c>
      <c r="F54" s="166" t="s">
        <v>972</v>
      </c>
      <c r="G54" s="166">
        <v>500</v>
      </c>
      <c r="H54" s="163" t="s">
        <v>332</v>
      </c>
      <c r="I54" s="167" t="s">
        <v>955</v>
      </c>
      <c r="J54" s="168" t="s">
        <v>158</v>
      </c>
      <c r="K54" s="168" t="s">
        <v>286</v>
      </c>
      <c r="L54" s="169" t="s">
        <v>968</v>
      </c>
      <c r="M54" s="168" t="s">
        <v>192</v>
      </c>
      <c r="N54" s="166" t="s">
        <v>192</v>
      </c>
      <c r="O54" s="166" t="s">
        <v>544</v>
      </c>
      <c r="P54" s="170"/>
      <c r="Q54" s="160"/>
    </row>
    <row r="55" spans="1:17" ht="37.5" customHeight="1">
      <c r="A55" s="161" t="s">
        <v>985</v>
      </c>
      <c r="B55" s="162" t="s">
        <v>974</v>
      </c>
      <c r="C55" s="163"/>
      <c r="D55" s="164" t="s">
        <v>18</v>
      </c>
      <c r="E55" s="165" t="s">
        <v>330</v>
      </c>
      <c r="F55" s="166" t="s">
        <v>970</v>
      </c>
      <c r="G55" s="166">
        <v>400</v>
      </c>
      <c r="H55" s="163" t="s">
        <v>959</v>
      </c>
      <c r="I55" s="167" t="s">
        <v>1005</v>
      </c>
      <c r="J55" s="168" t="s">
        <v>158</v>
      </c>
      <c r="K55" s="168" t="s">
        <v>286</v>
      </c>
      <c r="L55" s="169" t="s">
        <v>968</v>
      </c>
      <c r="M55" s="168" t="s">
        <v>192</v>
      </c>
      <c r="N55" s="166" t="s">
        <v>178</v>
      </c>
      <c r="O55" s="166" t="s">
        <v>467</v>
      </c>
      <c r="P55" s="170"/>
      <c r="Q55" s="160"/>
    </row>
    <row r="56" spans="1:17" ht="37.5" customHeight="1">
      <c r="A56" s="161" t="s">
        <v>986</v>
      </c>
      <c r="B56" s="162" t="s">
        <v>974</v>
      </c>
      <c r="C56" s="163"/>
      <c r="D56" s="164" t="s">
        <v>18</v>
      </c>
      <c r="E56" s="165" t="s">
        <v>330</v>
      </c>
      <c r="F56" s="166" t="s">
        <v>970</v>
      </c>
      <c r="G56" s="166">
        <v>400</v>
      </c>
      <c r="H56" s="163" t="s">
        <v>335</v>
      </c>
      <c r="I56" s="167" t="s">
        <v>1005</v>
      </c>
      <c r="J56" s="168" t="s">
        <v>264</v>
      </c>
      <c r="K56" s="168" t="s">
        <v>801</v>
      </c>
      <c r="L56" s="169" t="s">
        <v>968</v>
      </c>
      <c r="M56" s="168" t="s">
        <v>192</v>
      </c>
      <c r="N56" s="166" t="s">
        <v>178</v>
      </c>
      <c r="O56" s="166" t="s">
        <v>468</v>
      </c>
      <c r="P56" s="170"/>
      <c r="Q56" s="160"/>
    </row>
    <row r="57" spans="1:17" ht="37.5" customHeight="1">
      <c r="A57" s="159" t="str">
        <f>B58</f>
        <v xml:space="preserve"> ThinkPad P16 Gen2</v>
      </c>
      <c r="B57" s="155"/>
      <c r="C57" s="155"/>
      <c r="D57" s="155"/>
      <c r="E57" s="155"/>
      <c r="F57" s="155"/>
      <c r="G57" s="157"/>
      <c r="H57" s="155"/>
      <c r="I57" s="155"/>
      <c r="J57" s="155"/>
      <c r="K57" s="155"/>
      <c r="L57" s="155"/>
      <c r="M57" s="155"/>
      <c r="N57" s="155"/>
      <c r="O57" s="155"/>
      <c r="P57" s="158"/>
      <c r="Q57" s="160"/>
    </row>
    <row r="58" spans="1:17" ht="37.5" customHeight="1">
      <c r="A58" s="161" t="s">
        <v>819</v>
      </c>
      <c r="B58" s="162" t="s">
        <v>811</v>
      </c>
      <c r="C58" s="163"/>
      <c r="D58" s="164" t="s">
        <v>18</v>
      </c>
      <c r="E58" s="165" t="s">
        <v>334</v>
      </c>
      <c r="F58" s="166" t="s">
        <v>967</v>
      </c>
      <c r="G58" s="166">
        <v>300</v>
      </c>
      <c r="H58" s="163" t="s">
        <v>956</v>
      </c>
      <c r="I58" s="167" t="s">
        <v>957</v>
      </c>
      <c r="J58" s="168" t="s">
        <v>158</v>
      </c>
      <c r="K58" s="168" t="s">
        <v>286</v>
      </c>
      <c r="L58" s="169" t="s">
        <v>968</v>
      </c>
      <c r="M58" s="168" t="s">
        <v>328</v>
      </c>
      <c r="N58" s="166" t="s">
        <v>192</v>
      </c>
      <c r="O58" s="166" t="s">
        <v>539</v>
      </c>
      <c r="P58" s="170"/>
      <c r="Q58" s="160"/>
    </row>
    <row r="59" spans="1:17" ht="37.5" customHeight="1">
      <c r="A59" s="161" t="s">
        <v>820</v>
      </c>
      <c r="B59" s="162" t="s">
        <v>811</v>
      </c>
      <c r="C59" s="163"/>
      <c r="D59" s="164" t="s">
        <v>18</v>
      </c>
      <c r="E59" s="165" t="s">
        <v>334</v>
      </c>
      <c r="F59" s="166" t="s">
        <v>972</v>
      </c>
      <c r="G59" s="166">
        <v>500</v>
      </c>
      <c r="H59" s="163" t="s">
        <v>332</v>
      </c>
      <c r="I59" s="167" t="s">
        <v>957</v>
      </c>
      <c r="J59" s="168" t="s">
        <v>158</v>
      </c>
      <c r="K59" s="168" t="s">
        <v>286</v>
      </c>
      <c r="L59" s="169" t="s">
        <v>968</v>
      </c>
      <c r="M59" s="168" t="s">
        <v>328</v>
      </c>
      <c r="N59" s="166" t="s">
        <v>192</v>
      </c>
      <c r="O59" s="166" t="s">
        <v>484</v>
      </c>
      <c r="P59" s="170"/>
      <c r="Q59" s="160"/>
    </row>
    <row r="60" spans="1:17" ht="37.5" customHeight="1">
      <c r="A60" s="161" t="s">
        <v>821</v>
      </c>
      <c r="B60" s="162" t="s">
        <v>811</v>
      </c>
      <c r="C60" s="163"/>
      <c r="D60" s="164" t="s">
        <v>18</v>
      </c>
      <c r="E60" s="165" t="s">
        <v>334</v>
      </c>
      <c r="F60" s="166" t="s">
        <v>967</v>
      </c>
      <c r="G60" s="166">
        <v>300</v>
      </c>
      <c r="H60" s="163" t="s">
        <v>956</v>
      </c>
      <c r="I60" s="167" t="s">
        <v>958</v>
      </c>
      <c r="J60" s="168" t="s">
        <v>264</v>
      </c>
      <c r="K60" s="168" t="s">
        <v>801</v>
      </c>
      <c r="L60" s="169" t="s">
        <v>968</v>
      </c>
      <c r="M60" s="168" t="s">
        <v>328</v>
      </c>
      <c r="N60" s="166" t="s">
        <v>192</v>
      </c>
      <c r="O60" s="166" t="s">
        <v>572</v>
      </c>
      <c r="P60" s="170"/>
      <c r="Q60" s="160"/>
    </row>
    <row r="61" spans="1:17" ht="37.5" customHeight="1">
      <c r="A61" s="161" t="s">
        <v>822</v>
      </c>
      <c r="B61" s="162" t="s">
        <v>811</v>
      </c>
      <c r="C61" s="163"/>
      <c r="D61" s="164" t="s">
        <v>18</v>
      </c>
      <c r="E61" s="165" t="s">
        <v>334</v>
      </c>
      <c r="F61" s="166" t="s">
        <v>972</v>
      </c>
      <c r="G61" s="166">
        <v>500</v>
      </c>
      <c r="H61" s="163" t="s">
        <v>332</v>
      </c>
      <c r="I61" s="167" t="s">
        <v>958</v>
      </c>
      <c r="J61" s="168" t="s">
        <v>158</v>
      </c>
      <c r="K61" s="168" t="s">
        <v>286</v>
      </c>
      <c r="L61" s="169" t="s">
        <v>968</v>
      </c>
      <c r="M61" s="168" t="s">
        <v>328</v>
      </c>
      <c r="N61" s="166" t="s">
        <v>192</v>
      </c>
      <c r="O61" s="166" t="s">
        <v>485</v>
      </c>
      <c r="P61" s="170"/>
      <c r="Q61" s="160"/>
    </row>
    <row r="62" spans="1:17" ht="37.5" customHeight="1">
      <c r="A62" s="161" t="s">
        <v>823</v>
      </c>
      <c r="B62" s="162" t="s">
        <v>811</v>
      </c>
      <c r="C62" s="163"/>
      <c r="D62" s="164" t="s">
        <v>18</v>
      </c>
      <c r="E62" s="165" t="s">
        <v>334</v>
      </c>
      <c r="F62" s="166" t="s">
        <v>972</v>
      </c>
      <c r="G62" s="166">
        <v>500</v>
      </c>
      <c r="H62" s="163" t="s">
        <v>959</v>
      </c>
      <c r="I62" s="167" t="s">
        <v>957</v>
      </c>
      <c r="J62" s="168" t="s">
        <v>158</v>
      </c>
      <c r="K62" s="168" t="s">
        <v>286</v>
      </c>
      <c r="L62" s="169" t="s">
        <v>968</v>
      </c>
      <c r="M62" s="168" t="s">
        <v>328</v>
      </c>
      <c r="N62" s="166" t="s">
        <v>192</v>
      </c>
      <c r="O62" s="166" t="s">
        <v>486</v>
      </c>
      <c r="P62" s="170"/>
      <c r="Q62" s="160"/>
    </row>
    <row r="63" spans="1:17" ht="37.5" customHeight="1">
      <c r="A63" s="161" t="s">
        <v>1084</v>
      </c>
      <c r="B63" s="162" t="s">
        <v>811</v>
      </c>
      <c r="C63" s="163"/>
      <c r="D63" s="164" t="s">
        <v>18</v>
      </c>
      <c r="E63" s="165" t="s">
        <v>334</v>
      </c>
      <c r="F63" s="166" t="s">
        <v>970</v>
      </c>
      <c r="G63" s="166">
        <v>800</v>
      </c>
      <c r="H63" s="163" t="s">
        <v>959</v>
      </c>
      <c r="I63" s="167" t="s">
        <v>958</v>
      </c>
      <c r="J63" s="168" t="s">
        <v>264</v>
      </c>
      <c r="K63" s="168" t="s">
        <v>286</v>
      </c>
      <c r="L63" s="169" t="s">
        <v>968</v>
      </c>
      <c r="M63" s="168" t="s">
        <v>192</v>
      </c>
      <c r="N63" s="166" t="s">
        <v>192</v>
      </c>
      <c r="O63" s="166" t="s">
        <v>824</v>
      </c>
      <c r="P63" s="170"/>
      <c r="Q63" s="160"/>
    </row>
    <row r="64" spans="1:17" ht="37.5" customHeight="1">
      <c r="A64" s="161" t="s">
        <v>825</v>
      </c>
      <c r="B64" s="162" t="s">
        <v>811</v>
      </c>
      <c r="C64" s="163"/>
      <c r="D64" s="164" t="s">
        <v>18</v>
      </c>
      <c r="E64" s="165" t="s">
        <v>334</v>
      </c>
      <c r="F64" s="166" t="s">
        <v>972</v>
      </c>
      <c r="G64" s="166">
        <v>500</v>
      </c>
      <c r="H64" s="163" t="s">
        <v>335</v>
      </c>
      <c r="I64" s="167" t="s">
        <v>958</v>
      </c>
      <c r="J64" s="168" t="s">
        <v>158</v>
      </c>
      <c r="K64" s="168" t="s">
        <v>286</v>
      </c>
      <c r="L64" s="169" t="s">
        <v>968</v>
      </c>
      <c r="M64" s="168" t="s">
        <v>328</v>
      </c>
      <c r="N64" s="166" t="s">
        <v>192</v>
      </c>
      <c r="O64" s="166" t="s">
        <v>487</v>
      </c>
      <c r="P64" s="170"/>
      <c r="Q64" s="160"/>
    </row>
    <row r="65" spans="1:17" ht="37.5" customHeight="1">
      <c r="A65" s="161" t="s">
        <v>826</v>
      </c>
      <c r="B65" s="162" t="s">
        <v>811</v>
      </c>
      <c r="C65" s="163"/>
      <c r="D65" s="164" t="s">
        <v>18</v>
      </c>
      <c r="E65" s="165" t="s">
        <v>334</v>
      </c>
      <c r="F65" s="166" t="s">
        <v>970</v>
      </c>
      <c r="G65" s="166">
        <v>800</v>
      </c>
      <c r="H65" s="163" t="s">
        <v>335</v>
      </c>
      <c r="I65" s="167" t="s">
        <v>958</v>
      </c>
      <c r="J65" s="168" t="s">
        <v>264</v>
      </c>
      <c r="K65" s="168" t="s">
        <v>801</v>
      </c>
      <c r="L65" s="169" t="s">
        <v>968</v>
      </c>
      <c r="M65" s="168" t="s">
        <v>192</v>
      </c>
      <c r="N65" s="166" t="s">
        <v>192</v>
      </c>
      <c r="O65" s="166" t="s">
        <v>488</v>
      </c>
      <c r="P65" s="170"/>
      <c r="Q65" s="160"/>
    </row>
    <row r="66" spans="1:17" ht="37.5" customHeight="1">
      <c r="A66" s="161" t="s">
        <v>1081</v>
      </c>
      <c r="B66" s="162" t="s">
        <v>811</v>
      </c>
      <c r="C66" s="163"/>
      <c r="D66" s="164" t="s">
        <v>18</v>
      </c>
      <c r="E66" s="165" t="s">
        <v>334</v>
      </c>
      <c r="F66" s="166" t="s">
        <v>970</v>
      </c>
      <c r="G66" s="166">
        <v>400</v>
      </c>
      <c r="H66" s="163" t="s">
        <v>303</v>
      </c>
      <c r="I66" s="167" t="s">
        <v>958</v>
      </c>
      <c r="J66" s="168" t="s">
        <v>264</v>
      </c>
      <c r="K66" s="168" t="s">
        <v>801</v>
      </c>
      <c r="L66" s="169" t="s">
        <v>968</v>
      </c>
      <c r="M66" s="168" t="s">
        <v>328</v>
      </c>
      <c r="N66" s="166" t="s">
        <v>178</v>
      </c>
      <c r="O66" s="166" t="s">
        <v>827</v>
      </c>
      <c r="P66" s="170"/>
      <c r="Q66" s="160"/>
    </row>
    <row r="67" spans="1:17" ht="37.5" customHeight="1">
      <c r="A67" s="159" t="str">
        <f>B68</f>
        <v>P3 Tiny</v>
      </c>
      <c r="B67" s="155"/>
      <c r="C67" s="155"/>
      <c r="D67" s="155"/>
      <c r="E67" s="155"/>
      <c r="F67" s="155"/>
      <c r="G67" s="157"/>
      <c r="H67" s="155"/>
      <c r="I67" s="155"/>
      <c r="J67" s="155"/>
      <c r="K67" s="155"/>
      <c r="L67" s="155"/>
      <c r="M67" s="155"/>
      <c r="N67" s="155"/>
      <c r="O67" s="155"/>
      <c r="P67" s="158"/>
      <c r="Q67" s="160"/>
    </row>
    <row r="68" spans="1:17" ht="37.5" customHeight="1">
      <c r="A68" s="161" t="s">
        <v>591</v>
      </c>
      <c r="B68" s="162" t="s">
        <v>583</v>
      </c>
      <c r="C68" s="163"/>
      <c r="D68" s="164" t="s">
        <v>18</v>
      </c>
      <c r="E68" s="165" t="s">
        <v>141</v>
      </c>
      <c r="F68" s="166" t="s">
        <v>415</v>
      </c>
      <c r="G68" s="172" t="s">
        <v>10</v>
      </c>
      <c r="H68" s="163" t="s">
        <v>331</v>
      </c>
      <c r="I68" s="167" t="s">
        <v>613</v>
      </c>
      <c r="J68" s="168" t="s">
        <v>327</v>
      </c>
      <c r="K68" s="168" t="s">
        <v>284</v>
      </c>
      <c r="L68" s="169" t="s">
        <v>968</v>
      </c>
      <c r="M68" s="168" t="s">
        <v>192</v>
      </c>
      <c r="N68" s="166" t="s">
        <v>192</v>
      </c>
      <c r="O68" s="166" t="s">
        <v>519</v>
      </c>
      <c r="P68" s="170"/>
      <c r="Q68" s="160"/>
    </row>
    <row r="69" spans="1:17" ht="37.5" customHeight="1">
      <c r="A69" s="161" t="s">
        <v>592</v>
      </c>
      <c r="B69" s="162" t="s">
        <v>583</v>
      </c>
      <c r="C69" s="163"/>
      <c r="D69" s="164" t="s">
        <v>18</v>
      </c>
      <c r="E69" s="165" t="s">
        <v>141</v>
      </c>
      <c r="F69" s="166" t="s">
        <v>341</v>
      </c>
      <c r="G69" s="172" t="s">
        <v>10</v>
      </c>
      <c r="H69" s="163" t="s">
        <v>364</v>
      </c>
      <c r="I69" s="167" t="s">
        <v>614</v>
      </c>
      <c r="J69" s="168" t="s">
        <v>327</v>
      </c>
      <c r="K69" s="168" t="s">
        <v>284</v>
      </c>
      <c r="L69" s="169" t="s">
        <v>968</v>
      </c>
      <c r="M69" s="168" t="s">
        <v>192</v>
      </c>
      <c r="N69" s="166" t="s">
        <v>192</v>
      </c>
      <c r="O69" s="166" t="s">
        <v>520</v>
      </c>
      <c r="P69" s="170"/>
      <c r="Q69" s="160"/>
    </row>
    <row r="70" spans="1:17" ht="37.5" customHeight="1">
      <c r="A70" s="161" t="s">
        <v>593</v>
      </c>
      <c r="B70" s="162" t="s">
        <v>583</v>
      </c>
      <c r="C70" s="163"/>
      <c r="D70" s="164" t="s">
        <v>18</v>
      </c>
      <c r="E70" s="165" t="s">
        <v>141</v>
      </c>
      <c r="F70" s="166" t="s">
        <v>415</v>
      </c>
      <c r="G70" s="172" t="s">
        <v>10</v>
      </c>
      <c r="H70" s="163" t="s">
        <v>364</v>
      </c>
      <c r="I70" s="167" t="s">
        <v>615</v>
      </c>
      <c r="J70" s="168" t="s">
        <v>327</v>
      </c>
      <c r="K70" s="168" t="s">
        <v>284</v>
      </c>
      <c r="L70" s="169" t="s">
        <v>968</v>
      </c>
      <c r="M70" s="168" t="s">
        <v>192</v>
      </c>
      <c r="N70" s="166" t="s">
        <v>192</v>
      </c>
      <c r="O70" s="166" t="s">
        <v>521</v>
      </c>
      <c r="P70" s="170"/>
      <c r="Q70" s="160"/>
    </row>
    <row r="71" spans="1:17" ht="37.5" customHeight="1">
      <c r="A71" s="161" t="s">
        <v>594</v>
      </c>
      <c r="B71" s="162" t="s">
        <v>583</v>
      </c>
      <c r="C71" s="163"/>
      <c r="D71" s="164" t="s">
        <v>18</v>
      </c>
      <c r="E71" s="165" t="s">
        <v>141</v>
      </c>
      <c r="F71" s="166" t="s">
        <v>567</v>
      </c>
      <c r="G71" s="172" t="s">
        <v>10</v>
      </c>
      <c r="H71" s="163" t="s">
        <v>364</v>
      </c>
      <c r="I71" s="167" t="s">
        <v>616</v>
      </c>
      <c r="J71" s="168" t="s">
        <v>158</v>
      </c>
      <c r="K71" s="168" t="s">
        <v>286</v>
      </c>
      <c r="L71" s="169" t="s">
        <v>968</v>
      </c>
      <c r="M71" s="168" t="s">
        <v>192</v>
      </c>
      <c r="N71" s="166" t="s">
        <v>192</v>
      </c>
      <c r="O71" s="166" t="s">
        <v>10</v>
      </c>
      <c r="P71" s="170"/>
      <c r="Q71" s="160"/>
    </row>
    <row r="72" spans="1:17" ht="37.5" customHeight="1">
      <c r="A72" s="161" t="s">
        <v>595</v>
      </c>
      <c r="B72" s="162" t="s">
        <v>583</v>
      </c>
      <c r="C72" s="163"/>
      <c r="D72" s="164" t="s">
        <v>297</v>
      </c>
      <c r="E72" s="165" t="s">
        <v>141</v>
      </c>
      <c r="F72" s="166" t="s">
        <v>415</v>
      </c>
      <c r="G72" s="172" t="s">
        <v>10</v>
      </c>
      <c r="H72" s="163" t="s">
        <v>364</v>
      </c>
      <c r="I72" s="167" t="s">
        <v>618</v>
      </c>
      <c r="J72" s="168" t="s">
        <v>158</v>
      </c>
      <c r="K72" s="168" t="s">
        <v>286</v>
      </c>
      <c r="L72" s="169" t="s">
        <v>968</v>
      </c>
      <c r="M72" s="168" t="s">
        <v>192</v>
      </c>
      <c r="N72" s="166" t="s">
        <v>192</v>
      </c>
      <c r="O72" s="166" t="s">
        <v>522</v>
      </c>
      <c r="P72" s="170"/>
      <c r="Q72" s="160"/>
    </row>
    <row r="73" spans="1:17" ht="37.5" customHeight="1">
      <c r="A73" s="161" t="s">
        <v>596</v>
      </c>
      <c r="B73" s="162" t="s">
        <v>583</v>
      </c>
      <c r="C73" s="163"/>
      <c r="D73" s="164" t="s">
        <v>18</v>
      </c>
      <c r="E73" s="165" t="s">
        <v>141</v>
      </c>
      <c r="F73" s="166" t="s">
        <v>415</v>
      </c>
      <c r="G73" s="172" t="s">
        <v>10</v>
      </c>
      <c r="H73" s="163" t="s">
        <v>333</v>
      </c>
      <c r="I73" s="167" t="s">
        <v>615</v>
      </c>
      <c r="J73" s="168" t="s">
        <v>158</v>
      </c>
      <c r="K73" s="168" t="s">
        <v>286</v>
      </c>
      <c r="L73" s="169" t="s">
        <v>968</v>
      </c>
      <c r="M73" s="168" t="s">
        <v>192</v>
      </c>
      <c r="N73" s="166" t="s">
        <v>192</v>
      </c>
      <c r="O73" s="166" t="s">
        <v>560</v>
      </c>
      <c r="P73" s="170"/>
      <c r="Q73" s="160"/>
    </row>
    <row r="74" spans="1:17" ht="37.5" customHeight="1">
      <c r="A74" s="159" t="str">
        <f>B75</f>
        <v>P3 Ultra</v>
      </c>
      <c r="B74" s="155"/>
      <c r="C74" s="155"/>
      <c r="D74" s="155"/>
      <c r="E74" s="155"/>
      <c r="F74" s="155"/>
      <c r="G74" s="157"/>
      <c r="H74" s="155"/>
      <c r="I74" s="155"/>
      <c r="J74" s="155"/>
      <c r="K74" s="155"/>
      <c r="L74" s="155"/>
      <c r="M74" s="155"/>
      <c r="N74" s="155"/>
      <c r="O74" s="155"/>
      <c r="P74" s="158"/>
      <c r="Q74" s="160"/>
    </row>
    <row r="75" spans="1:17" ht="37.5" customHeight="1">
      <c r="A75" s="161" t="s">
        <v>641</v>
      </c>
      <c r="B75" s="162" t="s">
        <v>634</v>
      </c>
      <c r="C75" s="163"/>
      <c r="D75" s="164" t="s">
        <v>18</v>
      </c>
      <c r="E75" s="165" t="s">
        <v>422</v>
      </c>
      <c r="F75" s="166" t="s">
        <v>415</v>
      </c>
      <c r="G75" s="172" t="s">
        <v>10</v>
      </c>
      <c r="H75" s="163" t="s">
        <v>331</v>
      </c>
      <c r="I75" s="167" t="s">
        <v>616</v>
      </c>
      <c r="J75" s="168" t="s">
        <v>327</v>
      </c>
      <c r="K75" s="168" t="s">
        <v>284</v>
      </c>
      <c r="L75" s="169" t="s">
        <v>968</v>
      </c>
      <c r="M75" s="168" t="s">
        <v>192</v>
      </c>
      <c r="N75" s="166" t="s">
        <v>192</v>
      </c>
      <c r="O75" s="166" t="s">
        <v>418</v>
      </c>
      <c r="P75" s="170"/>
      <c r="Q75" s="160"/>
    </row>
    <row r="76" spans="1:17" ht="37.5" customHeight="1">
      <c r="A76" s="161" t="s">
        <v>642</v>
      </c>
      <c r="B76" s="162" t="s">
        <v>634</v>
      </c>
      <c r="C76" s="163"/>
      <c r="D76" s="164" t="s">
        <v>18</v>
      </c>
      <c r="E76" s="165" t="s">
        <v>422</v>
      </c>
      <c r="F76" s="166" t="s">
        <v>567</v>
      </c>
      <c r="G76" s="172" t="s">
        <v>10</v>
      </c>
      <c r="H76" s="163" t="s">
        <v>331</v>
      </c>
      <c r="I76" s="167" t="s">
        <v>797</v>
      </c>
      <c r="J76" s="168" t="s">
        <v>158</v>
      </c>
      <c r="K76" s="168" t="s">
        <v>329</v>
      </c>
      <c r="L76" s="169" t="s">
        <v>968</v>
      </c>
      <c r="M76" s="168" t="s">
        <v>192</v>
      </c>
      <c r="N76" s="166" t="s">
        <v>192</v>
      </c>
      <c r="O76" s="166" t="s">
        <v>419</v>
      </c>
      <c r="P76" s="170"/>
      <c r="Q76" s="160"/>
    </row>
    <row r="77" spans="1:17" ht="37.5" customHeight="1">
      <c r="A77" s="161" t="s">
        <v>643</v>
      </c>
      <c r="B77" s="162" t="s">
        <v>634</v>
      </c>
      <c r="C77" s="163"/>
      <c r="D77" s="164" t="s">
        <v>18</v>
      </c>
      <c r="E77" s="165" t="s">
        <v>422</v>
      </c>
      <c r="F77" s="166" t="s">
        <v>567</v>
      </c>
      <c r="G77" s="172" t="s">
        <v>10</v>
      </c>
      <c r="H77" s="163" t="s">
        <v>333</v>
      </c>
      <c r="I77" s="167" t="s">
        <v>798</v>
      </c>
      <c r="J77" s="168" t="s">
        <v>158</v>
      </c>
      <c r="K77" s="168" t="s">
        <v>329</v>
      </c>
      <c r="L77" s="169" t="s">
        <v>968</v>
      </c>
      <c r="M77" s="168" t="s">
        <v>192</v>
      </c>
      <c r="N77" s="166" t="s">
        <v>192</v>
      </c>
      <c r="O77" s="166" t="s">
        <v>420</v>
      </c>
      <c r="P77" s="170"/>
      <c r="Q77" s="160"/>
    </row>
    <row r="78" spans="1:17" ht="37.5" customHeight="1">
      <c r="A78" s="161" t="s">
        <v>644</v>
      </c>
      <c r="B78" s="162" t="s">
        <v>634</v>
      </c>
      <c r="C78" s="163"/>
      <c r="D78" s="164" t="s">
        <v>18</v>
      </c>
      <c r="E78" s="165" t="s">
        <v>422</v>
      </c>
      <c r="F78" s="166" t="s">
        <v>415</v>
      </c>
      <c r="G78" s="172" t="s">
        <v>10</v>
      </c>
      <c r="H78" s="163" t="s">
        <v>332</v>
      </c>
      <c r="I78" s="167" t="s">
        <v>616</v>
      </c>
      <c r="J78" s="168" t="s">
        <v>327</v>
      </c>
      <c r="K78" s="168" t="s">
        <v>284</v>
      </c>
      <c r="L78" s="169" t="s">
        <v>968</v>
      </c>
      <c r="M78" s="168" t="s">
        <v>192</v>
      </c>
      <c r="N78" s="166" t="s">
        <v>192</v>
      </c>
      <c r="O78" s="166" t="s">
        <v>10</v>
      </c>
      <c r="P78" s="170"/>
      <c r="Q78" s="160"/>
    </row>
    <row r="79" spans="1:17" ht="37.5" customHeight="1">
      <c r="A79" s="161" t="s">
        <v>645</v>
      </c>
      <c r="B79" s="162" t="s">
        <v>634</v>
      </c>
      <c r="C79" s="163"/>
      <c r="D79" s="164" t="s">
        <v>18</v>
      </c>
      <c r="E79" s="165" t="s">
        <v>422</v>
      </c>
      <c r="F79" s="166" t="s">
        <v>567</v>
      </c>
      <c r="G79" s="172" t="s">
        <v>10</v>
      </c>
      <c r="H79" s="163" t="s">
        <v>332</v>
      </c>
      <c r="I79" s="167" t="s">
        <v>617</v>
      </c>
      <c r="J79" s="168" t="s">
        <v>158</v>
      </c>
      <c r="K79" s="168" t="s">
        <v>329</v>
      </c>
      <c r="L79" s="169" t="s">
        <v>968</v>
      </c>
      <c r="M79" s="168" t="s">
        <v>192</v>
      </c>
      <c r="N79" s="166" t="s">
        <v>192</v>
      </c>
      <c r="O79" s="166" t="s">
        <v>421</v>
      </c>
      <c r="P79" s="170"/>
      <c r="Q79" s="160"/>
    </row>
    <row r="80" spans="1:17" ht="37.5" customHeight="1">
      <c r="A80" s="161" t="s">
        <v>1098</v>
      </c>
      <c r="B80" s="162" t="s">
        <v>634</v>
      </c>
      <c r="C80" s="163"/>
      <c r="D80" s="164" t="s">
        <v>18</v>
      </c>
      <c r="E80" s="165" t="s">
        <v>422</v>
      </c>
      <c r="F80" s="166" t="s">
        <v>567</v>
      </c>
      <c r="G80" s="172" t="s">
        <v>10</v>
      </c>
      <c r="H80" s="163" t="s">
        <v>1124</v>
      </c>
      <c r="I80" s="167" t="s">
        <v>617</v>
      </c>
      <c r="J80" s="168" t="s">
        <v>264</v>
      </c>
      <c r="K80" s="168" t="s">
        <v>329</v>
      </c>
      <c r="L80" s="169" t="s">
        <v>968</v>
      </c>
      <c r="M80" s="168" t="s">
        <v>192</v>
      </c>
      <c r="N80" s="166" t="s">
        <v>192</v>
      </c>
      <c r="O80" s="166" t="s">
        <v>10</v>
      </c>
      <c r="P80" s="170"/>
      <c r="Q80" s="160"/>
    </row>
    <row r="81" spans="1:17" ht="37.5" customHeight="1">
      <c r="A81" s="161" t="s">
        <v>646</v>
      </c>
      <c r="B81" s="162" t="s">
        <v>634</v>
      </c>
      <c r="C81" s="163"/>
      <c r="D81" s="164" t="s">
        <v>297</v>
      </c>
      <c r="E81" s="165" t="s">
        <v>422</v>
      </c>
      <c r="F81" s="166" t="s">
        <v>567</v>
      </c>
      <c r="G81" s="172" t="s">
        <v>10</v>
      </c>
      <c r="H81" s="163" t="s">
        <v>498</v>
      </c>
      <c r="I81" s="167" t="s">
        <v>617</v>
      </c>
      <c r="J81" s="168" t="s">
        <v>264</v>
      </c>
      <c r="K81" s="168" t="s">
        <v>329</v>
      </c>
      <c r="L81" s="169" t="s">
        <v>968</v>
      </c>
      <c r="M81" s="168" t="s">
        <v>192</v>
      </c>
      <c r="N81" s="166" t="s">
        <v>192</v>
      </c>
      <c r="O81" s="166" t="s">
        <v>569</v>
      </c>
      <c r="P81" s="170"/>
      <c r="Q81" s="160"/>
    </row>
    <row r="82" spans="1:17" ht="37.5" customHeight="1">
      <c r="A82" s="159" t="str">
        <f>B83</f>
        <v>P358</v>
      </c>
      <c r="B82" s="155"/>
      <c r="C82" s="155"/>
      <c r="D82" s="155"/>
      <c r="E82" s="155"/>
      <c r="F82" s="155"/>
      <c r="G82" s="157"/>
      <c r="H82" s="155"/>
      <c r="I82" s="155"/>
      <c r="J82" s="155"/>
      <c r="K82" s="155"/>
      <c r="L82" s="155"/>
      <c r="M82" s="155"/>
      <c r="N82" s="155"/>
      <c r="O82" s="155"/>
      <c r="P82" s="158"/>
      <c r="Q82" s="160"/>
    </row>
    <row r="83" spans="1:17" ht="37.5" customHeight="1">
      <c r="A83" s="161" t="s">
        <v>940</v>
      </c>
      <c r="B83" s="162" t="s">
        <v>501</v>
      </c>
      <c r="C83" s="163"/>
      <c r="D83" s="164" t="s">
        <v>297</v>
      </c>
      <c r="E83" s="165" t="s">
        <v>142</v>
      </c>
      <c r="F83" s="166" t="s">
        <v>337</v>
      </c>
      <c r="G83" s="172" t="s">
        <v>10</v>
      </c>
      <c r="H83" s="163" t="s">
        <v>619</v>
      </c>
      <c r="I83" s="167" t="s">
        <v>960</v>
      </c>
      <c r="J83" s="168" t="s">
        <v>158</v>
      </c>
      <c r="K83" s="168" t="s">
        <v>286</v>
      </c>
      <c r="L83" s="169" t="s">
        <v>968</v>
      </c>
      <c r="M83" s="168" t="s">
        <v>192</v>
      </c>
      <c r="N83" s="166" t="s">
        <v>192</v>
      </c>
      <c r="O83" s="166" t="s">
        <v>10</v>
      </c>
      <c r="P83" s="170"/>
      <c r="Q83" s="160"/>
    </row>
    <row r="84" spans="1:17" ht="37.5" customHeight="1">
      <c r="A84" s="161" t="s">
        <v>944</v>
      </c>
      <c r="B84" s="162" t="s">
        <v>501</v>
      </c>
      <c r="C84" s="163"/>
      <c r="D84" s="164" t="s">
        <v>297</v>
      </c>
      <c r="E84" s="165" t="s">
        <v>142</v>
      </c>
      <c r="F84" s="166" t="s">
        <v>337</v>
      </c>
      <c r="G84" s="172" t="s">
        <v>10</v>
      </c>
      <c r="H84" s="163" t="s">
        <v>620</v>
      </c>
      <c r="I84" s="167" t="s">
        <v>628</v>
      </c>
      <c r="J84" s="168" t="s">
        <v>158</v>
      </c>
      <c r="K84" s="168" t="s">
        <v>286</v>
      </c>
      <c r="L84" s="169" t="s">
        <v>968</v>
      </c>
      <c r="M84" s="168" t="s">
        <v>192</v>
      </c>
      <c r="N84" s="166" t="s">
        <v>192</v>
      </c>
      <c r="O84" s="166" t="s">
        <v>562</v>
      </c>
      <c r="P84" s="170"/>
      <c r="Q84" s="160"/>
    </row>
    <row r="85" spans="1:17" ht="37.5" customHeight="1">
      <c r="A85" s="161" t="s">
        <v>947</v>
      </c>
      <c r="B85" s="162" t="s">
        <v>501</v>
      </c>
      <c r="C85" s="163"/>
      <c r="D85" s="164" t="s">
        <v>297</v>
      </c>
      <c r="E85" s="165" t="s">
        <v>142</v>
      </c>
      <c r="F85" s="166" t="s">
        <v>337</v>
      </c>
      <c r="G85" s="172" t="s">
        <v>10</v>
      </c>
      <c r="H85" s="163" t="s">
        <v>621</v>
      </c>
      <c r="I85" s="167" t="s">
        <v>629</v>
      </c>
      <c r="J85" s="168" t="s">
        <v>264</v>
      </c>
      <c r="K85" s="168" t="s">
        <v>286</v>
      </c>
      <c r="L85" s="169" t="s">
        <v>968</v>
      </c>
      <c r="M85" s="168" t="s">
        <v>192</v>
      </c>
      <c r="N85" s="166" t="s">
        <v>192</v>
      </c>
      <c r="O85" s="166" t="s">
        <v>502</v>
      </c>
      <c r="P85" s="170"/>
      <c r="Q85" s="160"/>
    </row>
    <row r="86" spans="1:17" ht="37.5" customHeight="1">
      <c r="A86" s="159" t="str">
        <f>B87</f>
        <v>P360</v>
      </c>
      <c r="B86" s="155"/>
      <c r="C86" s="155"/>
      <c r="D86" s="155"/>
      <c r="E86" s="155"/>
      <c r="F86" s="155"/>
      <c r="G86" s="157"/>
      <c r="H86" s="155"/>
      <c r="I86" s="155"/>
      <c r="J86" s="155"/>
      <c r="K86" s="155"/>
      <c r="L86" s="155"/>
      <c r="M86" s="155"/>
      <c r="N86" s="155"/>
      <c r="O86" s="155"/>
      <c r="P86" s="158"/>
      <c r="Q86" s="160"/>
    </row>
    <row r="87" spans="1:17" ht="37.5" customHeight="1">
      <c r="A87" s="161" t="s">
        <v>930</v>
      </c>
      <c r="B87" s="162" t="s">
        <v>385</v>
      </c>
      <c r="C87" s="163"/>
      <c r="D87" s="164" t="s">
        <v>297</v>
      </c>
      <c r="E87" s="165" t="s">
        <v>142</v>
      </c>
      <c r="F87" s="166" t="s">
        <v>337</v>
      </c>
      <c r="G87" s="172" t="s">
        <v>10</v>
      </c>
      <c r="H87" s="163" t="s">
        <v>331</v>
      </c>
      <c r="I87" s="167" t="s">
        <v>625</v>
      </c>
      <c r="J87" s="168" t="s">
        <v>327</v>
      </c>
      <c r="K87" s="168" t="s">
        <v>284</v>
      </c>
      <c r="L87" s="169" t="s">
        <v>968</v>
      </c>
      <c r="M87" s="168" t="s">
        <v>192</v>
      </c>
      <c r="N87" s="166" t="s">
        <v>192</v>
      </c>
      <c r="O87" s="166" t="s">
        <v>10</v>
      </c>
      <c r="P87" s="170"/>
      <c r="Q87" s="160"/>
    </row>
    <row r="88" spans="1:17" ht="37.5" customHeight="1">
      <c r="A88" s="161" t="s">
        <v>934</v>
      </c>
      <c r="B88" s="162" t="s">
        <v>385</v>
      </c>
      <c r="C88" s="163"/>
      <c r="D88" s="164" t="s">
        <v>297</v>
      </c>
      <c r="E88" s="165" t="s">
        <v>142</v>
      </c>
      <c r="F88" s="166" t="s">
        <v>337</v>
      </c>
      <c r="G88" s="172" t="s">
        <v>10</v>
      </c>
      <c r="H88" s="163" t="s">
        <v>331</v>
      </c>
      <c r="I88" s="167" t="s">
        <v>481</v>
      </c>
      <c r="J88" s="168" t="s">
        <v>158</v>
      </c>
      <c r="K88" s="168" t="s">
        <v>286</v>
      </c>
      <c r="L88" s="169" t="s">
        <v>968</v>
      </c>
      <c r="M88" s="168" t="s">
        <v>192</v>
      </c>
      <c r="N88" s="166" t="s">
        <v>192</v>
      </c>
      <c r="O88" s="166" t="s">
        <v>10</v>
      </c>
      <c r="P88" s="170"/>
      <c r="Q88" s="160"/>
    </row>
    <row r="89" spans="1:17" ht="37.5" customHeight="1">
      <c r="A89" s="161" t="s">
        <v>937</v>
      </c>
      <c r="B89" s="162" t="s">
        <v>385</v>
      </c>
      <c r="C89" s="163"/>
      <c r="D89" s="164" t="s">
        <v>297</v>
      </c>
      <c r="E89" s="165" t="s">
        <v>142</v>
      </c>
      <c r="F89" s="166" t="s">
        <v>337</v>
      </c>
      <c r="G89" s="172" t="s">
        <v>10</v>
      </c>
      <c r="H89" s="163" t="s">
        <v>331</v>
      </c>
      <c r="I89" s="167" t="s">
        <v>559</v>
      </c>
      <c r="J89" s="168" t="s">
        <v>264</v>
      </c>
      <c r="K89" s="168" t="s">
        <v>286</v>
      </c>
      <c r="L89" s="169" t="s">
        <v>968</v>
      </c>
      <c r="M89" s="168" t="s">
        <v>192</v>
      </c>
      <c r="N89" s="166" t="s">
        <v>192</v>
      </c>
      <c r="O89" s="166" t="s">
        <v>10</v>
      </c>
      <c r="P89" s="170"/>
      <c r="Q89" s="160"/>
    </row>
    <row r="90" spans="1:17" ht="37.5" customHeight="1">
      <c r="A90" s="161" t="s">
        <v>1104</v>
      </c>
      <c r="B90" s="162" t="s">
        <v>385</v>
      </c>
      <c r="C90" s="163"/>
      <c r="D90" s="164" t="s">
        <v>18</v>
      </c>
      <c r="E90" s="165" t="s">
        <v>142</v>
      </c>
      <c r="F90" s="166" t="s">
        <v>337</v>
      </c>
      <c r="G90" s="172" t="s">
        <v>10</v>
      </c>
      <c r="H90" s="163" t="s">
        <v>620</v>
      </c>
      <c r="I90" s="167" t="s">
        <v>481</v>
      </c>
      <c r="J90" s="168" t="s">
        <v>158</v>
      </c>
      <c r="K90" s="168" t="s">
        <v>286</v>
      </c>
      <c r="L90" s="169" t="s">
        <v>968</v>
      </c>
      <c r="M90" s="168" t="s">
        <v>192</v>
      </c>
      <c r="N90" s="166" t="s">
        <v>192</v>
      </c>
      <c r="O90" s="166" t="s">
        <v>10</v>
      </c>
      <c r="P90" s="170"/>
      <c r="Q90" s="160"/>
    </row>
    <row r="91" spans="1:17" ht="37.5" customHeight="1">
      <c r="A91" s="161" t="s">
        <v>1105</v>
      </c>
      <c r="B91" s="162" t="s">
        <v>385</v>
      </c>
      <c r="C91" s="163"/>
      <c r="D91" s="164" t="s">
        <v>18</v>
      </c>
      <c r="E91" s="165" t="s">
        <v>142</v>
      </c>
      <c r="F91" s="166" t="s">
        <v>337</v>
      </c>
      <c r="G91" s="172" t="s">
        <v>10</v>
      </c>
      <c r="H91" s="163" t="s">
        <v>620</v>
      </c>
      <c r="I91" s="167" t="s">
        <v>559</v>
      </c>
      <c r="J91" s="168" t="s">
        <v>264</v>
      </c>
      <c r="K91" s="168" t="s">
        <v>286</v>
      </c>
      <c r="L91" s="169" t="s">
        <v>968</v>
      </c>
      <c r="M91" s="168" t="s">
        <v>192</v>
      </c>
      <c r="N91" s="166" t="s">
        <v>192</v>
      </c>
      <c r="O91" s="166" t="s">
        <v>10</v>
      </c>
      <c r="P91" s="170"/>
      <c r="Q91" s="160"/>
    </row>
    <row r="92" spans="1:17" ht="37.5" customHeight="1">
      <c r="A92" s="161" t="s">
        <v>1106</v>
      </c>
      <c r="B92" s="162" t="s">
        <v>385</v>
      </c>
      <c r="C92" s="163"/>
      <c r="D92" s="164" t="s">
        <v>18</v>
      </c>
      <c r="E92" s="165" t="s">
        <v>142</v>
      </c>
      <c r="F92" s="166" t="s">
        <v>337</v>
      </c>
      <c r="G92" s="172" t="s">
        <v>10</v>
      </c>
      <c r="H92" s="163" t="s">
        <v>621</v>
      </c>
      <c r="I92" s="167" t="s">
        <v>559</v>
      </c>
      <c r="J92" s="168" t="s">
        <v>264</v>
      </c>
      <c r="K92" s="168" t="s">
        <v>286</v>
      </c>
      <c r="L92" s="169" t="s">
        <v>968</v>
      </c>
      <c r="M92" s="168" t="s">
        <v>192</v>
      </c>
      <c r="N92" s="166" t="s">
        <v>192</v>
      </c>
      <c r="O92" s="166" t="s">
        <v>10</v>
      </c>
      <c r="P92" s="170"/>
      <c r="Q92" s="160"/>
    </row>
    <row r="93" spans="1:17" ht="37.5" customHeight="1">
      <c r="A93" s="159" t="str">
        <f>B94</f>
        <v>P3 Tower</v>
      </c>
      <c r="B93" s="155"/>
      <c r="C93" s="155"/>
      <c r="D93" s="155"/>
      <c r="E93" s="155"/>
      <c r="F93" s="155"/>
      <c r="G93" s="157"/>
      <c r="H93" s="155"/>
      <c r="I93" s="155"/>
      <c r="J93" s="155"/>
      <c r="K93" s="155"/>
      <c r="L93" s="155"/>
      <c r="M93" s="155"/>
      <c r="N93" s="155"/>
      <c r="O93" s="155"/>
      <c r="P93" s="158"/>
      <c r="Q93" s="160"/>
    </row>
    <row r="94" spans="1:17" ht="37.5" customHeight="1">
      <c r="A94" s="161" t="s">
        <v>1095</v>
      </c>
      <c r="B94" s="162" t="s">
        <v>662</v>
      </c>
      <c r="C94" s="163"/>
      <c r="D94" s="164" t="s">
        <v>18</v>
      </c>
      <c r="E94" s="165" t="s">
        <v>142</v>
      </c>
      <c r="F94" s="166" t="s">
        <v>336</v>
      </c>
      <c r="G94" s="172" t="s">
        <v>10</v>
      </c>
      <c r="H94" s="163" t="s">
        <v>331</v>
      </c>
      <c r="I94" s="167" t="s">
        <v>799</v>
      </c>
      <c r="J94" s="168" t="s">
        <v>327</v>
      </c>
      <c r="K94" s="168" t="s">
        <v>284</v>
      </c>
      <c r="L94" s="169" t="s">
        <v>968</v>
      </c>
      <c r="M94" s="168" t="s">
        <v>192</v>
      </c>
      <c r="N94" s="166" t="s">
        <v>192</v>
      </c>
      <c r="O94" s="166" t="s">
        <v>674</v>
      </c>
      <c r="P94" s="170"/>
      <c r="Q94" s="160"/>
    </row>
    <row r="95" spans="1:17" ht="37.5" customHeight="1">
      <c r="A95" s="161" t="s">
        <v>675</v>
      </c>
      <c r="B95" s="162" t="s">
        <v>662</v>
      </c>
      <c r="C95" s="163"/>
      <c r="D95" s="164" t="s">
        <v>297</v>
      </c>
      <c r="E95" s="165" t="s">
        <v>142</v>
      </c>
      <c r="F95" s="166" t="s">
        <v>337</v>
      </c>
      <c r="G95" s="172" t="s">
        <v>10</v>
      </c>
      <c r="H95" s="163" t="s">
        <v>331</v>
      </c>
      <c r="I95" s="167" t="s">
        <v>800</v>
      </c>
      <c r="J95" s="168" t="s">
        <v>327</v>
      </c>
      <c r="K95" s="168" t="s">
        <v>284</v>
      </c>
      <c r="L95" s="169" t="s">
        <v>968</v>
      </c>
      <c r="M95" s="168" t="s">
        <v>192</v>
      </c>
      <c r="N95" s="166" t="s">
        <v>192</v>
      </c>
      <c r="O95" s="166" t="s">
        <v>386</v>
      </c>
      <c r="P95" s="170"/>
      <c r="Q95" s="160"/>
    </row>
    <row r="96" spans="1:17" ht="37.5" customHeight="1">
      <c r="A96" s="161" t="s">
        <v>676</v>
      </c>
      <c r="B96" s="162" t="s">
        <v>662</v>
      </c>
      <c r="C96" s="163"/>
      <c r="D96" s="164" t="s">
        <v>18</v>
      </c>
      <c r="E96" s="165" t="s">
        <v>142</v>
      </c>
      <c r="F96" s="166" t="s">
        <v>337</v>
      </c>
      <c r="G96" s="172" t="s">
        <v>10</v>
      </c>
      <c r="H96" s="163" t="s">
        <v>331</v>
      </c>
      <c r="I96" s="167" t="s">
        <v>798</v>
      </c>
      <c r="J96" s="168" t="s">
        <v>327</v>
      </c>
      <c r="K96" s="168" t="s">
        <v>284</v>
      </c>
      <c r="L96" s="169" t="s">
        <v>968</v>
      </c>
      <c r="M96" s="168" t="s">
        <v>192</v>
      </c>
      <c r="N96" s="166" t="s">
        <v>192</v>
      </c>
      <c r="O96" s="166" t="s">
        <v>387</v>
      </c>
      <c r="P96" s="170"/>
      <c r="Q96" s="160"/>
    </row>
    <row r="97" spans="1:17" ht="37.5" customHeight="1">
      <c r="A97" s="161" t="s">
        <v>677</v>
      </c>
      <c r="B97" s="162" t="s">
        <v>662</v>
      </c>
      <c r="C97" s="163"/>
      <c r="D97" s="164" t="s">
        <v>18</v>
      </c>
      <c r="E97" s="165" t="s">
        <v>142</v>
      </c>
      <c r="F97" s="166" t="s">
        <v>337</v>
      </c>
      <c r="G97" s="172" t="s">
        <v>10</v>
      </c>
      <c r="H97" s="163" t="s">
        <v>331</v>
      </c>
      <c r="I97" s="167" t="s">
        <v>797</v>
      </c>
      <c r="J97" s="168" t="s">
        <v>158</v>
      </c>
      <c r="K97" s="168" t="s">
        <v>284</v>
      </c>
      <c r="L97" s="169" t="s">
        <v>968</v>
      </c>
      <c r="M97" s="168" t="s">
        <v>192</v>
      </c>
      <c r="N97" s="166" t="s">
        <v>192</v>
      </c>
      <c r="O97" s="166" t="s">
        <v>392</v>
      </c>
      <c r="P97" s="170"/>
      <c r="Q97" s="160"/>
    </row>
    <row r="98" spans="1:17" ht="37.5" customHeight="1">
      <c r="A98" s="159" t="str">
        <f>B99</f>
        <v>P3 Tower</v>
      </c>
      <c r="B98" s="155"/>
      <c r="C98" s="155"/>
      <c r="D98" s="155"/>
      <c r="E98" s="155"/>
      <c r="F98" s="155"/>
      <c r="G98" s="157"/>
      <c r="H98" s="155"/>
      <c r="I98" s="155"/>
      <c r="J98" s="155"/>
      <c r="K98" s="155"/>
      <c r="L98" s="155"/>
      <c r="M98" s="155"/>
      <c r="N98" s="155"/>
      <c r="O98" s="155"/>
      <c r="P98" s="158"/>
      <c r="Q98" s="160"/>
    </row>
    <row r="99" spans="1:17" ht="37.5" customHeight="1">
      <c r="A99" s="161" t="s">
        <v>678</v>
      </c>
      <c r="B99" s="162" t="s">
        <v>662</v>
      </c>
      <c r="C99" s="163"/>
      <c r="D99" s="164" t="s">
        <v>18</v>
      </c>
      <c r="E99" s="165" t="s">
        <v>142</v>
      </c>
      <c r="F99" s="166" t="s">
        <v>336</v>
      </c>
      <c r="G99" s="172" t="s">
        <v>10</v>
      </c>
      <c r="H99" s="163" t="s">
        <v>331</v>
      </c>
      <c r="I99" s="167" t="s">
        <v>616</v>
      </c>
      <c r="J99" s="168" t="s">
        <v>327</v>
      </c>
      <c r="K99" s="168" t="s">
        <v>284</v>
      </c>
      <c r="L99" s="169" t="s">
        <v>968</v>
      </c>
      <c r="M99" s="168" t="s">
        <v>192</v>
      </c>
      <c r="N99" s="166" t="s">
        <v>192</v>
      </c>
      <c r="O99" s="166" t="s">
        <v>388</v>
      </c>
      <c r="P99" s="170"/>
      <c r="Q99" s="160"/>
    </row>
    <row r="100" spans="1:17" ht="37.5" customHeight="1">
      <c r="A100" s="161" t="s">
        <v>679</v>
      </c>
      <c r="B100" s="162" t="s">
        <v>662</v>
      </c>
      <c r="C100" s="163"/>
      <c r="D100" s="164" t="s">
        <v>18</v>
      </c>
      <c r="E100" s="165" t="s">
        <v>142</v>
      </c>
      <c r="F100" s="166" t="s">
        <v>337</v>
      </c>
      <c r="G100" s="172" t="s">
        <v>10</v>
      </c>
      <c r="H100" s="163" t="s">
        <v>331</v>
      </c>
      <c r="I100" s="167" t="s">
        <v>616</v>
      </c>
      <c r="J100" s="168" t="s">
        <v>158</v>
      </c>
      <c r="K100" s="168" t="s">
        <v>286</v>
      </c>
      <c r="L100" s="169" t="s">
        <v>968</v>
      </c>
      <c r="M100" s="168" t="s">
        <v>192</v>
      </c>
      <c r="N100" s="166" t="s">
        <v>192</v>
      </c>
      <c r="O100" s="166" t="s">
        <v>389</v>
      </c>
      <c r="P100" s="170"/>
      <c r="Q100" s="160"/>
    </row>
    <row r="101" spans="1:17" ht="37.5" customHeight="1">
      <c r="A101" s="161" t="s">
        <v>680</v>
      </c>
      <c r="B101" s="162" t="s">
        <v>662</v>
      </c>
      <c r="C101" s="163"/>
      <c r="D101" s="164" t="s">
        <v>18</v>
      </c>
      <c r="E101" s="165" t="s">
        <v>142</v>
      </c>
      <c r="F101" s="166" t="s">
        <v>337</v>
      </c>
      <c r="G101" s="172" t="s">
        <v>10</v>
      </c>
      <c r="H101" s="163" t="s">
        <v>331</v>
      </c>
      <c r="I101" s="167" t="s">
        <v>798</v>
      </c>
      <c r="J101" s="168" t="s">
        <v>158</v>
      </c>
      <c r="K101" s="168" t="s">
        <v>286</v>
      </c>
      <c r="L101" s="169" t="s">
        <v>968</v>
      </c>
      <c r="M101" s="168" t="s">
        <v>192</v>
      </c>
      <c r="N101" s="166" t="s">
        <v>192</v>
      </c>
      <c r="O101" s="166" t="s">
        <v>390</v>
      </c>
      <c r="P101" s="170"/>
      <c r="Q101" s="160"/>
    </row>
    <row r="102" spans="1:17" ht="37.5" customHeight="1">
      <c r="A102" s="161" t="s">
        <v>681</v>
      </c>
      <c r="B102" s="162" t="s">
        <v>662</v>
      </c>
      <c r="C102" s="163"/>
      <c r="D102" s="164" t="s">
        <v>18</v>
      </c>
      <c r="E102" s="165" t="s">
        <v>142</v>
      </c>
      <c r="F102" s="166" t="s">
        <v>337</v>
      </c>
      <c r="G102" s="172" t="s">
        <v>10</v>
      </c>
      <c r="H102" s="163" t="s">
        <v>331</v>
      </c>
      <c r="I102" s="167" t="s">
        <v>617</v>
      </c>
      <c r="J102" s="168" t="s">
        <v>158</v>
      </c>
      <c r="K102" s="168" t="s">
        <v>286</v>
      </c>
      <c r="L102" s="169" t="s">
        <v>968</v>
      </c>
      <c r="M102" s="168" t="s">
        <v>192</v>
      </c>
      <c r="N102" s="166" t="s">
        <v>192</v>
      </c>
      <c r="O102" s="166" t="s">
        <v>391</v>
      </c>
      <c r="P102" s="170"/>
      <c r="Q102" s="160"/>
    </row>
    <row r="103" spans="1:17" ht="37.5" customHeight="1">
      <c r="A103" s="161" t="s">
        <v>682</v>
      </c>
      <c r="B103" s="162" t="s">
        <v>662</v>
      </c>
      <c r="C103" s="163"/>
      <c r="D103" s="164" t="s">
        <v>18</v>
      </c>
      <c r="E103" s="165" t="s">
        <v>142</v>
      </c>
      <c r="F103" s="166" t="s">
        <v>337</v>
      </c>
      <c r="G103" s="172" t="s">
        <v>10</v>
      </c>
      <c r="H103" s="163" t="s">
        <v>333</v>
      </c>
      <c r="I103" s="167" t="s">
        <v>798</v>
      </c>
      <c r="J103" s="168" t="s">
        <v>158</v>
      </c>
      <c r="K103" s="168" t="s">
        <v>286</v>
      </c>
      <c r="L103" s="169" t="s">
        <v>968</v>
      </c>
      <c r="M103" s="168" t="s">
        <v>192</v>
      </c>
      <c r="N103" s="166" t="s">
        <v>192</v>
      </c>
      <c r="O103" s="166" t="s">
        <v>704</v>
      </c>
      <c r="P103" s="170"/>
      <c r="Q103" s="160"/>
    </row>
    <row r="104" spans="1:17" ht="37.5" customHeight="1">
      <c r="A104" s="161" t="s">
        <v>683</v>
      </c>
      <c r="B104" s="162" t="s">
        <v>662</v>
      </c>
      <c r="C104" s="163"/>
      <c r="D104" s="164" t="s">
        <v>18</v>
      </c>
      <c r="E104" s="165" t="s">
        <v>142</v>
      </c>
      <c r="F104" s="166" t="s">
        <v>337</v>
      </c>
      <c r="G104" s="172" t="s">
        <v>10</v>
      </c>
      <c r="H104" s="163" t="s">
        <v>331</v>
      </c>
      <c r="I104" s="167" t="s">
        <v>797</v>
      </c>
      <c r="J104" s="168" t="s">
        <v>264</v>
      </c>
      <c r="K104" s="168" t="s">
        <v>801</v>
      </c>
      <c r="L104" s="169" t="s">
        <v>968</v>
      </c>
      <c r="M104" s="168" t="s">
        <v>192</v>
      </c>
      <c r="N104" s="166" t="s">
        <v>192</v>
      </c>
      <c r="O104" s="166" t="s">
        <v>393</v>
      </c>
      <c r="P104" s="170"/>
      <c r="Q104" s="160"/>
    </row>
    <row r="105" spans="1:17" ht="37.5" customHeight="1">
      <c r="A105" s="161" t="s">
        <v>684</v>
      </c>
      <c r="B105" s="162" t="s">
        <v>662</v>
      </c>
      <c r="C105" s="163"/>
      <c r="D105" s="164" t="s">
        <v>18</v>
      </c>
      <c r="E105" s="165" t="s">
        <v>142</v>
      </c>
      <c r="F105" s="166" t="s">
        <v>337</v>
      </c>
      <c r="G105" s="172" t="s">
        <v>10</v>
      </c>
      <c r="H105" s="163" t="s">
        <v>332</v>
      </c>
      <c r="I105" s="167" t="s">
        <v>798</v>
      </c>
      <c r="J105" s="168" t="s">
        <v>158</v>
      </c>
      <c r="K105" s="168" t="s">
        <v>286</v>
      </c>
      <c r="L105" s="169" t="s">
        <v>968</v>
      </c>
      <c r="M105" s="168" t="s">
        <v>192</v>
      </c>
      <c r="N105" s="166" t="s">
        <v>192</v>
      </c>
      <c r="O105" s="166" t="s">
        <v>394</v>
      </c>
      <c r="P105" s="170"/>
      <c r="Q105" s="160"/>
    </row>
    <row r="106" spans="1:17" ht="37.5" customHeight="1">
      <c r="A106" s="161" t="s">
        <v>685</v>
      </c>
      <c r="B106" s="162" t="s">
        <v>662</v>
      </c>
      <c r="C106" s="163"/>
      <c r="D106" s="164" t="s">
        <v>18</v>
      </c>
      <c r="E106" s="165" t="s">
        <v>142</v>
      </c>
      <c r="F106" s="166" t="s">
        <v>337</v>
      </c>
      <c r="G106" s="172" t="s">
        <v>10</v>
      </c>
      <c r="H106" s="163" t="s">
        <v>332</v>
      </c>
      <c r="I106" s="167" t="s">
        <v>797</v>
      </c>
      <c r="J106" s="168" t="s">
        <v>158</v>
      </c>
      <c r="K106" s="168" t="s">
        <v>286</v>
      </c>
      <c r="L106" s="169" t="s">
        <v>968</v>
      </c>
      <c r="M106" s="168" t="s">
        <v>192</v>
      </c>
      <c r="N106" s="166" t="s">
        <v>192</v>
      </c>
      <c r="O106" s="166" t="s">
        <v>395</v>
      </c>
      <c r="P106" s="170"/>
      <c r="Q106" s="160"/>
    </row>
    <row r="107" spans="1:17" ht="37.5" customHeight="1">
      <c r="A107" s="161" t="s">
        <v>686</v>
      </c>
      <c r="B107" s="162" t="s">
        <v>662</v>
      </c>
      <c r="C107" s="163"/>
      <c r="D107" s="164" t="s">
        <v>18</v>
      </c>
      <c r="E107" s="165" t="s">
        <v>142</v>
      </c>
      <c r="F107" s="166" t="s">
        <v>337</v>
      </c>
      <c r="G107" s="172" t="s">
        <v>10</v>
      </c>
      <c r="H107" s="163" t="s">
        <v>335</v>
      </c>
      <c r="I107" s="167" t="s">
        <v>798</v>
      </c>
      <c r="J107" s="168" t="s">
        <v>158</v>
      </c>
      <c r="K107" s="168" t="s">
        <v>286</v>
      </c>
      <c r="L107" s="169" t="s">
        <v>968</v>
      </c>
      <c r="M107" s="168" t="s">
        <v>192</v>
      </c>
      <c r="N107" s="166" t="s">
        <v>192</v>
      </c>
      <c r="O107" s="166" t="s">
        <v>541</v>
      </c>
      <c r="P107" s="170"/>
      <c r="Q107" s="160"/>
    </row>
    <row r="108" spans="1:17" ht="37.5" customHeight="1">
      <c r="A108" s="161" t="s">
        <v>687</v>
      </c>
      <c r="B108" s="162" t="s">
        <v>662</v>
      </c>
      <c r="C108" s="163"/>
      <c r="D108" s="164" t="s">
        <v>18</v>
      </c>
      <c r="E108" s="165" t="s">
        <v>142</v>
      </c>
      <c r="F108" s="166" t="s">
        <v>337</v>
      </c>
      <c r="G108" s="172" t="s">
        <v>10</v>
      </c>
      <c r="H108" s="163" t="s">
        <v>335</v>
      </c>
      <c r="I108" s="167" t="s">
        <v>797</v>
      </c>
      <c r="J108" s="168" t="s">
        <v>158</v>
      </c>
      <c r="K108" s="168" t="s">
        <v>286</v>
      </c>
      <c r="L108" s="169" t="s">
        <v>968</v>
      </c>
      <c r="M108" s="168" t="s">
        <v>192</v>
      </c>
      <c r="N108" s="166" t="s">
        <v>192</v>
      </c>
      <c r="O108" s="166" t="s">
        <v>500</v>
      </c>
      <c r="P108" s="170"/>
      <c r="Q108" s="160"/>
    </row>
    <row r="109" spans="1:17" ht="37.5" customHeight="1">
      <c r="A109" s="161" t="s">
        <v>688</v>
      </c>
      <c r="B109" s="162" t="s">
        <v>662</v>
      </c>
      <c r="C109" s="163"/>
      <c r="D109" s="164" t="s">
        <v>18</v>
      </c>
      <c r="E109" s="165" t="s">
        <v>142</v>
      </c>
      <c r="F109" s="166" t="s">
        <v>337</v>
      </c>
      <c r="G109" s="172" t="s">
        <v>10</v>
      </c>
      <c r="H109" s="163" t="s">
        <v>417</v>
      </c>
      <c r="I109" s="167" t="s">
        <v>797</v>
      </c>
      <c r="J109" s="168" t="s">
        <v>264</v>
      </c>
      <c r="K109" s="168" t="s">
        <v>801</v>
      </c>
      <c r="L109" s="169" t="s">
        <v>968</v>
      </c>
      <c r="M109" s="168" t="s">
        <v>192</v>
      </c>
      <c r="N109" s="166" t="s">
        <v>192</v>
      </c>
      <c r="O109" s="166" t="s">
        <v>396</v>
      </c>
      <c r="P109" s="170"/>
      <c r="Q109" s="160"/>
    </row>
    <row r="110" spans="1:17" ht="37.5" customHeight="1">
      <c r="A110" s="161" t="s">
        <v>689</v>
      </c>
      <c r="B110" s="162" t="s">
        <v>662</v>
      </c>
      <c r="C110" s="163"/>
      <c r="D110" s="164" t="s">
        <v>297</v>
      </c>
      <c r="E110" s="165" t="s">
        <v>142</v>
      </c>
      <c r="F110" s="166" t="s">
        <v>337</v>
      </c>
      <c r="G110" s="172" t="s">
        <v>10</v>
      </c>
      <c r="H110" s="163" t="s">
        <v>498</v>
      </c>
      <c r="I110" s="167" t="s">
        <v>797</v>
      </c>
      <c r="J110" s="168" t="s">
        <v>264</v>
      </c>
      <c r="K110" s="168" t="s">
        <v>801</v>
      </c>
      <c r="L110" s="169" t="s">
        <v>968</v>
      </c>
      <c r="M110" s="168" t="s">
        <v>192</v>
      </c>
      <c r="N110" s="166" t="s">
        <v>192</v>
      </c>
      <c r="O110" s="166" t="s">
        <v>397</v>
      </c>
      <c r="P110" s="170"/>
      <c r="Q110" s="160"/>
    </row>
    <row r="111" spans="1:17" ht="37.5" customHeight="1">
      <c r="A111" s="159" t="str">
        <f>B112</f>
        <v>P520</v>
      </c>
      <c r="B111" s="155"/>
      <c r="C111" s="155"/>
      <c r="D111" s="155"/>
      <c r="E111" s="155"/>
      <c r="F111" s="155"/>
      <c r="G111" s="157"/>
      <c r="H111" s="155"/>
      <c r="I111" s="155"/>
      <c r="J111" s="155"/>
      <c r="K111" s="155"/>
      <c r="L111" s="155"/>
      <c r="M111" s="155"/>
      <c r="N111" s="155"/>
      <c r="O111" s="155"/>
      <c r="P111" s="158"/>
      <c r="Q111" s="160"/>
    </row>
    <row r="112" spans="1:17" ht="37.5" customHeight="1">
      <c r="A112" s="161" t="s">
        <v>1092</v>
      </c>
      <c r="B112" s="162" t="s">
        <v>50</v>
      </c>
      <c r="C112" s="163"/>
      <c r="D112" s="164" t="s">
        <v>297</v>
      </c>
      <c r="E112" s="165" t="s">
        <v>290</v>
      </c>
      <c r="F112" s="166" t="s">
        <v>289</v>
      </c>
      <c r="G112" s="172" t="s">
        <v>10</v>
      </c>
      <c r="H112" s="163" t="s">
        <v>332</v>
      </c>
      <c r="I112" s="167" t="s">
        <v>338</v>
      </c>
      <c r="J112" s="168" t="s">
        <v>158</v>
      </c>
      <c r="K112" s="168" t="s">
        <v>284</v>
      </c>
      <c r="L112" s="169" t="s">
        <v>968</v>
      </c>
      <c r="M112" s="168" t="s">
        <v>192</v>
      </c>
      <c r="N112" s="166" t="s">
        <v>192</v>
      </c>
      <c r="O112" s="166" t="s">
        <v>499</v>
      </c>
      <c r="P112" s="170"/>
      <c r="Q112" s="160"/>
    </row>
    <row r="113" spans="1:17" ht="37.5" customHeight="1">
      <c r="A113" s="159" t="str">
        <f>B114</f>
        <v>P5</v>
      </c>
      <c r="B113" s="155"/>
      <c r="C113" s="155"/>
      <c r="D113" s="155"/>
      <c r="E113" s="155"/>
      <c r="F113" s="155"/>
      <c r="G113" s="157"/>
      <c r="H113" s="155"/>
      <c r="I113" s="155"/>
      <c r="J113" s="155"/>
      <c r="K113" s="155"/>
      <c r="L113" s="155"/>
      <c r="M113" s="155"/>
      <c r="N113" s="155"/>
      <c r="O113" s="155"/>
      <c r="P113" s="158"/>
      <c r="Q113" s="160"/>
    </row>
    <row r="114" spans="1:17" ht="37.5" customHeight="1">
      <c r="A114" s="161" t="s">
        <v>728</v>
      </c>
      <c r="B114" s="162" t="s">
        <v>354</v>
      </c>
      <c r="C114" s="163"/>
      <c r="D114" s="164" t="s">
        <v>18</v>
      </c>
      <c r="E114" s="165" t="s">
        <v>736</v>
      </c>
      <c r="F114" s="166" t="s">
        <v>289</v>
      </c>
      <c r="G114" s="172" t="s">
        <v>10</v>
      </c>
      <c r="H114" s="163" t="s">
        <v>148</v>
      </c>
      <c r="I114" s="167" t="s">
        <v>802</v>
      </c>
      <c r="J114" s="168" t="s">
        <v>158</v>
      </c>
      <c r="K114" s="168" t="s">
        <v>286</v>
      </c>
      <c r="L114" s="169" t="s">
        <v>968</v>
      </c>
      <c r="M114" s="168" t="s">
        <v>192</v>
      </c>
      <c r="N114" s="166" t="s">
        <v>192</v>
      </c>
      <c r="O114" s="166"/>
      <c r="P114" s="170"/>
      <c r="Q114" s="160"/>
    </row>
    <row r="115" spans="1:17" ht="37.5" customHeight="1">
      <c r="A115" s="161" t="s">
        <v>729</v>
      </c>
      <c r="B115" s="162" t="s">
        <v>354</v>
      </c>
      <c r="C115" s="163"/>
      <c r="D115" s="164" t="s">
        <v>297</v>
      </c>
      <c r="E115" s="165" t="s">
        <v>736</v>
      </c>
      <c r="F115" s="166" t="s">
        <v>289</v>
      </c>
      <c r="G115" s="172" t="s">
        <v>10</v>
      </c>
      <c r="H115" s="163" t="s">
        <v>148</v>
      </c>
      <c r="I115" s="167" t="s">
        <v>803</v>
      </c>
      <c r="J115" s="168" t="s">
        <v>158</v>
      </c>
      <c r="K115" s="168" t="s">
        <v>286</v>
      </c>
      <c r="L115" s="169" t="s">
        <v>968</v>
      </c>
      <c r="M115" s="168" t="s">
        <v>192</v>
      </c>
      <c r="N115" s="166" t="s">
        <v>192</v>
      </c>
      <c r="O115" s="166"/>
      <c r="P115" s="170"/>
      <c r="Q115" s="160"/>
    </row>
    <row r="116" spans="1:17" ht="37.5" customHeight="1">
      <c r="A116" s="161" t="s">
        <v>730</v>
      </c>
      <c r="B116" s="162" t="s">
        <v>354</v>
      </c>
      <c r="C116" s="163"/>
      <c r="D116" s="164" t="s">
        <v>18</v>
      </c>
      <c r="E116" s="165" t="s">
        <v>736</v>
      </c>
      <c r="F116" s="166" t="s">
        <v>750</v>
      </c>
      <c r="G116" s="172" t="s">
        <v>10</v>
      </c>
      <c r="H116" s="163" t="s">
        <v>332</v>
      </c>
      <c r="I116" s="167" t="s">
        <v>804</v>
      </c>
      <c r="J116" s="168" t="s">
        <v>158</v>
      </c>
      <c r="K116" s="168" t="s">
        <v>284</v>
      </c>
      <c r="L116" s="169" t="s">
        <v>968</v>
      </c>
      <c r="M116" s="168" t="s">
        <v>192</v>
      </c>
      <c r="N116" s="166" t="s">
        <v>192</v>
      </c>
      <c r="O116" s="166" t="s">
        <v>499</v>
      </c>
      <c r="P116" s="170"/>
      <c r="Q116" s="160"/>
    </row>
    <row r="117" spans="1:17" ht="37.5" customHeight="1">
      <c r="A117" s="161" t="s">
        <v>731</v>
      </c>
      <c r="B117" s="162" t="s">
        <v>354</v>
      </c>
      <c r="C117" s="163"/>
      <c r="D117" s="164" t="s">
        <v>18</v>
      </c>
      <c r="E117" s="165" t="s">
        <v>736</v>
      </c>
      <c r="F117" s="166" t="s">
        <v>750</v>
      </c>
      <c r="G117" s="172" t="s">
        <v>10</v>
      </c>
      <c r="H117" s="163" t="s">
        <v>332</v>
      </c>
      <c r="I117" s="167" t="s">
        <v>803</v>
      </c>
      <c r="J117" s="168" t="s">
        <v>158</v>
      </c>
      <c r="K117" s="168" t="s">
        <v>286</v>
      </c>
      <c r="L117" s="169" t="s">
        <v>968</v>
      </c>
      <c r="M117" s="168" t="s">
        <v>192</v>
      </c>
      <c r="N117" s="166" t="s">
        <v>192</v>
      </c>
      <c r="O117" s="166"/>
      <c r="P117" s="170"/>
      <c r="Q117" s="160"/>
    </row>
    <row r="118" spans="1:17" ht="22.5" customHeight="1">
      <c r="A118" s="161" t="s">
        <v>732</v>
      </c>
      <c r="B118" s="162" t="s">
        <v>354</v>
      </c>
      <c r="C118" s="163"/>
      <c r="D118" s="164" t="s">
        <v>18</v>
      </c>
      <c r="E118" s="165" t="s">
        <v>736</v>
      </c>
      <c r="F118" s="166" t="s">
        <v>289</v>
      </c>
      <c r="G118" s="172" t="s">
        <v>10</v>
      </c>
      <c r="H118" s="163" t="s">
        <v>148</v>
      </c>
      <c r="I118" s="167" t="s">
        <v>805</v>
      </c>
      <c r="J118" s="168" t="s">
        <v>264</v>
      </c>
      <c r="K118" s="168" t="s">
        <v>286</v>
      </c>
      <c r="L118" s="169" t="s">
        <v>968</v>
      </c>
      <c r="M118" s="168" t="s">
        <v>192</v>
      </c>
      <c r="N118" s="166" t="s">
        <v>192</v>
      </c>
      <c r="O118" s="166"/>
      <c r="P118" s="170"/>
    </row>
    <row r="119" spans="1:17" ht="37.5" customHeight="1">
      <c r="A119" s="161" t="s">
        <v>1086</v>
      </c>
      <c r="B119" s="162" t="s">
        <v>354</v>
      </c>
      <c r="C119" s="163"/>
      <c r="D119" s="164" t="s">
        <v>18</v>
      </c>
      <c r="E119" s="165" t="s">
        <v>736</v>
      </c>
      <c r="F119" s="166" t="s">
        <v>289</v>
      </c>
      <c r="G119" s="172" t="s">
        <v>10</v>
      </c>
      <c r="H119" s="163" t="s">
        <v>335</v>
      </c>
      <c r="I119" s="167" t="s">
        <v>1089</v>
      </c>
      <c r="J119" s="168" t="s">
        <v>264</v>
      </c>
      <c r="K119" s="168" t="s">
        <v>286</v>
      </c>
      <c r="L119" s="169" t="s">
        <v>968</v>
      </c>
      <c r="M119" s="168" t="s">
        <v>192</v>
      </c>
      <c r="N119" s="166" t="s">
        <v>192</v>
      </c>
      <c r="O119" s="166"/>
      <c r="P119" s="170"/>
      <c r="Q119" s="160"/>
    </row>
    <row r="120" spans="1:17" ht="37.5" customHeight="1">
      <c r="A120" s="161" t="s">
        <v>733</v>
      </c>
      <c r="B120" s="162" t="s">
        <v>354</v>
      </c>
      <c r="C120" s="163"/>
      <c r="D120" s="164" t="s">
        <v>297</v>
      </c>
      <c r="E120" s="165" t="s">
        <v>736</v>
      </c>
      <c r="F120" s="166" t="s">
        <v>289</v>
      </c>
      <c r="G120" s="172" t="s">
        <v>10</v>
      </c>
      <c r="H120" s="163" t="s">
        <v>148</v>
      </c>
      <c r="I120" s="167" t="s">
        <v>806</v>
      </c>
      <c r="J120" s="168" t="s">
        <v>264</v>
      </c>
      <c r="K120" s="168" t="s">
        <v>286</v>
      </c>
      <c r="L120" s="169" t="s">
        <v>968</v>
      </c>
      <c r="M120" s="168" t="s">
        <v>192</v>
      </c>
      <c r="N120" s="166" t="s">
        <v>192</v>
      </c>
      <c r="O120" s="166"/>
      <c r="P120" s="170"/>
      <c r="Q120" s="160"/>
    </row>
    <row r="121" spans="1:17" ht="37.5" customHeight="1">
      <c r="A121" s="161" t="s">
        <v>734</v>
      </c>
      <c r="B121" s="162" t="s">
        <v>354</v>
      </c>
      <c r="C121" s="163"/>
      <c r="D121" s="164" t="s">
        <v>18</v>
      </c>
      <c r="E121" s="165" t="s">
        <v>736</v>
      </c>
      <c r="F121" s="166" t="s">
        <v>289</v>
      </c>
      <c r="G121" s="172" t="s">
        <v>10</v>
      </c>
      <c r="H121" s="163" t="s">
        <v>417</v>
      </c>
      <c r="I121" s="167" t="s">
        <v>803</v>
      </c>
      <c r="J121" s="168" t="s">
        <v>264</v>
      </c>
      <c r="K121" s="168" t="s">
        <v>286</v>
      </c>
      <c r="L121" s="169" t="s">
        <v>968</v>
      </c>
      <c r="M121" s="168" t="s">
        <v>192</v>
      </c>
      <c r="N121" s="166" t="s">
        <v>192</v>
      </c>
      <c r="O121" s="166" t="s">
        <v>497</v>
      </c>
      <c r="P121" s="170"/>
      <c r="Q121" s="160"/>
    </row>
    <row r="122" spans="1:17" ht="37.5" customHeight="1">
      <c r="A122" s="161" t="s">
        <v>735</v>
      </c>
      <c r="B122" s="162" t="s">
        <v>354</v>
      </c>
      <c r="C122" s="163"/>
      <c r="D122" s="164" t="s">
        <v>18</v>
      </c>
      <c r="E122" s="165" t="s">
        <v>736</v>
      </c>
      <c r="F122" s="166" t="s">
        <v>289</v>
      </c>
      <c r="G122" s="172" t="s">
        <v>10</v>
      </c>
      <c r="H122" s="163" t="s">
        <v>417</v>
      </c>
      <c r="I122" s="167" t="s">
        <v>805</v>
      </c>
      <c r="J122" s="168" t="s">
        <v>264</v>
      </c>
      <c r="K122" s="168" t="s">
        <v>286</v>
      </c>
      <c r="L122" s="169" t="s">
        <v>968</v>
      </c>
      <c r="M122" s="168" t="s">
        <v>192</v>
      </c>
      <c r="N122" s="166" t="s">
        <v>192</v>
      </c>
      <c r="O122" s="166"/>
      <c r="P122" s="170"/>
      <c r="Q122" s="160"/>
    </row>
    <row r="123" spans="1:17" ht="37.5" customHeight="1">
      <c r="A123" s="159" t="str">
        <f>B124</f>
        <v>P620</v>
      </c>
      <c r="B123" s="155"/>
      <c r="C123" s="155"/>
      <c r="D123" s="155"/>
      <c r="E123" s="155"/>
      <c r="F123" s="155"/>
      <c r="G123" s="157"/>
      <c r="H123" s="155"/>
      <c r="I123" s="155"/>
      <c r="J123" s="155"/>
      <c r="K123" s="155"/>
      <c r="L123" s="155"/>
      <c r="M123" s="155"/>
      <c r="N123" s="155"/>
      <c r="O123" s="155"/>
      <c r="P123" s="158"/>
      <c r="Q123" s="160"/>
    </row>
    <row r="124" spans="1:17" ht="37.5" customHeight="1">
      <c r="A124" s="161" t="s">
        <v>760</v>
      </c>
      <c r="B124" s="162" t="s">
        <v>77</v>
      </c>
      <c r="C124" s="163"/>
      <c r="D124" s="164" t="s">
        <v>18</v>
      </c>
      <c r="E124" s="165" t="s">
        <v>290</v>
      </c>
      <c r="F124" s="166" t="s">
        <v>289</v>
      </c>
      <c r="G124" s="172" t="s">
        <v>10</v>
      </c>
      <c r="H124" s="163" t="s">
        <v>148</v>
      </c>
      <c r="I124" s="167" t="s">
        <v>630</v>
      </c>
      <c r="J124" s="168" t="s">
        <v>158</v>
      </c>
      <c r="K124" s="168" t="s">
        <v>284</v>
      </c>
      <c r="L124" s="169" t="s">
        <v>968</v>
      </c>
      <c r="M124" s="168" t="s">
        <v>192</v>
      </c>
      <c r="N124" s="166" t="s">
        <v>192</v>
      </c>
      <c r="O124" s="166" t="s">
        <v>371</v>
      </c>
      <c r="P124" s="170"/>
      <c r="Q124" s="160"/>
    </row>
    <row r="125" spans="1:17" ht="37.5" customHeight="1">
      <c r="A125" s="161" t="s">
        <v>762</v>
      </c>
      <c r="B125" s="162" t="s">
        <v>77</v>
      </c>
      <c r="C125" s="163"/>
      <c r="D125" s="164" t="s">
        <v>18</v>
      </c>
      <c r="E125" s="165" t="s">
        <v>290</v>
      </c>
      <c r="F125" s="166" t="s">
        <v>289</v>
      </c>
      <c r="G125" s="172" t="s">
        <v>10</v>
      </c>
      <c r="H125" s="163" t="s">
        <v>148</v>
      </c>
      <c r="I125" s="167" t="s">
        <v>631</v>
      </c>
      <c r="J125" s="168" t="s">
        <v>158</v>
      </c>
      <c r="K125" s="168" t="s">
        <v>286</v>
      </c>
      <c r="L125" s="169" t="s">
        <v>968</v>
      </c>
      <c r="M125" s="168" t="s">
        <v>192</v>
      </c>
      <c r="N125" s="166" t="s">
        <v>192</v>
      </c>
      <c r="O125" s="166" t="s">
        <v>372</v>
      </c>
      <c r="P125" s="170"/>
      <c r="Q125" s="160"/>
    </row>
    <row r="126" spans="1:17" ht="37.5" customHeight="1">
      <c r="A126" s="161" t="s">
        <v>1170</v>
      </c>
      <c r="B126" s="162" t="s">
        <v>77</v>
      </c>
      <c r="C126" s="163"/>
      <c r="D126" s="164" t="s">
        <v>1148</v>
      </c>
      <c r="E126" s="165" t="s">
        <v>290</v>
      </c>
      <c r="F126" s="166" t="s">
        <v>289</v>
      </c>
      <c r="G126" s="172" t="s">
        <v>10</v>
      </c>
      <c r="H126" s="163" t="s">
        <v>335</v>
      </c>
      <c r="I126" s="167" t="s">
        <v>631</v>
      </c>
      <c r="J126" s="168" t="s">
        <v>264</v>
      </c>
      <c r="K126" s="168" t="s">
        <v>286</v>
      </c>
      <c r="L126" s="169" t="s">
        <v>968</v>
      </c>
      <c r="M126" s="168" t="s">
        <v>192</v>
      </c>
      <c r="N126" s="166" t="s">
        <v>192</v>
      </c>
      <c r="O126" s="166" t="s">
        <v>1175</v>
      </c>
      <c r="P126" s="170"/>
      <c r="Q126" s="160"/>
    </row>
    <row r="127" spans="1:17" ht="37.5" customHeight="1">
      <c r="A127" s="161" t="s">
        <v>565</v>
      </c>
      <c r="B127" s="162" t="s">
        <v>77</v>
      </c>
      <c r="C127" s="163"/>
      <c r="D127" s="164" t="s">
        <v>297</v>
      </c>
      <c r="E127" s="165" t="s">
        <v>290</v>
      </c>
      <c r="F127" s="166" t="s">
        <v>289</v>
      </c>
      <c r="G127" s="172" t="s">
        <v>10</v>
      </c>
      <c r="H127" s="163" t="s">
        <v>148</v>
      </c>
      <c r="I127" s="167" t="s">
        <v>632</v>
      </c>
      <c r="J127" s="168" t="s">
        <v>264</v>
      </c>
      <c r="K127" s="168" t="s">
        <v>286</v>
      </c>
      <c r="L127" s="169" t="s">
        <v>968</v>
      </c>
      <c r="M127" s="168" t="s">
        <v>192</v>
      </c>
      <c r="N127" s="166" t="s">
        <v>192</v>
      </c>
      <c r="O127" s="166" t="s">
        <v>10</v>
      </c>
      <c r="P127" s="170"/>
      <c r="Q127" s="160"/>
    </row>
    <row r="128" spans="1:17" ht="37.5" customHeight="1">
      <c r="A128" s="161" t="s">
        <v>765</v>
      </c>
      <c r="B128" s="162" t="s">
        <v>77</v>
      </c>
      <c r="C128" s="163"/>
      <c r="D128" s="164" t="s">
        <v>18</v>
      </c>
      <c r="E128" s="165" t="s">
        <v>290</v>
      </c>
      <c r="F128" s="166" t="s">
        <v>289</v>
      </c>
      <c r="G128" s="172" t="s">
        <v>10</v>
      </c>
      <c r="H128" s="163" t="s">
        <v>148</v>
      </c>
      <c r="I128" s="167" t="s">
        <v>633</v>
      </c>
      <c r="J128" s="168" t="s">
        <v>264</v>
      </c>
      <c r="K128" s="168" t="s">
        <v>286</v>
      </c>
      <c r="L128" s="169" t="s">
        <v>968</v>
      </c>
      <c r="M128" s="168" t="s">
        <v>192</v>
      </c>
      <c r="N128" s="166" t="s">
        <v>192</v>
      </c>
      <c r="O128" s="166" t="s">
        <v>373</v>
      </c>
      <c r="P128" s="170"/>
      <c r="Q128" s="160"/>
    </row>
    <row r="129" spans="1:17" ht="37.5" customHeight="1">
      <c r="A129" s="159" t="str">
        <f>B130</f>
        <v>P7</v>
      </c>
      <c r="B129" s="155"/>
      <c r="C129" s="155"/>
      <c r="D129" s="155"/>
      <c r="E129" s="155"/>
      <c r="F129" s="155"/>
      <c r="G129" s="157"/>
      <c r="H129" s="155"/>
      <c r="I129" s="155"/>
      <c r="J129" s="155"/>
      <c r="K129" s="155"/>
      <c r="L129" s="155"/>
      <c r="M129" s="155"/>
      <c r="N129" s="155"/>
      <c r="O129" s="155"/>
      <c r="P129" s="158"/>
      <c r="Q129" s="160"/>
    </row>
    <row r="130" spans="1:17" ht="37.5" customHeight="1">
      <c r="A130" s="161" t="s">
        <v>773</v>
      </c>
      <c r="B130" s="162" t="s">
        <v>767</v>
      </c>
      <c r="C130" s="163"/>
      <c r="D130" s="164" t="s">
        <v>297</v>
      </c>
      <c r="E130" s="165" t="s">
        <v>779</v>
      </c>
      <c r="F130" s="166" t="s">
        <v>787</v>
      </c>
      <c r="G130" s="172" t="s">
        <v>10</v>
      </c>
      <c r="H130" s="163" t="s">
        <v>148</v>
      </c>
      <c r="I130" s="167" t="s">
        <v>807</v>
      </c>
      <c r="J130" s="168" t="s">
        <v>158</v>
      </c>
      <c r="K130" s="168" t="s">
        <v>286</v>
      </c>
      <c r="L130" s="169" t="s">
        <v>968</v>
      </c>
      <c r="M130" s="168" t="s">
        <v>192</v>
      </c>
      <c r="N130" s="166" t="s">
        <v>192</v>
      </c>
      <c r="O130" s="166"/>
      <c r="P130" s="170"/>
      <c r="Q130" s="160"/>
    </row>
    <row r="131" spans="1:17" ht="37.5" customHeight="1">
      <c r="A131" s="161" t="s">
        <v>774</v>
      </c>
      <c r="B131" s="162" t="s">
        <v>767</v>
      </c>
      <c r="C131" s="163"/>
      <c r="D131" s="164" t="s">
        <v>297</v>
      </c>
      <c r="E131" s="165" t="s">
        <v>779</v>
      </c>
      <c r="F131" s="166" t="s">
        <v>787</v>
      </c>
      <c r="G131" s="172" t="s">
        <v>10</v>
      </c>
      <c r="H131" s="163" t="s">
        <v>148</v>
      </c>
      <c r="I131" s="167" t="s">
        <v>808</v>
      </c>
      <c r="J131" s="168" t="s">
        <v>264</v>
      </c>
      <c r="K131" s="168" t="s">
        <v>286</v>
      </c>
      <c r="L131" s="169" t="s">
        <v>968</v>
      </c>
      <c r="M131" s="168" t="s">
        <v>192</v>
      </c>
      <c r="N131" s="166" t="s">
        <v>192</v>
      </c>
      <c r="O131" s="166"/>
      <c r="P131" s="170"/>
      <c r="Q131" s="160"/>
    </row>
    <row r="132" spans="1:17" ht="37.5" customHeight="1">
      <c r="A132" s="161" t="s">
        <v>775</v>
      </c>
      <c r="B132" s="162" t="s">
        <v>767</v>
      </c>
      <c r="C132" s="163"/>
      <c r="D132" s="164" t="s">
        <v>18</v>
      </c>
      <c r="E132" s="165" t="s">
        <v>779</v>
      </c>
      <c r="F132" s="166" t="s">
        <v>289</v>
      </c>
      <c r="G132" s="172" t="s">
        <v>10</v>
      </c>
      <c r="H132" s="163" t="s">
        <v>332</v>
      </c>
      <c r="I132" s="167" t="s">
        <v>807</v>
      </c>
      <c r="J132" s="168" t="s">
        <v>264</v>
      </c>
      <c r="K132" s="168" t="s">
        <v>286</v>
      </c>
      <c r="L132" s="169" t="s">
        <v>968</v>
      </c>
      <c r="M132" s="168" t="s">
        <v>192</v>
      </c>
      <c r="N132" s="166" t="s">
        <v>192</v>
      </c>
      <c r="O132" s="166"/>
      <c r="P132" s="170"/>
      <c r="Q132" s="160"/>
    </row>
    <row r="133" spans="1:17" ht="37.5" customHeight="1">
      <c r="A133" s="161" t="s">
        <v>776</v>
      </c>
      <c r="B133" s="162" t="s">
        <v>767</v>
      </c>
      <c r="C133" s="163"/>
      <c r="D133" s="164" t="s">
        <v>18</v>
      </c>
      <c r="E133" s="165" t="s">
        <v>779</v>
      </c>
      <c r="F133" s="166" t="s">
        <v>787</v>
      </c>
      <c r="G133" s="172" t="s">
        <v>10</v>
      </c>
      <c r="H133" s="163" t="s">
        <v>148</v>
      </c>
      <c r="I133" s="167" t="s">
        <v>809</v>
      </c>
      <c r="J133" s="168" t="s">
        <v>264</v>
      </c>
      <c r="K133" s="168" t="s">
        <v>286</v>
      </c>
      <c r="L133" s="169" t="s">
        <v>968</v>
      </c>
      <c r="M133" s="168" t="s">
        <v>192</v>
      </c>
      <c r="N133" s="166" t="s">
        <v>192</v>
      </c>
      <c r="O133" s="166"/>
      <c r="P133" s="170"/>
      <c r="Q133" s="160"/>
    </row>
    <row r="134" spans="1:17" ht="37.5" customHeight="1">
      <c r="A134" s="161" t="s">
        <v>777</v>
      </c>
      <c r="B134" s="162" t="s">
        <v>767</v>
      </c>
      <c r="C134" s="163"/>
      <c r="D134" s="164" t="s">
        <v>297</v>
      </c>
      <c r="E134" s="165" t="s">
        <v>779</v>
      </c>
      <c r="F134" s="166" t="s">
        <v>787</v>
      </c>
      <c r="G134" s="172" t="s">
        <v>10</v>
      </c>
      <c r="H134" s="163" t="s">
        <v>148</v>
      </c>
      <c r="I134" s="167" t="s">
        <v>810</v>
      </c>
      <c r="J134" s="168" t="s">
        <v>264</v>
      </c>
      <c r="K134" s="168" t="s">
        <v>286</v>
      </c>
      <c r="L134" s="169" t="s">
        <v>968</v>
      </c>
      <c r="M134" s="168" t="s">
        <v>192</v>
      </c>
      <c r="N134" s="166" t="s">
        <v>192</v>
      </c>
      <c r="O134" s="166"/>
      <c r="P134" s="170"/>
      <c r="Q134" s="160"/>
    </row>
    <row r="135" spans="1:17" ht="37.5" customHeight="1">
      <c r="A135" s="161" t="s">
        <v>778</v>
      </c>
      <c r="B135" s="162" t="s">
        <v>767</v>
      </c>
      <c r="C135" s="163"/>
      <c r="D135" s="164" t="s">
        <v>18</v>
      </c>
      <c r="E135" s="165" t="s">
        <v>779</v>
      </c>
      <c r="F135" s="166" t="s">
        <v>289</v>
      </c>
      <c r="G135" s="172" t="s">
        <v>10</v>
      </c>
      <c r="H135" s="163" t="s">
        <v>417</v>
      </c>
      <c r="I135" s="167" t="s">
        <v>809</v>
      </c>
      <c r="J135" s="168" t="s">
        <v>264</v>
      </c>
      <c r="K135" s="168" t="s">
        <v>286</v>
      </c>
      <c r="L135" s="169" t="s">
        <v>968</v>
      </c>
      <c r="M135" s="168" t="s">
        <v>192</v>
      </c>
      <c r="N135" s="166" t="s">
        <v>192</v>
      </c>
      <c r="O135" s="166"/>
      <c r="P135" s="170"/>
      <c r="Q135" s="160"/>
    </row>
    <row r="136" spans="1:17" ht="37.5" customHeight="1">
      <c r="A136" s="159"/>
      <c r="B136" s="155"/>
      <c r="C136" s="155"/>
      <c r="D136" s="155"/>
      <c r="E136" s="155"/>
      <c r="F136" s="155"/>
      <c r="G136" s="157"/>
      <c r="H136" s="155"/>
      <c r="I136" s="155"/>
      <c r="J136" s="155"/>
      <c r="K136" s="155"/>
      <c r="L136" s="155"/>
      <c r="M136" s="155"/>
      <c r="N136" s="155"/>
      <c r="O136" s="155"/>
      <c r="P136" s="158"/>
      <c r="Q136" s="160"/>
    </row>
    <row r="137" spans="1:17" ht="37.5" customHeight="1">
      <c r="A137" s="161"/>
      <c r="B137" s="162"/>
      <c r="C137" s="163"/>
      <c r="D137" s="164"/>
      <c r="E137" s="165"/>
      <c r="F137" s="166"/>
      <c r="G137" s="166"/>
      <c r="H137" s="163"/>
      <c r="I137" s="167"/>
      <c r="J137" s="168"/>
      <c r="K137" s="168"/>
      <c r="L137" s="169"/>
      <c r="M137" s="168"/>
      <c r="N137" s="166"/>
      <c r="O137" s="166"/>
      <c r="P137" s="170"/>
      <c r="Q137" s="160"/>
    </row>
    <row r="138" spans="1:17" ht="37.5" customHeight="1">
      <c r="A138" s="161"/>
      <c r="B138" s="162"/>
      <c r="C138" s="163"/>
      <c r="D138" s="164"/>
      <c r="E138" s="165"/>
      <c r="F138" s="166"/>
      <c r="G138" s="166"/>
      <c r="H138" s="163"/>
      <c r="I138" s="167"/>
      <c r="J138" s="168"/>
      <c r="K138" s="168"/>
      <c r="L138" s="169"/>
      <c r="M138" s="168"/>
      <c r="N138" s="166"/>
      <c r="O138" s="166"/>
      <c r="P138" s="170"/>
      <c r="Q138" s="160"/>
    </row>
    <row r="139" spans="1:17" ht="37.5" customHeight="1">
      <c r="A139" s="161"/>
      <c r="B139" s="162"/>
      <c r="C139" s="163"/>
      <c r="D139" s="164"/>
      <c r="E139" s="165"/>
      <c r="F139" s="166"/>
      <c r="G139" s="166"/>
      <c r="H139" s="163"/>
      <c r="I139" s="167"/>
      <c r="J139" s="168"/>
      <c r="K139" s="168"/>
      <c r="L139" s="169"/>
      <c r="M139" s="168"/>
      <c r="N139" s="166"/>
      <c r="O139" s="166"/>
      <c r="P139" s="170"/>
      <c r="Q139" s="160"/>
    </row>
    <row r="140" spans="1:17" ht="37.5" customHeight="1">
      <c r="A140" s="161"/>
      <c r="B140" s="162"/>
      <c r="C140" s="163"/>
      <c r="D140" s="164"/>
      <c r="E140" s="165"/>
      <c r="F140" s="166"/>
      <c r="G140" s="166"/>
      <c r="H140" s="163"/>
      <c r="I140" s="167"/>
      <c r="J140" s="168"/>
      <c r="K140" s="168"/>
      <c r="L140" s="169"/>
      <c r="M140" s="168"/>
      <c r="N140" s="166"/>
      <c r="O140" s="166"/>
      <c r="P140" s="170"/>
      <c r="Q140" s="160"/>
    </row>
    <row r="141" spans="1:17" ht="37.5" customHeight="1">
      <c r="A141" s="161"/>
      <c r="B141" s="162"/>
      <c r="C141" s="163"/>
      <c r="D141" s="164"/>
      <c r="E141" s="165"/>
      <c r="F141" s="166"/>
      <c r="G141" s="166"/>
      <c r="H141" s="163"/>
      <c r="I141" s="167"/>
      <c r="J141" s="168"/>
      <c r="K141" s="168"/>
      <c r="L141" s="169"/>
      <c r="M141" s="168"/>
      <c r="N141" s="166"/>
      <c r="O141" s="166"/>
      <c r="P141" s="170"/>
      <c r="Q141" s="160"/>
    </row>
    <row r="142" spans="1:17" ht="37.5" customHeight="1">
      <c r="A142" s="161"/>
      <c r="B142" s="162"/>
      <c r="C142" s="163"/>
      <c r="D142" s="164"/>
      <c r="E142" s="165"/>
      <c r="F142" s="166"/>
      <c r="G142" s="166"/>
      <c r="H142" s="163"/>
      <c r="I142" s="167"/>
      <c r="J142" s="168"/>
      <c r="K142" s="168"/>
      <c r="L142" s="169"/>
      <c r="M142" s="168"/>
      <c r="N142" s="166"/>
      <c r="O142" s="166"/>
      <c r="P142" s="170"/>
      <c r="Q142" s="160"/>
    </row>
    <row r="143" spans="1:17" ht="37.5" customHeight="1">
      <c r="A143" s="161"/>
      <c r="B143" s="162"/>
      <c r="C143" s="163"/>
      <c r="D143" s="164"/>
      <c r="E143" s="165"/>
      <c r="F143" s="166"/>
      <c r="G143" s="166"/>
      <c r="H143" s="163"/>
      <c r="I143" s="167"/>
      <c r="J143" s="168"/>
      <c r="K143" s="168"/>
      <c r="L143" s="169"/>
      <c r="M143" s="168"/>
      <c r="N143" s="166"/>
      <c r="O143" s="166"/>
      <c r="P143" s="170"/>
      <c r="Q143" s="160"/>
    </row>
    <row r="144" spans="1:17" ht="37.5" customHeight="1">
      <c r="A144" s="161"/>
      <c r="B144" s="162"/>
      <c r="C144" s="163"/>
      <c r="D144" s="164"/>
      <c r="E144" s="165"/>
      <c r="F144" s="166"/>
      <c r="G144" s="166"/>
      <c r="H144" s="163"/>
      <c r="I144" s="167"/>
      <c r="J144" s="168"/>
      <c r="K144" s="168"/>
      <c r="L144" s="169"/>
      <c r="M144" s="168"/>
      <c r="N144" s="166"/>
      <c r="O144" s="166"/>
      <c r="P144" s="170"/>
      <c r="Q144" s="160"/>
    </row>
    <row r="145" spans="1:17" ht="37.5" customHeight="1">
      <c r="A145" s="161"/>
      <c r="B145" s="162"/>
      <c r="C145" s="163"/>
      <c r="D145" s="164"/>
      <c r="E145" s="165"/>
      <c r="F145" s="166"/>
      <c r="G145" s="166"/>
      <c r="H145" s="163"/>
      <c r="I145" s="167"/>
      <c r="J145" s="168"/>
      <c r="K145" s="168"/>
      <c r="L145" s="169"/>
      <c r="M145" s="168"/>
      <c r="N145" s="166"/>
      <c r="O145" s="166"/>
      <c r="P145" s="170"/>
      <c r="Q145" s="160"/>
    </row>
    <row r="146" spans="1:17" ht="37.5" customHeight="1">
      <c r="A146" s="161"/>
      <c r="B146" s="162"/>
      <c r="C146" s="163"/>
      <c r="D146" s="164"/>
      <c r="E146" s="165"/>
      <c r="F146" s="166"/>
      <c r="G146" s="166"/>
      <c r="H146" s="163"/>
      <c r="I146" s="167"/>
      <c r="J146" s="168"/>
      <c r="K146" s="168"/>
      <c r="L146" s="169"/>
      <c r="M146" s="168"/>
      <c r="N146" s="166"/>
      <c r="O146" s="166"/>
      <c r="P146" s="170"/>
      <c r="Q146" s="160"/>
    </row>
    <row r="147" spans="1:17" ht="37.5" customHeight="1">
      <c r="A147" s="161"/>
      <c r="B147" s="162"/>
      <c r="C147" s="163"/>
      <c r="D147" s="164"/>
      <c r="E147" s="165"/>
      <c r="F147" s="166"/>
      <c r="G147" s="166"/>
      <c r="H147" s="163"/>
      <c r="I147" s="167"/>
      <c r="J147" s="168"/>
      <c r="K147" s="168"/>
      <c r="L147" s="169"/>
      <c r="M147" s="168"/>
      <c r="N147" s="166"/>
      <c r="O147" s="166"/>
      <c r="P147" s="170"/>
      <c r="Q147" s="160"/>
    </row>
    <row r="148" spans="1:17" ht="37.5" customHeight="1">
      <c r="A148" s="161"/>
      <c r="B148" s="162"/>
      <c r="C148" s="163"/>
      <c r="D148" s="164"/>
      <c r="E148" s="165"/>
      <c r="F148" s="166"/>
      <c r="G148" s="166"/>
      <c r="H148" s="163"/>
      <c r="I148" s="167"/>
      <c r="J148" s="168"/>
      <c r="K148" s="168"/>
      <c r="L148" s="169"/>
      <c r="M148" s="168"/>
      <c r="N148" s="166"/>
      <c r="O148" s="166"/>
      <c r="P148" s="170"/>
      <c r="Q148" s="160"/>
    </row>
    <row r="149" spans="1:17" ht="37.5" customHeight="1">
      <c r="A149" s="161"/>
      <c r="B149" s="162"/>
      <c r="C149" s="163"/>
      <c r="D149" s="164"/>
      <c r="E149" s="165"/>
      <c r="F149" s="166"/>
      <c r="G149" s="166"/>
      <c r="H149" s="163"/>
      <c r="I149" s="167"/>
      <c r="J149" s="168"/>
      <c r="K149" s="168"/>
      <c r="L149" s="169"/>
      <c r="M149" s="168"/>
      <c r="N149" s="166"/>
      <c r="O149" s="166"/>
      <c r="P149" s="170"/>
      <c r="Q149" s="160"/>
    </row>
    <row r="150" spans="1:17" ht="37.5" customHeight="1">
      <c r="A150" s="161"/>
      <c r="B150" s="162"/>
      <c r="C150" s="163"/>
      <c r="D150" s="164"/>
      <c r="E150" s="165"/>
      <c r="F150" s="166"/>
      <c r="G150" s="166"/>
      <c r="H150" s="163"/>
      <c r="I150" s="167"/>
      <c r="J150" s="168"/>
      <c r="K150" s="168"/>
      <c r="L150" s="169"/>
      <c r="M150" s="168"/>
      <c r="N150" s="166"/>
      <c r="O150" s="166"/>
      <c r="P150" s="170"/>
      <c r="Q150" s="160"/>
    </row>
    <row r="151" spans="1:17" ht="37.5" customHeight="1">
      <c r="A151" s="161"/>
      <c r="B151" s="162"/>
      <c r="C151" s="163"/>
      <c r="D151" s="164"/>
      <c r="E151" s="165"/>
      <c r="F151" s="166"/>
      <c r="G151" s="166"/>
      <c r="H151" s="163"/>
      <c r="I151" s="167"/>
      <c r="J151" s="168"/>
      <c r="K151" s="168"/>
      <c r="L151" s="169"/>
      <c r="M151" s="168"/>
      <c r="N151" s="166"/>
      <c r="O151" s="166"/>
      <c r="P151" s="170"/>
      <c r="Q151" s="160"/>
    </row>
    <row r="152" spans="1:17" ht="37.5" customHeight="1">
      <c r="A152" s="161"/>
      <c r="B152" s="162"/>
      <c r="C152" s="163"/>
      <c r="D152" s="164"/>
      <c r="E152" s="165"/>
      <c r="F152" s="166"/>
      <c r="G152" s="166"/>
      <c r="H152" s="163"/>
      <c r="I152" s="167"/>
      <c r="J152" s="168"/>
      <c r="K152" s="168"/>
      <c r="L152" s="169"/>
      <c r="M152" s="168"/>
      <c r="N152" s="166"/>
      <c r="O152" s="166"/>
      <c r="P152" s="170"/>
      <c r="Q152" s="160"/>
    </row>
    <row r="153" spans="1:17" ht="37.5" customHeight="1">
      <c r="A153" s="161"/>
      <c r="B153" s="162"/>
      <c r="C153" s="163"/>
      <c r="D153" s="164"/>
      <c r="E153" s="165"/>
      <c r="F153" s="166"/>
      <c r="G153" s="166"/>
      <c r="H153" s="163"/>
      <c r="I153" s="167"/>
      <c r="J153" s="168"/>
      <c r="K153" s="168"/>
      <c r="L153" s="169"/>
      <c r="M153" s="168"/>
      <c r="N153" s="166"/>
      <c r="O153" s="166"/>
      <c r="P153" s="170"/>
      <c r="Q153" s="160"/>
    </row>
    <row r="154" spans="1:17" ht="37.5" customHeight="1">
      <c r="A154" s="161"/>
      <c r="B154" s="162"/>
      <c r="C154" s="163"/>
      <c r="D154" s="164"/>
      <c r="E154" s="165"/>
      <c r="F154" s="166"/>
      <c r="G154" s="166"/>
      <c r="H154" s="163"/>
      <c r="I154" s="167"/>
      <c r="J154" s="168"/>
      <c r="K154" s="168"/>
      <c r="L154" s="169"/>
      <c r="M154" s="168"/>
      <c r="N154" s="166"/>
      <c r="O154" s="166"/>
      <c r="P154" s="170"/>
      <c r="Q154" s="160"/>
    </row>
    <row r="155" spans="1:17" ht="37.5" customHeight="1">
      <c r="A155" s="161"/>
      <c r="B155" s="162"/>
      <c r="C155" s="163"/>
      <c r="D155" s="164"/>
      <c r="E155" s="165"/>
      <c r="F155" s="166"/>
      <c r="G155" s="166"/>
      <c r="H155" s="163"/>
      <c r="I155" s="167"/>
      <c r="J155" s="168"/>
      <c r="K155" s="168"/>
      <c r="L155" s="169"/>
      <c r="M155" s="168"/>
      <c r="N155" s="166"/>
      <c r="O155" s="166"/>
      <c r="P155" s="170"/>
      <c r="Q155" s="160"/>
    </row>
    <row r="156" spans="1:17" ht="37.5" customHeight="1">
      <c r="A156" s="161"/>
      <c r="B156" s="162"/>
      <c r="C156" s="163"/>
      <c r="D156" s="164"/>
      <c r="E156" s="165"/>
      <c r="F156" s="166"/>
      <c r="G156" s="166"/>
      <c r="H156" s="163"/>
      <c r="I156" s="167"/>
      <c r="J156" s="168"/>
      <c r="K156" s="168"/>
      <c r="L156" s="169"/>
      <c r="M156" s="168"/>
      <c r="N156" s="166"/>
      <c r="O156" s="166"/>
      <c r="P156" s="170"/>
      <c r="Q156" s="160"/>
    </row>
    <row r="157" spans="1:17" ht="37.5" customHeight="1">
      <c r="A157" s="161"/>
      <c r="B157" s="162"/>
      <c r="C157" s="163"/>
      <c r="D157" s="164"/>
      <c r="E157" s="165"/>
      <c r="F157" s="166"/>
      <c r="G157" s="166"/>
      <c r="H157" s="163"/>
      <c r="I157" s="167"/>
      <c r="J157" s="168"/>
      <c r="K157" s="168"/>
      <c r="L157" s="169"/>
      <c r="M157" s="168"/>
      <c r="N157" s="166"/>
      <c r="O157" s="166"/>
      <c r="P157" s="170"/>
      <c r="Q157" s="160"/>
    </row>
    <row r="158" spans="1:17" ht="37.5" customHeight="1">
      <c r="A158" s="161"/>
      <c r="B158" s="162"/>
      <c r="C158" s="163"/>
      <c r="D158" s="164"/>
      <c r="E158" s="165"/>
      <c r="F158" s="166"/>
      <c r="G158" s="166"/>
      <c r="H158" s="163"/>
      <c r="I158" s="167"/>
      <c r="J158" s="168"/>
      <c r="K158" s="168"/>
      <c r="L158" s="169"/>
      <c r="M158" s="168"/>
      <c r="N158" s="166"/>
      <c r="O158" s="166"/>
      <c r="P158" s="170"/>
      <c r="Q158" s="160"/>
    </row>
    <row r="159" spans="1:17" ht="37.5" customHeight="1">
      <c r="A159" s="161"/>
      <c r="B159" s="162"/>
      <c r="C159" s="163"/>
      <c r="D159" s="164"/>
      <c r="E159" s="165"/>
      <c r="F159" s="166"/>
      <c r="G159" s="166"/>
      <c r="H159" s="163"/>
      <c r="I159" s="167"/>
      <c r="J159" s="168"/>
      <c r="K159" s="168"/>
      <c r="L159" s="169"/>
      <c r="M159" s="168"/>
      <c r="N159" s="166"/>
      <c r="O159" s="166"/>
      <c r="P159" s="170"/>
      <c r="Q159" s="160"/>
    </row>
    <row r="160" spans="1:17" ht="37.5" customHeight="1">
      <c r="A160" s="161"/>
      <c r="B160" s="162"/>
      <c r="C160" s="163"/>
      <c r="D160" s="164"/>
      <c r="E160" s="165"/>
      <c r="F160" s="166"/>
      <c r="G160" s="166"/>
      <c r="H160" s="163"/>
      <c r="I160" s="167"/>
      <c r="J160" s="168"/>
      <c r="K160" s="168"/>
      <c r="L160" s="169"/>
      <c r="M160" s="168"/>
      <c r="N160" s="166"/>
      <c r="O160" s="166"/>
      <c r="P160" s="170"/>
      <c r="Q160" s="160"/>
    </row>
    <row r="161" spans="1:17" ht="37.5" customHeight="1">
      <c r="A161" s="161"/>
      <c r="B161" s="162"/>
      <c r="C161" s="163"/>
      <c r="D161" s="164"/>
      <c r="E161" s="165"/>
      <c r="F161" s="166"/>
      <c r="G161" s="166"/>
      <c r="H161" s="163"/>
      <c r="I161" s="167"/>
      <c r="J161" s="168"/>
      <c r="K161" s="168"/>
      <c r="L161" s="169"/>
      <c r="M161" s="168"/>
      <c r="N161" s="166"/>
      <c r="O161" s="166"/>
      <c r="P161" s="170"/>
      <c r="Q161" s="160"/>
    </row>
    <row r="162" spans="1:17" ht="37.5" customHeight="1">
      <c r="A162" s="161"/>
      <c r="B162" s="162"/>
      <c r="C162" s="163"/>
      <c r="D162" s="164"/>
      <c r="E162" s="165"/>
      <c r="F162" s="166"/>
      <c r="G162" s="166"/>
      <c r="H162" s="163"/>
      <c r="I162" s="167"/>
      <c r="J162" s="168"/>
      <c r="K162" s="168"/>
      <c r="L162" s="169"/>
      <c r="M162" s="168"/>
      <c r="N162" s="166"/>
      <c r="O162" s="166"/>
      <c r="P162" s="170"/>
      <c r="Q162" s="160"/>
    </row>
    <row r="163" spans="1:17" ht="37.5" customHeight="1">
      <c r="A163" s="161"/>
      <c r="B163" s="162"/>
      <c r="C163" s="163"/>
      <c r="D163" s="164"/>
      <c r="E163" s="165"/>
      <c r="F163" s="166"/>
      <c r="G163" s="166"/>
      <c r="H163" s="163"/>
      <c r="I163" s="167"/>
      <c r="J163" s="168"/>
      <c r="K163" s="168"/>
      <c r="L163" s="169"/>
      <c r="M163" s="168"/>
      <c r="N163" s="166"/>
      <c r="O163" s="166"/>
      <c r="P163" s="170"/>
      <c r="Q163" s="160"/>
    </row>
    <row r="164" spans="1:17" ht="37.5" customHeight="1">
      <c r="A164" s="161"/>
      <c r="B164" s="162"/>
      <c r="C164" s="163"/>
      <c r="D164" s="164"/>
      <c r="E164" s="165"/>
      <c r="F164" s="166"/>
      <c r="G164" s="166"/>
      <c r="H164" s="163"/>
      <c r="I164" s="167"/>
      <c r="J164" s="168"/>
      <c r="K164" s="168"/>
      <c r="L164" s="169"/>
      <c r="M164" s="168"/>
      <c r="N164" s="166"/>
      <c r="O164" s="166"/>
      <c r="P164" s="170"/>
      <c r="Q164" s="160"/>
    </row>
    <row r="165" spans="1:17" ht="37.5" customHeight="1">
      <c r="A165" s="161"/>
      <c r="B165" s="162"/>
      <c r="C165" s="163"/>
      <c r="D165" s="164"/>
      <c r="E165" s="165"/>
      <c r="F165" s="166"/>
      <c r="G165" s="166"/>
      <c r="H165" s="163"/>
      <c r="I165" s="167"/>
      <c r="J165" s="168"/>
      <c r="K165" s="168"/>
      <c r="L165" s="169"/>
      <c r="M165" s="168"/>
      <c r="N165" s="166"/>
      <c r="O165" s="166"/>
      <c r="P165" s="170"/>
      <c r="Q165" s="160"/>
    </row>
    <row r="166" spans="1:17" ht="37.5" customHeight="1">
      <c r="A166" s="161"/>
      <c r="B166" s="162"/>
      <c r="C166" s="163"/>
      <c r="D166" s="164"/>
      <c r="E166" s="165"/>
      <c r="F166" s="166"/>
      <c r="G166" s="166"/>
      <c r="H166" s="163"/>
      <c r="I166" s="167"/>
      <c r="J166" s="168"/>
      <c r="K166" s="168"/>
      <c r="L166" s="169"/>
      <c r="M166" s="168"/>
      <c r="N166" s="166"/>
      <c r="O166" s="166"/>
      <c r="P166" s="170"/>
      <c r="Q166" s="160"/>
    </row>
    <row r="167" spans="1:17" ht="37.5" customHeight="1">
      <c r="A167" s="161"/>
      <c r="B167" s="162"/>
      <c r="C167" s="163"/>
      <c r="D167" s="164"/>
      <c r="E167" s="165"/>
      <c r="F167" s="166"/>
      <c r="G167" s="166"/>
      <c r="H167" s="163"/>
      <c r="I167" s="167"/>
      <c r="J167" s="168"/>
      <c r="K167" s="168"/>
      <c r="L167" s="169"/>
      <c r="M167" s="168"/>
      <c r="N167" s="166"/>
      <c r="O167" s="166"/>
      <c r="P167" s="170"/>
      <c r="Q167" s="160"/>
    </row>
    <row r="168" spans="1:17" ht="37.5" customHeight="1">
      <c r="A168" s="161"/>
      <c r="B168" s="162"/>
      <c r="C168" s="163"/>
      <c r="D168" s="164"/>
      <c r="E168" s="165"/>
      <c r="F168" s="166"/>
      <c r="G168" s="166"/>
      <c r="H168" s="163"/>
      <c r="I168" s="167"/>
      <c r="J168" s="168"/>
      <c r="K168" s="168"/>
      <c r="L168" s="169"/>
      <c r="M168" s="168"/>
      <c r="N168" s="166"/>
      <c r="O168" s="166"/>
      <c r="P168" s="170"/>
      <c r="Q168" s="160"/>
    </row>
    <row r="169" spans="1:17" ht="37.5" customHeight="1">
      <c r="A169" s="161"/>
      <c r="B169" s="162"/>
      <c r="C169" s="163"/>
      <c r="D169" s="164"/>
      <c r="E169" s="165"/>
      <c r="F169" s="166"/>
      <c r="G169" s="166"/>
      <c r="H169" s="163"/>
      <c r="I169" s="167"/>
      <c r="J169" s="168"/>
      <c r="K169" s="168"/>
      <c r="L169" s="169"/>
      <c r="M169" s="168"/>
      <c r="N169" s="166"/>
      <c r="O169" s="166"/>
      <c r="P169" s="170"/>
      <c r="Q169" s="160"/>
    </row>
    <row r="170" spans="1:17" ht="37.5" customHeight="1">
      <c r="A170" s="161"/>
      <c r="B170" s="162"/>
      <c r="C170" s="163"/>
      <c r="D170" s="164"/>
      <c r="E170" s="165"/>
      <c r="F170" s="166"/>
      <c r="G170" s="166"/>
      <c r="H170" s="163"/>
      <c r="I170" s="167"/>
      <c r="J170" s="168"/>
      <c r="K170" s="168"/>
      <c r="L170" s="169"/>
      <c r="M170" s="168"/>
      <c r="N170" s="166"/>
      <c r="O170" s="166"/>
      <c r="P170" s="170"/>
      <c r="Q170" s="160"/>
    </row>
    <row r="171" spans="1:17" ht="37.5" customHeight="1">
      <c r="A171" s="161"/>
      <c r="B171" s="162"/>
      <c r="C171" s="163"/>
      <c r="D171" s="164"/>
      <c r="E171" s="165"/>
      <c r="F171" s="166"/>
      <c r="G171" s="166"/>
      <c r="H171" s="163"/>
      <c r="I171" s="167"/>
      <c r="J171" s="168"/>
      <c r="K171" s="168"/>
      <c r="L171" s="169"/>
      <c r="M171" s="168"/>
      <c r="N171" s="166"/>
      <c r="O171" s="166"/>
      <c r="P171" s="170"/>
      <c r="Q171" s="160"/>
    </row>
    <row r="172" spans="1:17" ht="37.5" customHeight="1">
      <c r="A172" s="161"/>
      <c r="B172" s="162"/>
      <c r="C172" s="163"/>
      <c r="D172" s="164"/>
      <c r="E172" s="165"/>
      <c r="F172" s="166"/>
      <c r="G172" s="166"/>
      <c r="H172" s="163"/>
      <c r="I172" s="167"/>
      <c r="J172" s="168"/>
      <c r="K172" s="168"/>
      <c r="L172" s="169"/>
      <c r="M172" s="168"/>
      <c r="N172" s="166"/>
      <c r="O172" s="166"/>
      <c r="P172" s="170"/>
      <c r="Q172" s="160"/>
    </row>
    <row r="173" spans="1:17" ht="37.5" customHeight="1">
      <c r="A173" s="161"/>
      <c r="B173" s="162"/>
      <c r="C173" s="163"/>
      <c r="D173" s="164"/>
      <c r="E173" s="165"/>
      <c r="F173" s="166"/>
      <c r="G173" s="166"/>
      <c r="H173" s="163"/>
      <c r="I173" s="167"/>
      <c r="J173" s="168"/>
      <c r="K173" s="168"/>
      <c r="L173" s="169"/>
      <c r="M173" s="168"/>
      <c r="N173" s="166"/>
      <c r="O173" s="166"/>
      <c r="P173" s="170"/>
      <c r="Q173" s="160"/>
    </row>
    <row r="174" spans="1:17" ht="37.5" customHeight="1">
      <c r="A174" s="161"/>
      <c r="B174" s="162"/>
      <c r="C174" s="163"/>
      <c r="D174" s="164"/>
      <c r="E174" s="165"/>
      <c r="F174" s="166"/>
      <c r="G174" s="166"/>
      <c r="H174" s="163"/>
      <c r="I174" s="167"/>
      <c r="J174" s="168"/>
      <c r="K174" s="168"/>
      <c r="L174" s="169"/>
      <c r="M174" s="168"/>
      <c r="N174" s="166"/>
      <c r="O174" s="166"/>
      <c r="P174" s="170"/>
      <c r="Q174" s="160"/>
    </row>
    <row r="175" spans="1:17" ht="37.5" customHeight="1">
      <c r="A175" s="161"/>
      <c r="B175" s="162"/>
      <c r="C175" s="163"/>
      <c r="D175" s="164"/>
      <c r="E175" s="165"/>
      <c r="F175" s="166"/>
      <c r="G175" s="166"/>
      <c r="H175" s="163"/>
      <c r="I175" s="167"/>
      <c r="J175" s="168"/>
      <c r="K175" s="168"/>
      <c r="L175" s="169"/>
      <c r="M175" s="168"/>
      <c r="N175" s="166"/>
      <c r="O175" s="166"/>
      <c r="P175" s="170"/>
      <c r="Q175" s="160"/>
    </row>
    <row r="176" spans="1:17" ht="37.5" customHeight="1">
      <c r="A176" s="161"/>
      <c r="B176" s="162"/>
      <c r="C176" s="163"/>
      <c r="D176" s="164"/>
      <c r="E176" s="165"/>
      <c r="F176" s="166"/>
      <c r="G176" s="166"/>
      <c r="H176" s="163"/>
      <c r="I176" s="167"/>
      <c r="J176" s="168"/>
      <c r="K176" s="168"/>
      <c r="L176" s="169"/>
      <c r="M176" s="168"/>
      <c r="N176" s="166"/>
      <c r="O176" s="166"/>
      <c r="P176" s="170"/>
      <c r="Q176" s="160"/>
    </row>
    <row r="177" spans="1:17" ht="37.5" customHeight="1">
      <c r="A177" s="161"/>
      <c r="B177" s="162"/>
      <c r="C177" s="163"/>
      <c r="D177" s="164"/>
      <c r="E177" s="165"/>
      <c r="F177" s="166"/>
      <c r="G177" s="166"/>
      <c r="H177" s="163"/>
      <c r="I177" s="167"/>
      <c r="J177" s="168"/>
      <c r="K177" s="168"/>
      <c r="L177" s="169"/>
      <c r="M177" s="168"/>
      <c r="N177" s="166"/>
      <c r="O177" s="166"/>
      <c r="P177" s="170"/>
      <c r="Q177" s="160"/>
    </row>
    <row r="178" spans="1:17" ht="37.5" customHeight="1">
      <c r="A178" s="161"/>
      <c r="B178" s="162"/>
      <c r="C178" s="163"/>
      <c r="D178" s="164"/>
      <c r="E178" s="165"/>
      <c r="F178" s="166"/>
      <c r="G178" s="166"/>
      <c r="H178" s="163"/>
      <c r="I178" s="167"/>
      <c r="J178" s="168"/>
      <c r="K178" s="168"/>
      <c r="L178" s="169"/>
      <c r="M178" s="168"/>
      <c r="N178" s="166"/>
      <c r="O178" s="166"/>
      <c r="P178" s="170"/>
      <c r="Q178" s="160"/>
    </row>
    <row r="179" spans="1:17" ht="37.5" customHeight="1">
      <c r="A179" s="161"/>
      <c r="B179" s="162"/>
      <c r="C179" s="163"/>
      <c r="D179" s="164"/>
      <c r="E179" s="165"/>
      <c r="F179" s="166"/>
      <c r="G179" s="166"/>
      <c r="H179" s="163"/>
      <c r="I179" s="167"/>
      <c r="J179" s="168"/>
      <c r="K179" s="168"/>
      <c r="L179" s="169"/>
      <c r="M179" s="168"/>
      <c r="N179" s="166"/>
      <c r="O179" s="166"/>
      <c r="P179" s="170"/>
      <c r="Q179" s="160"/>
    </row>
    <row r="180" spans="1:17" ht="37.5" customHeight="1">
      <c r="A180" s="161"/>
      <c r="B180" s="162"/>
      <c r="C180" s="163"/>
      <c r="D180" s="164"/>
      <c r="E180" s="165"/>
      <c r="F180" s="166"/>
      <c r="G180" s="166"/>
      <c r="H180" s="163"/>
      <c r="I180" s="167"/>
      <c r="J180" s="168"/>
      <c r="K180" s="168"/>
      <c r="L180" s="169"/>
      <c r="M180" s="168"/>
      <c r="N180" s="166"/>
      <c r="O180" s="166"/>
      <c r="P180" s="170"/>
      <c r="Q180" s="160"/>
    </row>
    <row r="181" spans="1:17" ht="37.5" customHeight="1">
      <c r="A181" s="161"/>
      <c r="B181" s="162"/>
      <c r="C181" s="163"/>
      <c r="D181" s="164"/>
      <c r="E181" s="165"/>
      <c r="F181" s="166"/>
      <c r="G181" s="166"/>
      <c r="H181" s="163"/>
      <c r="I181" s="167"/>
      <c r="J181" s="168"/>
      <c r="K181" s="168"/>
      <c r="L181" s="169"/>
      <c r="M181" s="168"/>
      <c r="N181" s="166"/>
      <c r="O181" s="166"/>
      <c r="P181" s="170"/>
      <c r="Q181" s="160"/>
    </row>
    <row r="182" spans="1:17" ht="37.5" customHeight="1">
      <c r="A182" s="161"/>
      <c r="B182" s="162"/>
      <c r="C182" s="163"/>
      <c r="D182" s="164"/>
      <c r="E182" s="165"/>
      <c r="F182" s="166"/>
      <c r="G182" s="166"/>
      <c r="H182" s="163"/>
      <c r="I182" s="167"/>
      <c r="J182" s="168"/>
      <c r="K182" s="168"/>
      <c r="L182" s="169"/>
      <c r="M182" s="168"/>
      <c r="N182" s="166"/>
      <c r="O182" s="166"/>
      <c r="P182" s="170"/>
      <c r="Q182" s="160"/>
    </row>
    <row r="183" spans="1:17" ht="37.5" customHeight="1">
      <c r="A183" s="161"/>
      <c r="B183" s="162"/>
      <c r="C183" s="163"/>
      <c r="D183" s="164"/>
      <c r="E183" s="165"/>
      <c r="F183" s="166"/>
      <c r="G183" s="166"/>
      <c r="H183" s="163"/>
      <c r="I183" s="167"/>
      <c r="J183" s="168"/>
      <c r="K183" s="168"/>
      <c r="L183" s="169"/>
      <c r="M183" s="168"/>
      <c r="N183" s="166"/>
      <c r="O183" s="166"/>
      <c r="P183" s="170"/>
      <c r="Q183" s="160"/>
    </row>
    <row r="184" spans="1:17" ht="37.5" customHeight="1">
      <c r="A184" s="161"/>
      <c r="B184" s="162"/>
      <c r="C184" s="163"/>
      <c r="D184" s="164"/>
      <c r="E184" s="165"/>
      <c r="F184" s="166"/>
      <c r="G184" s="166"/>
      <c r="H184" s="163"/>
      <c r="I184" s="167"/>
      <c r="J184" s="168"/>
      <c r="K184" s="168"/>
      <c r="L184" s="169"/>
      <c r="M184" s="168"/>
      <c r="N184" s="166"/>
      <c r="O184" s="166"/>
      <c r="P184" s="170"/>
      <c r="Q184" s="160"/>
    </row>
    <row r="185" spans="1:17" ht="37.5" customHeight="1">
      <c r="A185" s="161"/>
      <c r="B185" s="162"/>
      <c r="C185" s="163"/>
      <c r="D185" s="164"/>
      <c r="E185" s="165"/>
      <c r="F185" s="166"/>
      <c r="G185" s="166"/>
      <c r="H185" s="163"/>
      <c r="I185" s="167"/>
      <c r="J185" s="168"/>
      <c r="K185" s="168"/>
      <c r="L185" s="169"/>
      <c r="M185" s="168"/>
      <c r="N185" s="166"/>
      <c r="O185" s="166"/>
      <c r="P185" s="170"/>
      <c r="Q185" s="160"/>
    </row>
    <row r="186" spans="1:17" ht="37.5" customHeight="1">
      <c r="A186" s="161"/>
      <c r="B186" s="162"/>
      <c r="C186" s="163"/>
      <c r="D186" s="164"/>
      <c r="E186" s="165"/>
      <c r="F186" s="166"/>
      <c r="G186" s="166"/>
      <c r="H186" s="163"/>
      <c r="I186" s="167"/>
      <c r="J186" s="168"/>
      <c r="K186" s="168"/>
      <c r="L186" s="169"/>
      <c r="M186" s="168"/>
      <c r="N186" s="166"/>
      <c r="O186" s="166"/>
      <c r="P186" s="170"/>
      <c r="Q186" s="160"/>
    </row>
    <row r="187" spans="1:17" ht="22.5" customHeight="1">
      <c r="A187" s="161"/>
      <c r="B187" s="162"/>
      <c r="C187" s="163"/>
      <c r="D187" s="164"/>
      <c r="E187" s="165"/>
      <c r="F187" s="166"/>
      <c r="G187" s="166"/>
      <c r="H187" s="163"/>
      <c r="I187" s="167"/>
      <c r="J187" s="168"/>
      <c r="K187" s="168"/>
      <c r="L187" s="169"/>
      <c r="M187" s="168"/>
      <c r="N187" s="166"/>
      <c r="O187" s="166"/>
      <c r="P187" s="170"/>
    </row>
    <row r="188" spans="1:17" ht="37.5" customHeight="1">
      <c r="A188" s="161"/>
      <c r="B188" s="162"/>
      <c r="C188" s="163"/>
      <c r="D188" s="164"/>
      <c r="E188" s="165"/>
      <c r="F188" s="166"/>
      <c r="G188" s="166"/>
      <c r="H188" s="163"/>
      <c r="I188" s="167"/>
      <c r="J188" s="168"/>
      <c r="K188" s="168"/>
      <c r="L188" s="169"/>
      <c r="M188" s="168"/>
      <c r="N188" s="166"/>
      <c r="O188" s="166"/>
      <c r="P188" s="170"/>
      <c r="Q188" s="160"/>
    </row>
    <row r="189" spans="1:17" ht="37.5" customHeight="1">
      <c r="A189" s="161"/>
      <c r="B189" s="162"/>
      <c r="C189" s="163"/>
      <c r="D189" s="164"/>
      <c r="E189" s="165"/>
      <c r="F189" s="166"/>
      <c r="G189" s="166"/>
      <c r="H189" s="163"/>
      <c r="I189" s="167"/>
      <c r="J189" s="168"/>
      <c r="K189" s="168"/>
      <c r="L189" s="169"/>
      <c r="M189" s="168"/>
      <c r="N189" s="166"/>
      <c r="O189" s="166"/>
      <c r="P189" s="170"/>
      <c r="Q189" s="160"/>
    </row>
    <row r="190" spans="1:17" ht="37.5" customHeight="1">
      <c r="A190" s="161"/>
      <c r="B190" s="162"/>
      <c r="C190" s="163"/>
      <c r="D190" s="164"/>
      <c r="E190" s="165"/>
      <c r="F190" s="166"/>
      <c r="G190" s="166"/>
      <c r="H190" s="163"/>
      <c r="I190" s="167"/>
      <c r="J190" s="168"/>
      <c r="K190" s="168"/>
      <c r="L190" s="169"/>
      <c r="M190" s="168"/>
      <c r="N190" s="166"/>
      <c r="O190" s="166"/>
      <c r="P190" s="170"/>
      <c r="Q190" s="160"/>
    </row>
    <row r="191" spans="1:17" ht="37.5" customHeight="1">
      <c r="A191" s="161"/>
      <c r="B191" s="162"/>
      <c r="C191" s="163"/>
      <c r="D191" s="164"/>
      <c r="E191" s="165"/>
      <c r="F191" s="166"/>
      <c r="G191" s="166"/>
      <c r="H191" s="163"/>
      <c r="I191" s="167"/>
      <c r="J191" s="168"/>
      <c r="K191" s="168"/>
      <c r="L191" s="169"/>
      <c r="M191" s="168"/>
      <c r="N191" s="166"/>
      <c r="O191" s="166"/>
      <c r="P191" s="170"/>
      <c r="Q191" s="160"/>
    </row>
    <row r="192" spans="1:17" ht="37.5" customHeight="1">
      <c r="A192" s="161"/>
      <c r="B192" s="162"/>
      <c r="C192" s="163"/>
      <c r="D192" s="164"/>
      <c r="E192" s="165"/>
      <c r="F192" s="166"/>
      <c r="G192" s="166"/>
      <c r="H192" s="163"/>
      <c r="I192" s="167"/>
      <c r="J192" s="168"/>
      <c r="K192" s="168"/>
      <c r="L192" s="169"/>
      <c r="M192" s="168"/>
      <c r="N192" s="166"/>
      <c r="O192" s="166"/>
      <c r="P192" s="170"/>
      <c r="Q192" s="160"/>
    </row>
    <row r="193" spans="1:17" ht="37.5" customHeight="1">
      <c r="A193" s="161"/>
      <c r="B193" s="162"/>
      <c r="C193" s="163"/>
      <c r="D193" s="164"/>
      <c r="E193" s="165"/>
      <c r="F193" s="166"/>
      <c r="G193" s="166"/>
      <c r="H193" s="163"/>
      <c r="I193" s="167"/>
      <c r="J193" s="168"/>
      <c r="K193" s="168"/>
      <c r="L193" s="169"/>
      <c r="M193" s="168"/>
      <c r="N193" s="166"/>
      <c r="O193" s="166"/>
      <c r="P193" s="170"/>
      <c r="Q193" s="160"/>
    </row>
    <row r="194" spans="1:17" ht="37.5" customHeight="1">
      <c r="A194" s="161"/>
      <c r="B194" s="162"/>
      <c r="C194" s="163"/>
      <c r="D194" s="164"/>
      <c r="E194" s="165"/>
      <c r="F194" s="166"/>
      <c r="G194" s="166"/>
      <c r="H194" s="163"/>
      <c r="I194" s="167"/>
      <c r="J194" s="168"/>
      <c r="K194" s="168"/>
      <c r="L194" s="169"/>
      <c r="M194" s="168"/>
      <c r="N194" s="166"/>
      <c r="O194" s="166"/>
      <c r="P194" s="170"/>
      <c r="Q194" s="160"/>
    </row>
    <row r="195" spans="1:17" ht="37.5" customHeight="1">
      <c r="A195" s="161"/>
      <c r="B195" s="162"/>
      <c r="C195" s="163"/>
      <c r="D195" s="164"/>
      <c r="E195" s="165"/>
      <c r="F195" s="166"/>
      <c r="G195" s="166"/>
      <c r="H195" s="163"/>
      <c r="I195" s="167"/>
      <c r="J195" s="168"/>
      <c r="K195" s="168"/>
      <c r="L195" s="169"/>
      <c r="M195" s="168"/>
      <c r="N195" s="166"/>
      <c r="O195" s="166"/>
      <c r="P195" s="170"/>
      <c r="Q195" s="160"/>
    </row>
    <row r="196" spans="1:17" ht="37.5" customHeight="1">
      <c r="A196" s="161"/>
      <c r="B196" s="162"/>
      <c r="C196" s="163"/>
      <c r="D196" s="164"/>
      <c r="E196" s="165"/>
      <c r="F196" s="166"/>
      <c r="G196" s="166"/>
      <c r="H196" s="163"/>
      <c r="I196" s="167"/>
      <c r="J196" s="168"/>
      <c r="K196" s="168"/>
      <c r="L196" s="169"/>
      <c r="M196" s="168"/>
      <c r="N196" s="166"/>
      <c r="O196" s="166"/>
      <c r="P196" s="170"/>
      <c r="Q196" s="160"/>
    </row>
    <row r="197" spans="1:17" ht="37.5" customHeight="1">
      <c r="A197" s="161"/>
      <c r="B197" s="162"/>
      <c r="C197" s="163"/>
      <c r="D197" s="164"/>
      <c r="E197" s="165"/>
      <c r="F197" s="166"/>
      <c r="G197" s="166"/>
      <c r="H197" s="163"/>
      <c r="I197" s="167"/>
      <c r="J197" s="168"/>
      <c r="K197" s="168"/>
      <c r="L197" s="169"/>
      <c r="M197" s="168"/>
      <c r="N197" s="166"/>
      <c r="O197" s="166"/>
      <c r="P197" s="170"/>
      <c r="Q197" s="160"/>
    </row>
    <row r="198" spans="1:17" ht="37.5" customHeight="1">
      <c r="A198" s="161"/>
      <c r="B198" s="162"/>
      <c r="C198" s="163"/>
      <c r="D198" s="164"/>
      <c r="E198" s="165"/>
      <c r="F198" s="166"/>
      <c r="G198" s="166"/>
      <c r="H198" s="163"/>
      <c r="I198" s="167"/>
      <c r="J198" s="168"/>
      <c r="K198" s="168"/>
      <c r="L198" s="169"/>
      <c r="M198" s="168"/>
      <c r="N198" s="166"/>
      <c r="O198" s="166"/>
      <c r="P198" s="170"/>
      <c r="Q198" s="160"/>
    </row>
    <row r="199" spans="1:17" ht="37.5" customHeight="1">
      <c r="A199" s="161"/>
      <c r="B199" s="162"/>
      <c r="C199" s="163"/>
      <c r="D199" s="164"/>
      <c r="E199" s="165"/>
      <c r="F199" s="166"/>
      <c r="G199" s="166"/>
      <c r="H199" s="163"/>
      <c r="I199" s="167"/>
      <c r="J199" s="168"/>
      <c r="K199" s="168"/>
      <c r="L199" s="169"/>
      <c r="M199" s="168"/>
      <c r="N199" s="166"/>
      <c r="O199" s="166"/>
      <c r="P199" s="170"/>
      <c r="Q199" s="160"/>
    </row>
    <row r="200" spans="1:17" ht="37.5" customHeight="1">
      <c r="A200" s="161"/>
      <c r="B200" s="162"/>
      <c r="C200" s="163"/>
      <c r="D200" s="164"/>
      <c r="E200" s="165"/>
      <c r="F200" s="166"/>
      <c r="G200" s="166"/>
      <c r="H200" s="163"/>
      <c r="I200" s="167"/>
      <c r="J200" s="168"/>
      <c r="K200" s="168"/>
      <c r="L200" s="169"/>
      <c r="M200" s="168"/>
      <c r="N200" s="166"/>
      <c r="O200" s="166"/>
      <c r="P200" s="170"/>
      <c r="Q200" s="160"/>
    </row>
    <row r="201" spans="1:17" ht="37.5" customHeight="1">
      <c r="A201" s="161"/>
      <c r="B201" s="162"/>
      <c r="C201" s="163"/>
      <c r="D201" s="164"/>
      <c r="E201" s="165"/>
      <c r="F201" s="166"/>
      <c r="G201" s="166"/>
      <c r="H201" s="163"/>
      <c r="I201" s="167"/>
      <c r="J201" s="168"/>
      <c r="K201" s="168"/>
      <c r="L201" s="169"/>
      <c r="M201" s="168"/>
      <c r="N201" s="166"/>
      <c r="O201" s="166"/>
      <c r="P201" s="170"/>
      <c r="Q201" s="160"/>
    </row>
    <row r="202" spans="1:17" ht="37.5" customHeight="1">
      <c r="A202" s="161"/>
      <c r="B202" s="162"/>
      <c r="C202" s="163"/>
      <c r="D202" s="164"/>
      <c r="E202" s="165"/>
      <c r="F202" s="166"/>
      <c r="G202" s="166"/>
      <c r="H202" s="163"/>
      <c r="I202" s="167"/>
      <c r="J202" s="168"/>
      <c r="K202" s="168"/>
      <c r="L202" s="169"/>
      <c r="M202" s="168"/>
      <c r="N202" s="166"/>
      <c r="O202" s="166"/>
      <c r="P202" s="170"/>
      <c r="Q202" s="160"/>
    </row>
    <row r="203" spans="1:17" ht="37.5" customHeight="1">
      <c r="A203" s="161"/>
      <c r="B203" s="162"/>
      <c r="C203" s="163"/>
      <c r="D203" s="164"/>
      <c r="E203" s="165"/>
      <c r="F203" s="166"/>
      <c r="G203" s="166"/>
      <c r="H203" s="163"/>
      <c r="I203" s="167"/>
      <c r="J203" s="168"/>
      <c r="K203" s="168"/>
      <c r="L203" s="169"/>
      <c r="M203" s="168"/>
      <c r="N203" s="166"/>
      <c r="O203" s="166"/>
      <c r="P203" s="170"/>
      <c r="Q203" s="160"/>
    </row>
    <row r="204" spans="1:17" ht="37.5" customHeight="1">
      <c r="A204" s="161"/>
      <c r="B204" s="162"/>
      <c r="C204" s="163"/>
      <c r="D204" s="164"/>
      <c r="E204" s="165"/>
      <c r="F204" s="166"/>
      <c r="G204" s="166"/>
      <c r="H204" s="163"/>
      <c r="I204" s="167"/>
      <c r="J204" s="168"/>
      <c r="K204" s="168"/>
      <c r="L204" s="169"/>
      <c r="M204" s="168"/>
      <c r="N204" s="166"/>
      <c r="O204" s="166"/>
      <c r="P204" s="170"/>
      <c r="Q204" s="160"/>
    </row>
    <row r="205" spans="1:17" ht="37.5" customHeight="1">
      <c r="A205" s="161"/>
      <c r="B205" s="162"/>
      <c r="C205" s="163"/>
      <c r="D205" s="164"/>
      <c r="E205" s="165"/>
      <c r="F205" s="166"/>
      <c r="G205" s="166"/>
      <c r="H205" s="163"/>
      <c r="I205" s="167"/>
      <c r="J205" s="168"/>
      <c r="K205" s="168"/>
      <c r="L205" s="169"/>
      <c r="M205" s="168"/>
      <c r="N205" s="166"/>
      <c r="O205" s="166"/>
      <c r="P205" s="170"/>
      <c r="Q205" s="160"/>
    </row>
    <row r="206" spans="1:17" ht="37.5" customHeight="1">
      <c r="A206" s="161"/>
      <c r="B206" s="162"/>
      <c r="C206" s="163"/>
      <c r="D206" s="164"/>
      <c r="E206" s="165"/>
      <c r="F206" s="166"/>
      <c r="G206" s="166"/>
      <c r="H206" s="163"/>
      <c r="I206" s="167"/>
      <c r="J206" s="168"/>
      <c r="K206" s="168"/>
      <c r="L206" s="169"/>
      <c r="M206" s="168"/>
      <c r="N206" s="166"/>
      <c r="O206" s="166"/>
      <c r="P206" s="170"/>
      <c r="Q206" s="160"/>
    </row>
    <row r="207" spans="1:17" ht="37.5" customHeight="1">
      <c r="A207" s="161"/>
      <c r="B207" s="162"/>
      <c r="C207" s="163"/>
      <c r="D207" s="164"/>
      <c r="E207" s="165"/>
      <c r="F207" s="166"/>
      <c r="G207" s="166"/>
      <c r="H207" s="163"/>
      <c r="I207" s="167"/>
      <c r="J207" s="168"/>
      <c r="K207" s="168"/>
      <c r="L207" s="169"/>
      <c r="M207" s="168"/>
      <c r="N207" s="166"/>
      <c r="O207" s="166"/>
      <c r="P207" s="170"/>
      <c r="Q207" s="160"/>
    </row>
    <row r="208" spans="1:17" ht="22.5" customHeight="1">
      <c r="A208" s="161"/>
      <c r="B208" s="162"/>
      <c r="C208" s="163"/>
      <c r="D208" s="164"/>
      <c r="E208" s="165"/>
      <c r="F208" s="166"/>
      <c r="G208" s="166"/>
      <c r="H208" s="163"/>
      <c r="I208" s="167"/>
      <c r="J208" s="168"/>
      <c r="K208" s="168"/>
      <c r="L208" s="169"/>
      <c r="M208" s="168"/>
      <c r="N208" s="166"/>
      <c r="O208" s="166"/>
      <c r="P208" s="170"/>
    </row>
    <row r="209" spans="1:17" ht="37.5" customHeight="1">
      <c r="A209" s="161"/>
      <c r="B209" s="162"/>
      <c r="C209" s="163"/>
      <c r="D209" s="164"/>
      <c r="E209" s="165"/>
      <c r="F209" s="166"/>
      <c r="G209" s="166"/>
      <c r="H209" s="163"/>
      <c r="I209" s="167"/>
      <c r="J209" s="168"/>
      <c r="K209" s="168"/>
      <c r="L209" s="169"/>
      <c r="M209" s="168"/>
      <c r="N209" s="166"/>
      <c r="O209" s="166"/>
      <c r="P209" s="170"/>
      <c r="Q209" s="160"/>
    </row>
    <row r="210" spans="1:17" ht="37.5" customHeight="1">
      <c r="A210" s="161"/>
      <c r="B210" s="162"/>
      <c r="C210" s="163"/>
      <c r="D210" s="164"/>
      <c r="E210" s="165"/>
      <c r="F210" s="166"/>
      <c r="G210" s="166"/>
      <c r="H210" s="163"/>
      <c r="I210" s="167"/>
      <c r="J210" s="168"/>
      <c r="K210" s="168"/>
      <c r="L210" s="169"/>
      <c r="M210" s="168"/>
      <c r="N210" s="166"/>
      <c r="O210" s="166"/>
      <c r="P210" s="170"/>
      <c r="Q210" s="160"/>
    </row>
    <row r="211" spans="1:17" ht="37.5" customHeight="1">
      <c r="A211" s="161"/>
      <c r="B211" s="162"/>
      <c r="C211" s="163"/>
      <c r="D211" s="164"/>
      <c r="E211" s="165"/>
      <c r="F211" s="166"/>
      <c r="G211" s="166"/>
      <c r="H211" s="163"/>
      <c r="I211" s="167"/>
      <c r="J211" s="168"/>
      <c r="K211" s="168"/>
      <c r="L211" s="169"/>
      <c r="M211" s="168"/>
      <c r="N211" s="166"/>
      <c r="O211" s="166"/>
      <c r="P211" s="170"/>
      <c r="Q211" s="160"/>
    </row>
    <row r="212" spans="1:17" ht="37.5" customHeight="1">
      <c r="A212" s="161"/>
      <c r="B212" s="162"/>
      <c r="C212" s="163"/>
      <c r="D212" s="164"/>
      <c r="E212" s="165"/>
      <c r="F212" s="166"/>
      <c r="G212" s="166"/>
      <c r="H212" s="163"/>
      <c r="I212" s="167"/>
      <c r="J212" s="168"/>
      <c r="K212" s="168"/>
      <c r="L212" s="169"/>
      <c r="M212" s="168"/>
      <c r="N212" s="166"/>
      <c r="O212" s="166"/>
      <c r="P212" s="170"/>
      <c r="Q212" s="160"/>
    </row>
    <row r="213" spans="1:17" ht="37.5" customHeight="1">
      <c r="A213" s="161"/>
      <c r="B213" s="162"/>
      <c r="C213" s="163"/>
      <c r="D213" s="164"/>
      <c r="E213" s="165"/>
      <c r="F213" s="166"/>
      <c r="G213" s="166"/>
      <c r="H213" s="163"/>
      <c r="I213" s="167"/>
      <c r="J213" s="168"/>
      <c r="K213" s="168"/>
      <c r="L213" s="169"/>
      <c r="M213" s="168"/>
      <c r="N213" s="166"/>
      <c r="O213" s="166"/>
      <c r="P213" s="170"/>
      <c r="Q213" s="160"/>
    </row>
    <row r="214" spans="1:17" ht="37.5" customHeight="1">
      <c r="A214" s="161"/>
      <c r="B214" s="162"/>
      <c r="C214" s="163"/>
      <c r="D214" s="164"/>
      <c r="E214" s="165"/>
      <c r="F214" s="166"/>
      <c r="G214" s="166"/>
      <c r="H214" s="163"/>
      <c r="I214" s="167"/>
      <c r="J214" s="168"/>
      <c r="K214" s="168"/>
      <c r="L214" s="169"/>
      <c r="M214" s="168"/>
      <c r="N214" s="166"/>
      <c r="O214" s="166"/>
      <c r="P214" s="170"/>
      <c r="Q214" s="160"/>
    </row>
    <row r="215" spans="1:17" ht="37.5" customHeight="1">
      <c r="A215" s="161"/>
      <c r="B215" s="162"/>
      <c r="C215" s="163"/>
      <c r="D215" s="164"/>
      <c r="E215" s="165"/>
      <c r="F215" s="166"/>
      <c r="G215" s="166"/>
      <c r="H215" s="163"/>
      <c r="I215" s="167"/>
      <c r="J215" s="168"/>
      <c r="K215" s="168"/>
      <c r="L215" s="169"/>
      <c r="M215" s="168"/>
      <c r="N215" s="166"/>
      <c r="O215" s="166"/>
      <c r="P215" s="170"/>
      <c r="Q215" s="160"/>
    </row>
    <row r="216" spans="1:17" ht="37.5" customHeight="1">
      <c r="A216" s="161"/>
      <c r="B216" s="162"/>
      <c r="C216" s="163"/>
      <c r="D216" s="164"/>
      <c r="E216" s="165"/>
      <c r="F216" s="166"/>
      <c r="G216" s="166"/>
      <c r="H216" s="163"/>
      <c r="I216" s="167"/>
      <c r="J216" s="168"/>
      <c r="K216" s="168"/>
      <c r="L216" s="169"/>
      <c r="M216" s="168"/>
      <c r="N216" s="166"/>
      <c r="O216" s="166"/>
      <c r="P216" s="170"/>
      <c r="Q216" s="160"/>
    </row>
    <row r="217" spans="1:17" ht="37.5" customHeight="1">
      <c r="A217" s="161"/>
      <c r="B217" s="162"/>
      <c r="C217" s="163"/>
      <c r="D217" s="164"/>
      <c r="E217" s="165"/>
      <c r="F217" s="166"/>
      <c r="G217" s="166"/>
      <c r="H217" s="163"/>
      <c r="I217" s="167"/>
      <c r="J217" s="168"/>
      <c r="K217" s="168"/>
      <c r="L217" s="169"/>
      <c r="M217" s="168"/>
      <c r="N217" s="166"/>
      <c r="O217" s="166"/>
      <c r="P217" s="170"/>
      <c r="Q217" s="160"/>
    </row>
    <row r="218" spans="1:17" ht="37.5" customHeight="1">
      <c r="A218" s="161"/>
      <c r="B218" s="162"/>
      <c r="C218" s="163"/>
      <c r="D218" s="164"/>
      <c r="E218" s="165"/>
      <c r="F218" s="166"/>
      <c r="G218" s="166"/>
      <c r="H218" s="163"/>
      <c r="I218" s="167"/>
      <c r="J218" s="168"/>
      <c r="K218" s="168"/>
      <c r="L218" s="169"/>
      <c r="M218" s="168"/>
      <c r="N218" s="166"/>
      <c r="O218" s="166"/>
      <c r="P218" s="170"/>
      <c r="Q218" s="160"/>
    </row>
    <row r="219" spans="1:17" ht="37.5" customHeight="1">
      <c r="A219" s="161"/>
      <c r="B219" s="162"/>
      <c r="C219" s="163"/>
      <c r="D219" s="164"/>
      <c r="E219" s="165"/>
      <c r="F219" s="166"/>
      <c r="G219" s="166"/>
      <c r="H219" s="163"/>
      <c r="I219" s="167"/>
      <c r="J219" s="168"/>
      <c r="K219" s="168"/>
      <c r="L219" s="169"/>
      <c r="M219" s="168"/>
      <c r="N219" s="166"/>
      <c r="O219" s="166"/>
      <c r="P219" s="170"/>
      <c r="Q219" s="160"/>
    </row>
    <row r="220" spans="1:17" ht="37.5" customHeight="1">
      <c r="A220" s="161"/>
      <c r="B220" s="162"/>
      <c r="C220" s="163"/>
      <c r="D220" s="164"/>
      <c r="E220" s="165"/>
      <c r="F220" s="166"/>
      <c r="G220" s="166"/>
      <c r="H220" s="163"/>
      <c r="I220" s="167"/>
      <c r="J220" s="168"/>
      <c r="K220" s="168"/>
      <c r="L220" s="169"/>
      <c r="M220" s="168"/>
      <c r="N220" s="166"/>
      <c r="O220" s="166"/>
      <c r="P220" s="170"/>
      <c r="Q220" s="160"/>
    </row>
    <row r="221" spans="1:17" ht="37.5" customHeight="1">
      <c r="A221" s="161"/>
      <c r="B221" s="162"/>
      <c r="C221" s="163"/>
      <c r="D221" s="164"/>
      <c r="E221" s="165"/>
      <c r="F221" s="166"/>
      <c r="G221" s="166"/>
      <c r="H221" s="163"/>
      <c r="I221" s="167"/>
      <c r="J221" s="168"/>
      <c r="K221" s="168"/>
      <c r="L221" s="169"/>
      <c r="M221" s="168"/>
      <c r="N221" s="166"/>
      <c r="O221" s="166"/>
      <c r="P221" s="170"/>
      <c r="Q221" s="160"/>
    </row>
    <row r="222" spans="1:17" ht="37.5" customHeight="1">
      <c r="A222" s="161"/>
      <c r="B222" s="162"/>
      <c r="C222" s="163"/>
      <c r="D222" s="164"/>
      <c r="E222" s="165"/>
      <c r="F222" s="166"/>
      <c r="G222" s="166"/>
      <c r="H222" s="163"/>
      <c r="I222" s="167"/>
      <c r="J222" s="168"/>
      <c r="K222" s="168"/>
      <c r="L222" s="169"/>
      <c r="M222" s="168"/>
      <c r="N222" s="166"/>
      <c r="O222" s="166"/>
      <c r="P222" s="170"/>
      <c r="Q222" s="160"/>
    </row>
    <row r="223" spans="1:17" ht="37.5" customHeight="1">
      <c r="A223" s="161"/>
      <c r="B223" s="162"/>
      <c r="C223" s="163"/>
      <c r="D223" s="164"/>
      <c r="E223" s="165"/>
      <c r="F223" s="166"/>
      <c r="G223" s="166"/>
      <c r="H223" s="163"/>
      <c r="I223" s="167"/>
      <c r="J223" s="168"/>
      <c r="K223" s="168"/>
      <c r="L223" s="169"/>
      <c r="M223" s="168"/>
      <c r="N223" s="166"/>
      <c r="O223" s="166"/>
      <c r="P223" s="170"/>
      <c r="Q223" s="160"/>
    </row>
    <row r="224" spans="1:17" ht="37.5" customHeight="1">
      <c r="A224" s="161"/>
      <c r="B224" s="162"/>
      <c r="C224" s="163"/>
      <c r="D224" s="164"/>
      <c r="E224" s="165"/>
      <c r="F224" s="166"/>
      <c r="G224" s="166"/>
      <c r="H224" s="163"/>
      <c r="I224" s="167"/>
      <c r="J224" s="168"/>
      <c r="K224" s="168"/>
      <c r="L224" s="169"/>
      <c r="M224" s="168"/>
      <c r="N224" s="166"/>
      <c r="O224" s="166"/>
      <c r="P224" s="170"/>
      <c r="Q224" s="160"/>
    </row>
    <row r="225" spans="1:17" ht="37.5" customHeight="1">
      <c r="A225" s="161"/>
      <c r="B225" s="162"/>
      <c r="C225" s="163"/>
      <c r="D225" s="164"/>
      <c r="E225" s="165"/>
      <c r="F225" s="166"/>
      <c r="G225" s="166"/>
      <c r="H225" s="163"/>
      <c r="I225" s="167"/>
      <c r="J225" s="168"/>
      <c r="K225" s="168"/>
      <c r="L225" s="169"/>
      <c r="M225" s="168"/>
      <c r="N225" s="166"/>
      <c r="O225" s="166"/>
      <c r="P225" s="170"/>
      <c r="Q225" s="160"/>
    </row>
    <row r="226" spans="1:17" ht="37.5" customHeight="1">
      <c r="A226" s="161"/>
      <c r="B226" s="162"/>
      <c r="C226" s="163"/>
      <c r="D226" s="164"/>
      <c r="E226" s="165"/>
      <c r="F226" s="166"/>
      <c r="G226" s="166"/>
      <c r="H226" s="163"/>
      <c r="I226" s="167"/>
      <c r="J226" s="168"/>
      <c r="K226" s="168"/>
      <c r="L226" s="169"/>
      <c r="M226" s="168"/>
      <c r="N226" s="166"/>
      <c r="O226" s="166"/>
      <c r="P226" s="170"/>
      <c r="Q226" s="160"/>
    </row>
    <row r="227" spans="1:17" ht="37.5" customHeight="1">
      <c r="A227" s="161"/>
      <c r="B227" s="162"/>
      <c r="C227" s="163"/>
      <c r="D227" s="164"/>
      <c r="E227" s="165"/>
      <c r="F227" s="166"/>
      <c r="G227" s="166"/>
      <c r="H227" s="163"/>
      <c r="I227" s="167"/>
      <c r="J227" s="168"/>
      <c r="K227" s="168"/>
      <c r="L227" s="169"/>
      <c r="M227" s="168"/>
      <c r="N227" s="166"/>
      <c r="O227" s="166"/>
      <c r="P227" s="170"/>
      <c r="Q227" s="160"/>
    </row>
    <row r="228" spans="1:17" ht="37.5" customHeight="1">
      <c r="A228" s="161"/>
      <c r="B228" s="162"/>
      <c r="C228" s="163"/>
      <c r="D228" s="164"/>
      <c r="E228" s="165"/>
      <c r="F228" s="166"/>
      <c r="G228" s="166"/>
      <c r="H228" s="163"/>
      <c r="I228" s="167"/>
      <c r="J228" s="168"/>
      <c r="K228" s="168"/>
      <c r="L228" s="169"/>
      <c r="M228" s="168"/>
      <c r="N228" s="166"/>
      <c r="O228" s="166"/>
      <c r="P228" s="170"/>
      <c r="Q228" s="160"/>
    </row>
    <row r="229" spans="1:17" ht="22.5" customHeight="1">
      <c r="A229" s="161"/>
      <c r="B229" s="162"/>
      <c r="C229" s="163"/>
      <c r="D229" s="164"/>
      <c r="E229" s="165"/>
      <c r="F229" s="166"/>
      <c r="G229" s="166"/>
      <c r="H229" s="163"/>
      <c r="I229" s="167"/>
      <c r="J229" s="168"/>
      <c r="K229" s="168"/>
      <c r="L229" s="169"/>
      <c r="M229" s="168"/>
      <c r="N229" s="166"/>
      <c r="O229" s="166"/>
      <c r="P229" s="170"/>
    </row>
    <row r="230" spans="1:17" ht="37.5" customHeight="1">
      <c r="A230" s="161"/>
      <c r="B230" s="162"/>
      <c r="C230" s="163"/>
      <c r="D230" s="164"/>
      <c r="E230" s="165"/>
      <c r="F230" s="166"/>
      <c r="G230" s="166"/>
      <c r="H230" s="163"/>
      <c r="I230" s="167"/>
      <c r="J230" s="168"/>
      <c r="K230" s="168"/>
      <c r="L230" s="169"/>
      <c r="M230" s="168"/>
      <c r="N230" s="166"/>
      <c r="O230" s="166"/>
      <c r="P230" s="170"/>
      <c r="Q230" s="160"/>
    </row>
    <row r="231" spans="1:17" ht="37.5" customHeight="1">
      <c r="A231" s="161"/>
      <c r="B231" s="162"/>
      <c r="C231" s="163"/>
      <c r="D231" s="164"/>
      <c r="E231" s="165"/>
      <c r="F231" s="166"/>
      <c r="G231" s="166"/>
      <c r="H231" s="163"/>
      <c r="I231" s="167"/>
      <c r="J231" s="168"/>
      <c r="K231" s="168"/>
      <c r="L231" s="169"/>
      <c r="M231" s="168"/>
      <c r="N231" s="166"/>
      <c r="O231" s="166"/>
      <c r="P231" s="170"/>
      <c r="Q231" s="160"/>
    </row>
    <row r="232" spans="1:17" ht="37.5" customHeight="1">
      <c r="A232" s="161"/>
      <c r="B232" s="162"/>
      <c r="C232" s="163"/>
      <c r="D232" s="164"/>
      <c r="E232" s="165"/>
      <c r="F232" s="166"/>
      <c r="G232" s="166"/>
      <c r="H232" s="163"/>
      <c r="I232" s="167"/>
      <c r="J232" s="168"/>
      <c r="K232" s="168"/>
      <c r="L232" s="169"/>
      <c r="M232" s="168"/>
      <c r="N232" s="166"/>
      <c r="O232" s="166"/>
      <c r="P232" s="170"/>
      <c r="Q232" s="160"/>
    </row>
    <row r="233" spans="1:17" ht="37.5" customHeight="1">
      <c r="A233" s="161"/>
      <c r="B233" s="162"/>
      <c r="C233" s="163"/>
      <c r="D233" s="164"/>
      <c r="E233" s="165"/>
      <c r="F233" s="166"/>
      <c r="G233" s="166"/>
      <c r="H233" s="163"/>
      <c r="I233" s="167"/>
      <c r="J233" s="168"/>
      <c r="K233" s="168"/>
      <c r="L233" s="169"/>
      <c r="M233" s="168"/>
      <c r="N233" s="166"/>
      <c r="O233" s="166"/>
      <c r="P233" s="170"/>
      <c r="Q233" s="160"/>
    </row>
    <row r="234" spans="1:17" ht="37.5" customHeight="1">
      <c r="A234" s="161"/>
      <c r="B234" s="162"/>
      <c r="C234" s="163"/>
      <c r="D234" s="164"/>
      <c r="E234" s="165"/>
      <c r="F234" s="166"/>
      <c r="G234" s="166"/>
      <c r="H234" s="163"/>
      <c r="I234" s="167"/>
      <c r="J234" s="168"/>
      <c r="K234" s="168"/>
      <c r="L234" s="169"/>
      <c r="M234" s="168"/>
      <c r="N234" s="166"/>
      <c r="O234" s="166"/>
      <c r="P234" s="170"/>
      <c r="Q234" s="160"/>
    </row>
    <row r="235" spans="1:17" ht="37.5" customHeight="1">
      <c r="A235" s="161"/>
      <c r="B235" s="162"/>
      <c r="C235" s="163"/>
      <c r="D235" s="164"/>
      <c r="E235" s="165"/>
      <c r="F235" s="166"/>
      <c r="G235" s="166"/>
      <c r="H235" s="163"/>
      <c r="I235" s="167"/>
      <c r="J235" s="168"/>
      <c r="K235" s="168"/>
      <c r="L235" s="169"/>
      <c r="M235" s="168"/>
      <c r="N235" s="166"/>
      <c r="O235" s="166"/>
      <c r="P235" s="170"/>
      <c r="Q235" s="160"/>
    </row>
    <row r="236" spans="1:17" ht="37.5" customHeight="1">
      <c r="A236" s="161"/>
      <c r="B236" s="162"/>
      <c r="C236" s="163"/>
      <c r="D236" s="164"/>
      <c r="E236" s="165"/>
      <c r="F236" s="166"/>
      <c r="G236" s="166"/>
      <c r="H236" s="163"/>
      <c r="I236" s="167"/>
      <c r="J236" s="168"/>
      <c r="K236" s="168"/>
      <c r="L236" s="169"/>
      <c r="M236" s="168"/>
      <c r="N236" s="166"/>
      <c r="O236" s="166"/>
      <c r="P236" s="170"/>
      <c r="Q236" s="160"/>
    </row>
    <row r="237" spans="1:17" ht="37.5" customHeight="1">
      <c r="A237" s="161"/>
      <c r="B237" s="162"/>
      <c r="C237" s="163"/>
      <c r="D237" s="164"/>
      <c r="E237" s="165"/>
      <c r="F237" s="166"/>
      <c r="G237" s="166"/>
      <c r="H237" s="163"/>
      <c r="I237" s="167"/>
      <c r="J237" s="168"/>
      <c r="K237" s="168"/>
      <c r="L237" s="169"/>
      <c r="M237" s="168"/>
      <c r="N237" s="166"/>
      <c r="O237" s="166"/>
      <c r="P237" s="170"/>
      <c r="Q237" s="160"/>
    </row>
    <row r="238" spans="1:17" ht="37.5" customHeight="1">
      <c r="A238" s="161"/>
      <c r="B238" s="162"/>
      <c r="C238" s="163"/>
      <c r="D238" s="164"/>
      <c r="E238" s="165"/>
      <c r="F238" s="166"/>
      <c r="G238" s="166"/>
      <c r="H238" s="163"/>
      <c r="I238" s="167"/>
      <c r="J238" s="168"/>
      <c r="K238" s="168"/>
      <c r="L238" s="169"/>
      <c r="M238" s="168"/>
      <c r="N238" s="166"/>
      <c r="O238" s="166"/>
      <c r="P238" s="170"/>
      <c r="Q238" s="160"/>
    </row>
    <row r="239" spans="1:17" ht="22.5" customHeight="1">
      <c r="A239" s="161"/>
      <c r="B239" s="162"/>
      <c r="C239" s="163"/>
      <c r="D239" s="164"/>
      <c r="E239" s="165"/>
      <c r="F239" s="166"/>
      <c r="G239" s="166"/>
      <c r="H239" s="163"/>
      <c r="I239" s="167"/>
      <c r="J239" s="168"/>
      <c r="K239" s="168"/>
      <c r="L239" s="169"/>
      <c r="M239" s="168"/>
      <c r="N239" s="166"/>
      <c r="O239" s="166"/>
      <c r="P239" s="170"/>
    </row>
    <row r="240" spans="1:17" ht="37.5" customHeight="1">
      <c r="A240" s="161"/>
      <c r="B240" s="162"/>
      <c r="C240" s="163"/>
      <c r="D240" s="164"/>
      <c r="E240" s="165"/>
      <c r="F240" s="166"/>
      <c r="G240" s="166"/>
      <c r="H240" s="163"/>
      <c r="I240" s="167"/>
      <c r="J240" s="168"/>
      <c r="K240" s="168"/>
      <c r="L240" s="169"/>
      <c r="M240" s="168"/>
      <c r="N240" s="166"/>
      <c r="O240" s="166"/>
      <c r="P240" s="170"/>
      <c r="Q240" s="160"/>
    </row>
    <row r="241" spans="1:17" ht="37.5" customHeight="1">
      <c r="A241" s="161"/>
      <c r="B241" s="162"/>
      <c r="C241" s="163"/>
      <c r="D241" s="164"/>
      <c r="E241" s="165"/>
      <c r="F241" s="166"/>
      <c r="G241" s="166"/>
      <c r="H241" s="163"/>
      <c r="I241" s="167"/>
      <c r="J241" s="168"/>
      <c r="K241" s="168"/>
      <c r="L241" s="169"/>
      <c r="M241" s="168"/>
      <c r="N241" s="166"/>
      <c r="O241" s="166"/>
      <c r="P241" s="170"/>
      <c r="Q241" s="160"/>
    </row>
    <row r="242" spans="1:17" ht="37.5" customHeight="1">
      <c r="A242" s="161"/>
      <c r="B242" s="162"/>
      <c r="C242" s="163"/>
      <c r="D242" s="164"/>
      <c r="E242" s="165"/>
      <c r="F242" s="166"/>
      <c r="G242" s="166"/>
      <c r="H242" s="163"/>
      <c r="I242" s="167"/>
      <c r="J242" s="168"/>
      <c r="K242" s="168"/>
      <c r="L242" s="169"/>
      <c r="M242" s="168"/>
      <c r="N242" s="166"/>
      <c r="O242" s="166"/>
      <c r="P242" s="170"/>
      <c r="Q242" s="160"/>
    </row>
    <row r="243" spans="1:17" ht="37.5" customHeight="1">
      <c r="A243" s="161"/>
      <c r="B243" s="162"/>
      <c r="C243" s="163"/>
      <c r="D243" s="164"/>
      <c r="E243" s="165"/>
      <c r="F243" s="166"/>
      <c r="G243" s="166"/>
      <c r="H243" s="163"/>
      <c r="I243" s="167"/>
      <c r="J243" s="168"/>
      <c r="K243" s="168"/>
      <c r="L243" s="169"/>
      <c r="M243" s="168"/>
      <c r="N243" s="166"/>
      <c r="O243" s="166"/>
      <c r="P243" s="170"/>
      <c r="Q243" s="160"/>
    </row>
    <row r="244" spans="1:17" ht="37.5" customHeight="1">
      <c r="A244" s="161"/>
      <c r="B244" s="162"/>
      <c r="C244" s="163"/>
      <c r="D244" s="164"/>
      <c r="E244" s="165"/>
      <c r="F244" s="166"/>
      <c r="G244" s="166"/>
      <c r="H244" s="163"/>
      <c r="I244" s="167"/>
      <c r="J244" s="168"/>
      <c r="K244" s="168"/>
      <c r="L244" s="169"/>
      <c r="M244" s="168"/>
      <c r="N244" s="166"/>
      <c r="O244" s="166"/>
      <c r="P244" s="170"/>
      <c r="Q244" s="160"/>
    </row>
    <row r="245" spans="1:17" ht="37.5" customHeight="1">
      <c r="A245" s="161"/>
      <c r="B245" s="162"/>
      <c r="C245" s="163"/>
      <c r="D245" s="164"/>
      <c r="E245" s="165"/>
      <c r="F245" s="166"/>
      <c r="G245" s="166"/>
      <c r="H245" s="163"/>
      <c r="I245" s="167"/>
      <c r="J245" s="168"/>
      <c r="K245" s="168"/>
      <c r="L245" s="169"/>
      <c r="M245" s="168"/>
      <c r="N245" s="166"/>
      <c r="O245" s="166"/>
      <c r="P245" s="170"/>
      <c r="Q245" s="160"/>
    </row>
    <row r="246" spans="1:17" ht="37.5" customHeight="1">
      <c r="A246" s="161"/>
      <c r="B246" s="162"/>
      <c r="C246" s="163"/>
      <c r="D246" s="164"/>
      <c r="E246" s="165"/>
      <c r="F246" s="166"/>
      <c r="G246" s="166"/>
      <c r="H246" s="163"/>
      <c r="I246" s="167"/>
      <c r="J246" s="168"/>
      <c r="K246" s="168"/>
      <c r="L246" s="169"/>
      <c r="M246" s="168"/>
      <c r="N246" s="166"/>
      <c r="O246" s="166"/>
      <c r="P246" s="170"/>
      <c r="Q246" s="160"/>
    </row>
    <row r="247" spans="1:17" ht="37.5" customHeight="1">
      <c r="A247" s="161"/>
      <c r="B247" s="162"/>
      <c r="C247" s="163"/>
      <c r="D247" s="164"/>
      <c r="E247" s="165"/>
      <c r="F247" s="166"/>
      <c r="G247" s="166"/>
      <c r="H247" s="163"/>
      <c r="I247" s="167"/>
      <c r="J247" s="168"/>
      <c r="K247" s="168"/>
      <c r="L247" s="169"/>
      <c r="M247" s="168"/>
      <c r="N247" s="166"/>
      <c r="O247" s="166"/>
      <c r="P247" s="170"/>
      <c r="Q247" s="160"/>
    </row>
    <row r="248" spans="1:17" ht="37.5" customHeight="1">
      <c r="A248" s="161"/>
      <c r="B248" s="162"/>
      <c r="C248" s="163"/>
      <c r="D248" s="164"/>
      <c r="E248" s="165"/>
      <c r="F248" s="166"/>
      <c r="G248" s="166"/>
      <c r="H248" s="163"/>
      <c r="I248" s="167"/>
      <c r="J248" s="168"/>
      <c r="K248" s="168"/>
      <c r="L248" s="169"/>
      <c r="M248" s="168"/>
      <c r="N248" s="166"/>
      <c r="O248" s="166"/>
      <c r="P248" s="170"/>
      <c r="Q248" s="160"/>
    </row>
    <row r="249" spans="1:17" ht="22.5" customHeight="1">
      <c r="A249" s="161"/>
      <c r="B249" s="162"/>
      <c r="C249" s="163"/>
      <c r="D249" s="164"/>
      <c r="E249" s="165"/>
      <c r="F249" s="166"/>
      <c r="G249" s="166"/>
      <c r="H249" s="163"/>
      <c r="I249" s="167"/>
      <c r="J249" s="168"/>
      <c r="K249" s="168"/>
      <c r="L249" s="169"/>
      <c r="M249" s="168"/>
      <c r="N249" s="166"/>
      <c r="O249" s="166"/>
      <c r="P249" s="170"/>
    </row>
    <row r="250" spans="1:17" ht="22.5" customHeight="1">
      <c r="A250" s="161"/>
      <c r="B250" s="162"/>
      <c r="C250" s="163"/>
      <c r="D250" s="164"/>
      <c r="E250" s="165"/>
      <c r="F250" s="166"/>
      <c r="G250" s="166"/>
      <c r="H250" s="163"/>
      <c r="I250" s="167"/>
      <c r="J250" s="168"/>
      <c r="K250" s="168"/>
      <c r="L250" s="169"/>
      <c r="M250" s="168"/>
      <c r="N250" s="166"/>
      <c r="O250" s="166"/>
      <c r="P250" s="170"/>
    </row>
    <row r="251" spans="1:17" ht="37.5" customHeight="1">
      <c r="A251" s="161"/>
      <c r="B251" s="162"/>
      <c r="C251" s="163"/>
      <c r="D251" s="164"/>
      <c r="E251" s="165"/>
      <c r="F251" s="166"/>
      <c r="G251" s="166"/>
      <c r="H251" s="163"/>
      <c r="I251" s="167"/>
      <c r="J251" s="168"/>
      <c r="K251" s="168"/>
      <c r="L251" s="169"/>
      <c r="M251" s="168"/>
      <c r="N251" s="166"/>
      <c r="O251" s="166"/>
      <c r="P251" s="170"/>
      <c r="Q251" s="160"/>
    </row>
    <row r="252" spans="1:17" ht="37.5" customHeight="1">
      <c r="A252" s="161"/>
      <c r="B252" s="162"/>
      <c r="C252" s="163"/>
      <c r="D252" s="164"/>
      <c r="E252" s="165"/>
      <c r="F252" s="166"/>
      <c r="G252" s="166"/>
      <c r="H252" s="163"/>
      <c r="I252" s="167"/>
      <c r="J252" s="168"/>
      <c r="K252" s="168"/>
      <c r="L252" s="169"/>
      <c r="M252" s="168"/>
      <c r="N252" s="166"/>
      <c r="O252" s="166"/>
      <c r="P252" s="170"/>
      <c r="Q252" s="160"/>
    </row>
    <row r="253" spans="1:17" ht="22.5" customHeight="1">
      <c r="A253" s="161"/>
      <c r="B253" s="162"/>
      <c r="C253" s="163"/>
      <c r="D253" s="164"/>
      <c r="E253" s="165"/>
      <c r="F253" s="166"/>
      <c r="G253" s="166"/>
      <c r="H253" s="163"/>
      <c r="I253" s="167"/>
      <c r="J253" s="168"/>
      <c r="K253" s="168"/>
      <c r="L253" s="169"/>
      <c r="M253" s="168"/>
      <c r="N253" s="166"/>
      <c r="O253" s="166"/>
      <c r="P253" s="170"/>
    </row>
    <row r="254" spans="1:17" ht="22.5" customHeight="1">
      <c r="A254" s="161"/>
      <c r="B254" s="162"/>
      <c r="C254" s="163"/>
      <c r="D254" s="164"/>
      <c r="E254" s="165"/>
      <c r="F254" s="166"/>
      <c r="G254" s="166"/>
      <c r="H254" s="163"/>
      <c r="I254" s="167"/>
      <c r="J254" s="168"/>
      <c r="K254" s="168"/>
      <c r="L254" s="169"/>
      <c r="M254" s="168"/>
      <c r="N254" s="166"/>
      <c r="O254" s="166"/>
      <c r="P254" s="170"/>
    </row>
    <row r="255" spans="1:17" ht="37.5" customHeight="1">
      <c r="A255" s="161"/>
      <c r="B255" s="162"/>
      <c r="C255" s="163"/>
      <c r="D255" s="164"/>
      <c r="E255" s="165"/>
      <c r="F255" s="166"/>
      <c r="G255" s="166"/>
      <c r="H255" s="163"/>
      <c r="I255" s="167"/>
      <c r="J255" s="168"/>
      <c r="K255" s="168"/>
      <c r="L255" s="169"/>
      <c r="M255" s="168"/>
      <c r="N255" s="166"/>
      <c r="O255" s="166"/>
      <c r="P255" s="170"/>
      <c r="Q255" s="160"/>
    </row>
    <row r="256" spans="1:17" ht="37.5" customHeight="1">
      <c r="A256" s="161"/>
      <c r="B256" s="162"/>
      <c r="C256" s="163"/>
      <c r="D256" s="164"/>
      <c r="E256" s="165"/>
      <c r="F256" s="166"/>
      <c r="G256" s="166"/>
      <c r="H256" s="163"/>
      <c r="I256" s="167"/>
      <c r="J256" s="168"/>
      <c r="K256" s="168"/>
      <c r="L256" s="169"/>
      <c r="M256" s="168"/>
      <c r="N256" s="166"/>
      <c r="O256" s="166"/>
      <c r="P256" s="170"/>
      <c r="Q256" s="160"/>
    </row>
    <row r="257" spans="1:17" ht="22.5" customHeight="1">
      <c r="A257" s="161"/>
      <c r="B257" s="162"/>
      <c r="C257" s="163"/>
      <c r="D257" s="164"/>
      <c r="E257" s="165"/>
      <c r="F257" s="166"/>
      <c r="G257" s="166"/>
      <c r="H257" s="163"/>
      <c r="I257" s="167"/>
      <c r="J257" s="168"/>
      <c r="K257" s="168"/>
      <c r="L257" s="169"/>
      <c r="M257" s="168"/>
      <c r="N257" s="166"/>
      <c r="O257" s="166"/>
      <c r="P257" s="170"/>
    </row>
    <row r="258" spans="1:17" ht="37.5" customHeight="1">
      <c r="A258" s="161"/>
      <c r="B258" s="162"/>
      <c r="C258" s="163"/>
      <c r="D258" s="164"/>
      <c r="E258" s="165"/>
      <c r="F258" s="166"/>
      <c r="G258" s="166"/>
      <c r="H258" s="163"/>
      <c r="I258" s="167"/>
      <c r="J258" s="168"/>
      <c r="K258" s="168"/>
      <c r="L258" s="169"/>
      <c r="M258" s="168"/>
      <c r="N258" s="166"/>
      <c r="O258" s="166"/>
      <c r="P258" s="170"/>
      <c r="Q258" s="160"/>
    </row>
    <row r="259" spans="1:17" ht="37.5" customHeight="1">
      <c r="A259" s="161"/>
      <c r="B259" s="162"/>
      <c r="C259" s="163"/>
      <c r="D259" s="164"/>
      <c r="E259" s="165"/>
      <c r="F259" s="166"/>
      <c r="G259" s="166"/>
      <c r="H259" s="163"/>
      <c r="I259" s="167"/>
      <c r="J259" s="168"/>
      <c r="K259" s="168"/>
      <c r="L259" s="169"/>
      <c r="M259" s="168"/>
      <c r="N259" s="166"/>
      <c r="O259" s="166"/>
      <c r="P259" s="170"/>
      <c r="Q259" s="160"/>
    </row>
    <row r="260" spans="1:17" ht="22.5" customHeight="1">
      <c r="A260" s="161"/>
      <c r="B260" s="162"/>
      <c r="C260" s="163"/>
      <c r="D260" s="164"/>
      <c r="E260" s="165"/>
      <c r="F260" s="166"/>
      <c r="G260" s="166"/>
      <c r="H260" s="163"/>
      <c r="I260" s="167"/>
      <c r="J260" s="168"/>
      <c r="K260" s="168"/>
      <c r="L260" s="169"/>
      <c r="M260" s="168"/>
      <c r="N260" s="166"/>
      <c r="O260" s="166"/>
      <c r="P260" s="170"/>
    </row>
    <row r="261" spans="1:17" ht="37.5" customHeight="1">
      <c r="A261" s="161"/>
      <c r="B261" s="162"/>
      <c r="C261" s="163"/>
      <c r="D261" s="164"/>
      <c r="E261" s="165"/>
      <c r="F261" s="166"/>
      <c r="G261" s="166"/>
      <c r="H261" s="163"/>
      <c r="I261" s="167"/>
      <c r="J261" s="168"/>
      <c r="K261" s="168"/>
      <c r="L261" s="169"/>
      <c r="M261" s="168"/>
      <c r="N261" s="166"/>
      <c r="O261" s="166"/>
      <c r="P261" s="170"/>
      <c r="Q261" s="160"/>
    </row>
    <row r="262" spans="1:17" ht="37.5" customHeight="1">
      <c r="A262" s="161"/>
      <c r="B262" s="162"/>
      <c r="C262" s="163"/>
      <c r="D262" s="164"/>
      <c r="E262" s="165"/>
      <c r="F262" s="166"/>
      <c r="G262" s="166"/>
      <c r="H262" s="163"/>
      <c r="I262" s="167"/>
      <c r="J262" s="168"/>
      <c r="K262" s="168"/>
      <c r="L262" s="169"/>
      <c r="M262" s="168"/>
      <c r="N262" s="166"/>
      <c r="O262" s="166"/>
      <c r="P262" s="170"/>
      <c r="Q262" s="160"/>
    </row>
    <row r="263" spans="1:17" ht="37.5" customHeight="1">
      <c r="A263" s="161"/>
      <c r="B263" s="162"/>
      <c r="C263" s="163"/>
      <c r="D263" s="164"/>
      <c r="E263" s="165"/>
      <c r="F263" s="166"/>
      <c r="G263" s="166"/>
      <c r="H263" s="163"/>
      <c r="I263" s="167"/>
      <c r="J263" s="168"/>
      <c r="K263" s="168"/>
      <c r="L263" s="169"/>
      <c r="M263" s="168"/>
      <c r="N263" s="166"/>
      <c r="O263" s="166"/>
      <c r="P263" s="170"/>
      <c r="Q263" s="160"/>
    </row>
    <row r="264" spans="1:17" ht="37.5" customHeight="1">
      <c r="A264" s="161"/>
      <c r="B264" s="162"/>
      <c r="C264" s="163"/>
      <c r="D264" s="164"/>
      <c r="E264" s="165"/>
      <c r="F264" s="166"/>
      <c r="G264" s="166"/>
      <c r="H264" s="163"/>
      <c r="I264" s="167"/>
      <c r="J264" s="168"/>
      <c r="K264" s="168"/>
      <c r="L264" s="169"/>
      <c r="M264" s="168"/>
      <c r="N264" s="166"/>
      <c r="O264" s="166"/>
      <c r="P264" s="170"/>
      <c r="Q264" s="160"/>
    </row>
    <row r="265" spans="1:17" ht="37.5" customHeight="1">
      <c r="A265" s="161"/>
      <c r="B265" s="162"/>
      <c r="C265" s="163"/>
      <c r="D265" s="164"/>
      <c r="E265" s="165"/>
      <c r="F265" s="166"/>
      <c r="G265" s="166"/>
      <c r="H265" s="163"/>
      <c r="I265" s="167"/>
      <c r="J265" s="168"/>
      <c r="K265" s="168"/>
      <c r="L265" s="169"/>
      <c r="M265" s="168"/>
      <c r="N265" s="166"/>
      <c r="O265" s="166"/>
      <c r="P265" s="170"/>
      <c r="Q265" s="160"/>
    </row>
    <row r="266" spans="1:17" ht="22.5" customHeight="1">
      <c r="A266" s="161"/>
      <c r="B266" s="162"/>
      <c r="C266" s="163"/>
      <c r="D266" s="164"/>
      <c r="E266" s="165"/>
      <c r="F266" s="166"/>
      <c r="G266" s="166"/>
      <c r="H266" s="163"/>
      <c r="I266" s="167"/>
      <c r="J266" s="168"/>
      <c r="K266" s="168"/>
      <c r="L266" s="169"/>
      <c r="M266" s="168"/>
      <c r="N266" s="166"/>
      <c r="O266" s="166"/>
      <c r="P266" s="170"/>
    </row>
    <row r="267" spans="1:17" ht="37.5" customHeight="1">
      <c r="A267" s="161"/>
      <c r="B267" s="162"/>
      <c r="C267" s="163"/>
      <c r="D267" s="164"/>
      <c r="E267" s="165"/>
      <c r="F267" s="166"/>
      <c r="G267" s="166"/>
      <c r="H267" s="163"/>
      <c r="I267" s="167"/>
      <c r="J267" s="168"/>
      <c r="K267" s="168"/>
      <c r="L267" s="169"/>
      <c r="M267" s="168"/>
      <c r="N267" s="166"/>
      <c r="O267" s="166"/>
      <c r="P267" s="170"/>
      <c r="Q267" s="160"/>
    </row>
    <row r="268" spans="1:17" ht="22.5" customHeight="1">
      <c r="A268" s="161"/>
      <c r="B268" s="162"/>
      <c r="C268" s="163"/>
      <c r="D268" s="164"/>
      <c r="E268" s="165"/>
      <c r="F268" s="166"/>
      <c r="G268" s="166"/>
      <c r="H268" s="163"/>
      <c r="I268" s="167"/>
      <c r="J268" s="168"/>
      <c r="K268" s="168"/>
      <c r="L268" s="169"/>
      <c r="M268" s="168"/>
      <c r="N268" s="166"/>
      <c r="O268" s="166"/>
      <c r="P268" s="170"/>
    </row>
    <row r="269" spans="1:17" ht="22.5" customHeight="1">
      <c r="A269" s="161"/>
      <c r="B269" s="162"/>
      <c r="C269" s="163"/>
      <c r="D269" s="164"/>
      <c r="E269" s="165"/>
      <c r="F269" s="166"/>
      <c r="G269" s="166"/>
      <c r="H269" s="163"/>
      <c r="I269" s="167"/>
      <c r="J269" s="168"/>
      <c r="K269" s="168"/>
      <c r="L269" s="169"/>
      <c r="M269" s="168"/>
      <c r="N269" s="166"/>
      <c r="O269" s="166"/>
      <c r="P269" s="170"/>
    </row>
    <row r="270" spans="1:17" ht="22.5" customHeight="1">
      <c r="A270" s="161"/>
      <c r="B270" s="162"/>
      <c r="C270" s="163"/>
      <c r="D270" s="164"/>
      <c r="E270" s="165"/>
      <c r="F270" s="166"/>
      <c r="G270" s="166"/>
      <c r="H270" s="163"/>
      <c r="I270" s="167"/>
      <c r="J270" s="168"/>
      <c r="K270" s="168"/>
      <c r="L270" s="169"/>
      <c r="M270" s="168"/>
      <c r="N270" s="166"/>
      <c r="O270" s="166"/>
      <c r="P270" s="170"/>
    </row>
    <row r="271" spans="1:17" ht="22.5" customHeight="1">
      <c r="A271" s="161"/>
      <c r="B271" s="162"/>
      <c r="C271" s="163"/>
      <c r="D271" s="164"/>
      <c r="E271" s="165"/>
      <c r="F271" s="166"/>
      <c r="G271" s="166"/>
      <c r="H271" s="163"/>
      <c r="I271" s="167"/>
      <c r="J271" s="168"/>
      <c r="K271" s="168"/>
      <c r="L271" s="169"/>
      <c r="M271" s="168"/>
      <c r="N271" s="166"/>
      <c r="O271" s="166"/>
      <c r="P271" s="170"/>
    </row>
    <row r="272" spans="1:17" ht="37.5" customHeight="1">
      <c r="A272" s="161"/>
      <c r="B272" s="162"/>
      <c r="C272" s="163"/>
      <c r="D272" s="164"/>
      <c r="E272" s="165"/>
      <c r="F272" s="166"/>
      <c r="G272" s="166"/>
      <c r="H272" s="163"/>
      <c r="I272" s="167"/>
      <c r="J272" s="168"/>
      <c r="K272" s="168"/>
      <c r="L272" s="169"/>
      <c r="M272" s="168"/>
      <c r="N272" s="166"/>
      <c r="O272" s="166"/>
      <c r="P272" s="170"/>
      <c r="Q272" s="160"/>
    </row>
    <row r="273" spans="1:17" ht="37.5" customHeight="1">
      <c r="A273" s="161"/>
      <c r="B273" s="162"/>
      <c r="C273" s="163"/>
      <c r="D273" s="164"/>
      <c r="E273" s="165"/>
      <c r="F273" s="166"/>
      <c r="G273" s="166"/>
      <c r="H273" s="163"/>
      <c r="I273" s="167"/>
      <c r="J273" s="168"/>
      <c r="K273" s="168"/>
      <c r="L273" s="169"/>
      <c r="M273" s="168"/>
      <c r="N273" s="166"/>
      <c r="O273" s="166"/>
      <c r="P273" s="170"/>
      <c r="Q273" s="160"/>
    </row>
    <row r="274" spans="1:17" ht="37.5" customHeight="1">
      <c r="A274" s="161"/>
      <c r="B274" s="162"/>
      <c r="C274" s="163"/>
      <c r="D274" s="164"/>
      <c r="E274" s="165"/>
      <c r="F274" s="166"/>
      <c r="G274" s="166"/>
      <c r="H274" s="163"/>
      <c r="I274" s="167"/>
      <c r="J274" s="168"/>
      <c r="K274" s="168"/>
      <c r="L274" s="169"/>
      <c r="M274" s="168"/>
      <c r="N274" s="166"/>
      <c r="O274" s="166"/>
      <c r="P274" s="170"/>
      <c r="Q274" s="160"/>
    </row>
    <row r="275" spans="1:17" ht="22.5" customHeight="1">
      <c r="A275" s="161"/>
      <c r="B275" s="162"/>
      <c r="C275" s="163"/>
      <c r="D275" s="164"/>
      <c r="E275" s="165"/>
      <c r="F275" s="166"/>
      <c r="G275" s="166"/>
      <c r="H275" s="163"/>
      <c r="I275" s="167"/>
      <c r="J275" s="168"/>
      <c r="K275" s="168"/>
      <c r="L275" s="169"/>
      <c r="M275" s="168"/>
      <c r="N275" s="166"/>
      <c r="O275" s="166"/>
      <c r="P275" s="170"/>
    </row>
    <row r="276" spans="1:17" ht="37.5" customHeight="1">
      <c r="A276" s="161"/>
      <c r="B276" s="162"/>
      <c r="C276" s="163"/>
      <c r="D276" s="164"/>
      <c r="E276" s="165"/>
      <c r="F276" s="166"/>
      <c r="G276" s="166"/>
      <c r="H276" s="163"/>
      <c r="I276" s="167"/>
      <c r="J276" s="168"/>
      <c r="K276" s="168"/>
      <c r="L276" s="169"/>
      <c r="M276" s="168"/>
      <c r="N276" s="166"/>
      <c r="O276" s="166"/>
      <c r="P276" s="170"/>
      <c r="Q276" s="160"/>
    </row>
    <row r="277" spans="1:17" ht="37.5" customHeight="1">
      <c r="A277" s="161"/>
      <c r="B277" s="162"/>
      <c r="C277" s="163"/>
      <c r="D277" s="164"/>
      <c r="E277" s="165"/>
      <c r="F277" s="166"/>
      <c r="G277" s="166"/>
      <c r="H277" s="163"/>
      <c r="I277" s="167"/>
      <c r="J277" s="168"/>
      <c r="K277" s="168"/>
      <c r="L277" s="169"/>
      <c r="M277" s="168"/>
      <c r="N277" s="166"/>
      <c r="O277" s="166"/>
      <c r="P277" s="170"/>
      <c r="Q277" s="160"/>
    </row>
    <row r="278" spans="1:17" ht="37.5" customHeight="1">
      <c r="A278" s="161"/>
      <c r="B278" s="162"/>
      <c r="C278" s="163"/>
      <c r="D278" s="164"/>
      <c r="E278" s="165"/>
      <c r="F278" s="166"/>
      <c r="G278" s="166"/>
      <c r="H278" s="163"/>
      <c r="I278" s="167"/>
      <c r="J278" s="168"/>
      <c r="K278" s="168"/>
      <c r="L278" s="169"/>
      <c r="M278" s="168"/>
      <c r="N278" s="166"/>
      <c r="O278" s="166"/>
      <c r="P278" s="170"/>
      <c r="Q278" s="160"/>
    </row>
    <row r="279" spans="1:17" ht="37.5" customHeight="1">
      <c r="A279" s="161"/>
      <c r="B279" s="162"/>
      <c r="C279" s="163"/>
      <c r="D279" s="164"/>
      <c r="E279" s="165"/>
      <c r="F279" s="166"/>
      <c r="G279" s="166"/>
      <c r="H279" s="163"/>
      <c r="I279" s="167"/>
      <c r="J279" s="168"/>
      <c r="K279" s="168"/>
      <c r="L279" s="169"/>
      <c r="M279" s="168"/>
      <c r="N279" s="166"/>
      <c r="O279" s="166"/>
      <c r="P279" s="170"/>
      <c r="Q279" s="160"/>
    </row>
    <row r="280" spans="1:17" ht="22.5" customHeight="1">
      <c r="A280" s="161"/>
      <c r="B280" s="162"/>
      <c r="C280" s="163"/>
      <c r="D280" s="164"/>
      <c r="E280" s="165"/>
      <c r="F280" s="166"/>
      <c r="G280" s="166"/>
      <c r="H280" s="163"/>
      <c r="I280" s="167"/>
      <c r="J280" s="168"/>
      <c r="K280" s="168"/>
      <c r="L280" s="169"/>
      <c r="M280" s="168"/>
      <c r="N280" s="166"/>
      <c r="O280" s="166"/>
      <c r="P280" s="170"/>
    </row>
    <row r="281" spans="1:17" ht="37.5" customHeight="1">
      <c r="A281" s="161"/>
      <c r="B281" s="162"/>
      <c r="C281" s="163"/>
      <c r="D281" s="164"/>
      <c r="E281" s="165"/>
      <c r="F281" s="166"/>
      <c r="G281" s="166"/>
      <c r="H281" s="163"/>
      <c r="I281" s="167"/>
      <c r="J281" s="168"/>
      <c r="K281" s="168"/>
      <c r="L281" s="169"/>
      <c r="M281" s="168"/>
      <c r="N281" s="166"/>
      <c r="O281" s="166"/>
      <c r="P281" s="170"/>
      <c r="Q281" s="160"/>
    </row>
    <row r="282" spans="1:17" ht="22.5" customHeight="1">
      <c r="A282" s="161"/>
      <c r="B282" s="162"/>
      <c r="C282" s="163"/>
      <c r="D282" s="164"/>
      <c r="E282" s="165"/>
      <c r="F282" s="166"/>
      <c r="G282" s="166"/>
      <c r="H282" s="163"/>
      <c r="I282" s="167"/>
      <c r="J282" s="168"/>
      <c r="K282" s="168"/>
      <c r="L282" s="169"/>
      <c r="M282" s="168"/>
      <c r="N282" s="166"/>
      <c r="O282" s="166"/>
      <c r="P282" s="170"/>
    </row>
    <row r="283" spans="1:17" ht="37.5" customHeight="1">
      <c r="A283" s="161"/>
      <c r="B283" s="162"/>
      <c r="C283" s="163"/>
      <c r="D283" s="164"/>
      <c r="E283" s="165"/>
      <c r="F283" s="166"/>
      <c r="G283" s="166"/>
      <c r="H283" s="163"/>
      <c r="I283" s="167"/>
      <c r="J283" s="168"/>
      <c r="K283" s="168"/>
      <c r="L283" s="169"/>
      <c r="M283" s="168"/>
      <c r="N283" s="166"/>
      <c r="O283" s="166"/>
      <c r="P283" s="170"/>
      <c r="Q283" s="160"/>
    </row>
    <row r="284" spans="1:17" ht="22.5" customHeight="1">
      <c r="A284" s="161"/>
      <c r="B284" s="162"/>
      <c r="C284" s="163"/>
      <c r="D284" s="164"/>
      <c r="E284" s="165"/>
      <c r="F284" s="166"/>
      <c r="G284" s="166"/>
      <c r="H284" s="163"/>
      <c r="I284" s="167"/>
      <c r="J284" s="168"/>
      <c r="K284" s="168"/>
      <c r="L284" s="169"/>
      <c r="M284" s="168"/>
      <c r="N284" s="166"/>
      <c r="O284" s="166"/>
      <c r="P284" s="170"/>
    </row>
    <row r="285" spans="1:17" ht="37.5" customHeight="1">
      <c r="A285" s="161"/>
      <c r="B285" s="162"/>
      <c r="C285" s="163"/>
      <c r="D285" s="164"/>
      <c r="E285" s="165"/>
      <c r="F285" s="166"/>
      <c r="G285" s="166"/>
      <c r="H285" s="163"/>
      <c r="I285" s="167"/>
      <c r="J285" s="168"/>
      <c r="K285" s="168"/>
      <c r="L285" s="169"/>
      <c r="M285" s="168"/>
      <c r="N285" s="166"/>
      <c r="O285" s="166"/>
      <c r="P285" s="170"/>
      <c r="Q285" s="160"/>
    </row>
    <row r="286" spans="1:17" ht="22.5" customHeight="1">
      <c r="A286" s="161"/>
      <c r="B286" s="162"/>
      <c r="C286" s="163"/>
      <c r="D286" s="164"/>
      <c r="E286" s="165"/>
      <c r="F286" s="166"/>
      <c r="G286" s="166"/>
      <c r="H286" s="163"/>
      <c r="I286" s="167"/>
      <c r="J286" s="168"/>
      <c r="K286" s="168"/>
      <c r="L286" s="169"/>
      <c r="M286" s="168"/>
      <c r="N286" s="166"/>
      <c r="O286" s="166"/>
      <c r="P286" s="170"/>
    </row>
    <row r="287" spans="1:17" ht="37.5" customHeight="1">
      <c r="A287" s="161"/>
      <c r="B287" s="162"/>
      <c r="C287" s="163"/>
      <c r="D287" s="164"/>
      <c r="E287" s="165"/>
      <c r="F287" s="166"/>
      <c r="G287" s="166"/>
      <c r="H287" s="163"/>
      <c r="I287" s="167"/>
      <c r="J287" s="168"/>
      <c r="K287" s="168"/>
      <c r="L287" s="169"/>
      <c r="M287" s="168"/>
      <c r="N287" s="166"/>
      <c r="O287" s="166"/>
      <c r="P287" s="170"/>
      <c r="Q287" s="160"/>
    </row>
    <row r="288" spans="1:17" ht="22.5" customHeight="1">
      <c r="A288" s="161"/>
      <c r="B288" s="162"/>
      <c r="C288" s="163"/>
      <c r="D288" s="164"/>
      <c r="E288" s="165"/>
      <c r="F288" s="166"/>
      <c r="G288" s="166"/>
      <c r="H288" s="163"/>
      <c r="I288" s="167"/>
      <c r="J288" s="168"/>
      <c r="K288" s="168"/>
      <c r="L288" s="169"/>
      <c r="M288" s="168"/>
      <c r="N288" s="166"/>
      <c r="O288" s="166"/>
      <c r="P288" s="170"/>
    </row>
    <row r="289" spans="1:16" ht="22.5" customHeight="1">
      <c r="A289" s="161"/>
      <c r="B289" s="162"/>
      <c r="C289" s="163"/>
      <c r="D289" s="164"/>
      <c r="E289" s="165"/>
      <c r="F289" s="166"/>
      <c r="G289" s="166"/>
      <c r="H289" s="163"/>
      <c r="I289" s="167"/>
      <c r="J289" s="168"/>
      <c r="K289" s="168"/>
      <c r="L289" s="169"/>
      <c r="M289" s="168"/>
      <c r="N289" s="166"/>
      <c r="O289" s="166"/>
      <c r="P289" s="170"/>
    </row>
    <row r="290" spans="1:16" ht="22.5" customHeight="1">
      <c r="A290" s="161"/>
      <c r="B290" s="162"/>
      <c r="C290" s="163"/>
      <c r="D290" s="164"/>
      <c r="E290" s="165"/>
      <c r="F290" s="166"/>
      <c r="G290" s="166"/>
      <c r="H290" s="163"/>
      <c r="I290" s="167"/>
      <c r="J290" s="168"/>
      <c r="K290" s="168"/>
      <c r="L290" s="169"/>
      <c r="M290" s="168"/>
      <c r="N290" s="166"/>
      <c r="O290" s="166"/>
      <c r="P290" s="170"/>
    </row>
    <row r="291" spans="1:16" ht="22.5" customHeight="1">
      <c r="A291" s="161"/>
      <c r="B291" s="162"/>
      <c r="C291" s="163"/>
      <c r="D291" s="164"/>
      <c r="E291" s="165"/>
      <c r="F291" s="166"/>
      <c r="G291" s="166"/>
      <c r="H291" s="163"/>
      <c r="I291" s="167"/>
      <c r="J291" s="168"/>
      <c r="K291" s="168"/>
      <c r="L291" s="169"/>
      <c r="M291" s="168"/>
      <c r="N291" s="166"/>
      <c r="O291" s="166"/>
      <c r="P291" s="170"/>
    </row>
    <row r="292" spans="1:16" ht="22.5" customHeight="1">
      <c r="A292" s="161"/>
      <c r="B292" s="162"/>
      <c r="C292" s="163"/>
      <c r="D292" s="164"/>
      <c r="E292" s="165"/>
      <c r="F292" s="166"/>
      <c r="G292" s="166"/>
      <c r="H292" s="163"/>
      <c r="I292" s="167"/>
      <c r="J292" s="168"/>
      <c r="K292" s="168"/>
      <c r="L292" s="169"/>
      <c r="M292" s="168"/>
      <c r="N292" s="166"/>
      <c r="O292" s="166"/>
      <c r="P292" s="170"/>
    </row>
    <row r="293" spans="1:16" ht="22.5" customHeight="1">
      <c r="A293" s="161"/>
      <c r="B293" s="162"/>
      <c r="C293" s="163"/>
      <c r="D293" s="164"/>
      <c r="E293" s="165"/>
      <c r="F293" s="166"/>
      <c r="G293" s="166"/>
      <c r="H293" s="163"/>
      <c r="I293" s="167"/>
      <c r="J293" s="168"/>
      <c r="K293" s="168"/>
      <c r="L293" s="169"/>
      <c r="M293" s="168"/>
      <c r="N293" s="166"/>
      <c r="O293" s="166"/>
      <c r="P293" s="170"/>
    </row>
    <row r="294" spans="1:16" ht="22.5" customHeight="1">
      <c r="A294" s="161"/>
      <c r="B294" s="162"/>
      <c r="C294" s="163"/>
      <c r="D294" s="164"/>
      <c r="E294" s="165"/>
      <c r="F294" s="166"/>
      <c r="G294" s="166"/>
      <c r="H294" s="163"/>
      <c r="I294" s="167"/>
      <c r="J294" s="168"/>
      <c r="K294" s="168"/>
      <c r="L294" s="169"/>
      <c r="M294" s="168"/>
      <c r="N294" s="166"/>
      <c r="O294" s="166"/>
      <c r="P294" s="170"/>
    </row>
    <row r="295" spans="1:16" ht="22.5" customHeight="1">
      <c r="A295" s="161"/>
      <c r="B295" s="162"/>
      <c r="C295" s="163"/>
      <c r="D295" s="164"/>
      <c r="E295" s="165"/>
      <c r="F295" s="166"/>
      <c r="G295" s="166"/>
      <c r="H295" s="163"/>
      <c r="I295" s="167"/>
      <c r="J295" s="168"/>
      <c r="K295" s="168"/>
      <c r="L295" s="169"/>
      <c r="M295" s="168"/>
      <c r="N295" s="166"/>
      <c r="O295" s="166"/>
      <c r="P295" s="170"/>
    </row>
    <row r="296" spans="1:16" ht="22.5" customHeight="1">
      <c r="A296" s="161"/>
      <c r="B296" s="162"/>
      <c r="C296" s="163"/>
      <c r="D296" s="164"/>
      <c r="E296" s="165"/>
      <c r="F296" s="166"/>
      <c r="G296" s="166"/>
      <c r="H296" s="163"/>
      <c r="I296" s="167"/>
      <c r="J296" s="168"/>
      <c r="K296" s="168"/>
      <c r="L296" s="169"/>
      <c r="M296" s="168"/>
      <c r="N296" s="166"/>
      <c r="O296" s="166"/>
      <c r="P296" s="170"/>
    </row>
    <row r="297" spans="1:16" ht="22.5" customHeight="1">
      <c r="A297" s="161"/>
      <c r="B297" s="162"/>
      <c r="C297" s="163"/>
      <c r="D297" s="164"/>
      <c r="E297" s="165"/>
      <c r="F297" s="166"/>
      <c r="G297" s="166"/>
      <c r="H297" s="163"/>
      <c r="I297" s="167"/>
      <c r="J297" s="168"/>
      <c r="K297" s="168"/>
      <c r="L297" s="169"/>
      <c r="M297" s="168"/>
      <c r="N297" s="166"/>
      <c r="O297" s="166"/>
      <c r="P297" s="170"/>
    </row>
    <row r="298" spans="1:16" ht="22.5" customHeight="1">
      <c r="A298" s="161"/>
      <c r="B298" s="162"/>
      <c r="C298" s="163"/>
      <c r="D298" s="164"/>
      <c r="E298" s="165"/>
      <c r="F298" s="166"/>
      <c r="G298" s="166"/>
      <c r="H298" s="163"/>
      <c r="I298" s="167"/>
      <c r="J298" s="168"/>
      <c r="K298" s="168"/>
      <c r="L298" s="169"/>
      <c r="M298" s="168"/>
      <c r="N298" s="166"/>
      <c r="O298" s="166"/>
      <c r="P298" s="170"/>
    </row>
    <row r="299" spans="1:16" ht="22.5" customHeight="1">
      <c r="A299" s="161"/>
      <c r="B299" s="162"/>
      <c r="C299" s="163"/>
      <c r="D299" s="164"/>
      <c r="E299" s="165"/>
      <c r="F299" s="166"/>
      <c r="G299" s="166"/>
      <c r="H299" s="163"/>
      <c r="I299" s="167"/>
      <c r="J299" s="168"/>
      <c r="K299" s="168"/>
      <c r="L299" s="169"/>
      <c r="M299" s="168"/>
      <c r="N299" s="166"/>
      <c r="O299" s="166"/>
      <c r="P299" s="170"/>
    </row>
    <row r="300" spans="1:16" ht="22.5" customHeight="1">
      <c r="A300" s="161"/>
      <c r="B300" s="162"/>
      <c r="C300" s="163"/>
      <c r="D300" s="164"/>
      <c r="E300" s="165"/>
      <c r="F300" s="166"/>
      <c r="G300" s="166"/>
      <c r="H300" s="163"/>
      <c r="I300" s="167"/>
      <c r="J300" s="168"/>
      <c r="K300" s="168"/>
      <c r="L300" s="169"/>
      <c r="M300" s="168"/>
      <c r="N300" s="166"/>
      <c r="O300" s="166"/>
      <c r="P300" s="170"/>
    </row>
    <row r="301" spans="1:16" ht="22.5" customHeight="1">
      <c r="A301" s="161"/>
      <c r="B301" s="162"/>
      <c r="C301" s="163"/>
      <c r="D301" s="164"/>
      <c r="E301" s="165"/>
      <c r="F301" s="166"/>
      <c r="G301" s="166"/>
      <c r="H301" s="163"/>
      <c r="I301" s="167"/>
      <c r="J301" s="168"/>
      <c r="K301" s="168"/>
      <c r="L301" s="169"/>
      <c r="M301" s="168"/>
      <c r="N301" s="166"/>
      <c r="O301" s="166"/>
      <c r="P301" s="170"/>
    </row>
    <row r="302" spans="1:16" ht="22.5" customHeight="1">
      <c r="A302" s="161"/>
      <c r="B302" s="162"/>
      <c r="C302" s="163"/>
      <c r="D302" s="164"/>
      <c r="E302" s="165"/>
      <c r="F302" s="166"/>
      <c r="G302" s="166"/>
      <c r="H302" s="163"/>
      <c r="I302" s="167"/>
      <c r="J302" s="168"/>
      <c r="K302" s="168"/>
      <c r="L302" s="169"/>
      <c r="M302" s="168"/>
      <c r="N302" s="166"/>
      <c r="O302" s="166"/>
      <c r="P302" s="170"/>
    </row>
    <row r="303" spans="1:16" ht="22.5" customHeight="1">
      <c r="A303" s="161"/>
      <c r="B303" s="162"/>
      <c r="C303" s="163"/>
      <c r="D303" s="164"/>
      <c r="E303" s="165"/>
      <c r="F303" s="166"/>
      <c r="G303" s="166"/>
      <c r="H303" s="163"/>
      <c r="I303" s="167"/>
      <c r="J303" s="168"/>
      <c r="K303" s="168"/>
      <c r="L303" s="169"/>
      <c r="M303" s="168"/>
      <c r="N303" s="166"/>
      <c r="O303" s="166"/>
      <c r="P303" s="170"/>
    </row>
    <row r="304" spans="1:16" ht="22.5" customHeight="1">
      <c r="A304" s="161"/>
      <c r="B304" s="162"/>
      <c r="C304" s="163"/>
      <c r="D304" s="164"/>
      <c r="E304" s="165"/>
      <c r="F304" s="166"/>
      <c r="G304" s="166"/>
      <c r="H304" s="163"/>
      <c r="I304" s="167"/>
      <c r="J304" s="168"/>
      <c r="K304" s="168"/>
      <c r="L304" s="169"/>
      <c r="M304" s="168"/>
      <c r="N304" s="166"/>
      <c r="O304" s="166"/>
      <c r="P304" s="170"/>
    </row>
    <row r="305" spans="1:16" ht="22.5" customHeight="1">
      <c r="A305" s="161"/>
      <c r="B305" s="162"/>
      <c r="C305" s="163"/>
      <c r="D305" s="164"/>
      <c r="E305" s="165"/>
      <c r="F305" s="166"/>
      <c r="G305" s="166"/>
      <c r="H305" s="163"/>
      <c r="I305" s="167"/>
      <c r="J305" s="168"/>
      <c r="K305" s="168"/>
      <c r="L305" s="169"/>
      <c r="M305" s="168"/>
      <c r="N305" s="166"/>
      <c r="O305" s="166"/>
      <c r="P305" s="170"/>
    </row>
    <row r="306" spans="1:16" ht="22.5" customHeight="1">
      <c r="A306" s="161"/>
      <c r="B306" s="162"/>
      <c r="C306" s="163"/>
      <c r="D306" s="164"/>
      <c r="E306" s="165"/>
      <c r="F306" s="166"/>
      <c r="G306" s="166"/>
      <c r="H306" s="163"/>
      <c r="I306" s="167"/>
      <c r="J306" s="168"/>
      <c r="K306" s="168"/>
      <c r="L306" s="169"/>
      <c r="M306" s="168"/>
      <c r="N306" s="166"/>
      <c r="O306" s="166"/>
      <c r="P306" s="170"/>
    </row>
    <row r="307" spans="1:16" ht="22.5" customHeight="1">
      <c r="A307" s="161"/>
      <c r="B307" s="162"/>
      <c r="C307" s="163"/>
      <c r="D307" s="164"/>
      <c r="E307" s="165"/>
      <c r="F307" s="166"/>
      <c r="G307" s="166"/>
      <c r="H307" s="163"/>
      <c r="I307" s="167"/>
      <c r="J307" s="168"/>
      <c r="K307" s="168"/>
      <c r="L307" s="169"/>
      <c r="M307" s="168"/>
      <c r="N307" s="166"/>
      <c r="O307" s="166"/>
      <c r="P307" s="170"/>
    </row>
    <row r="308" spans="1:16" ht="22.5" customHeight="1">
      <c r="A308" s="161"/>
      <c r="B308" s="162"/>
      <c r="C308" s="163"/>
      <c r="D308" s="164"/>
      <c r="E308" s="165"/>
      <c r="F308" s="166"/>
      <c r="G308" s="166"/>
      <c r="H308" s="163"/>
      <c r="I308" s="167"/>
      <c r="J308" s="168"/>
      <c r="K308" s="168"/>
      <c r="L308" s="169"/>
      <c r="M308" s="168"/>
      <c r="N308" s="166"/>
      <c r="O308" s="166"/>
      <c r="P308" s="170"/>
    </row>
    <row r="309" spans="1:16" ht="22.5" customHeight="1">
      <c r="A309" s="161"/>
      <c r="B309" s="162"/>
      <c r="C309" s="163"/>
      <c r="D309" s="164"/>
      <c r="E309" s="165"/>
      <c r="F309" s="166"/>
      <c r="G309" s="166"/>
      <c r="H309" s="163"/>
      <c r="I309" s="167"/>
      <c r="J309" s="168"/>
      <c r="K309" s="168"/>
      <c r="L309" s="169"/>
      <c r="M309" s="168"/>
      <c r="N309" s="166"/>
      <c r="O309" s="166"/>
      <c r="P309" s="170"/>
    </row>
    <row r="310" spans="1:16" ht="22.5" customHeight="1">
      <c r="A310" s="161"/>
      <c r="B310" s="162"/>
      <c r="C310" s="163"/>
      <c r="D310" s="164"/>
      <c r="E310" s="165"/>
      <c r="F310" s="166"/>
      <c r="G310" s="166"/>
      <c r="H310" s="163"/>
      <c r="I310" s="167"/>
      <c r="J310" s="168"/>
      <c r="K310" s="168"/>
      <c r="L310" s="169"/>
      <c r="M310" s="168"/>
      <c r="N310" s="166"/>
      <c r="O310" s="166"/>
      <c r="P310" s="170"/>
    </row>
    <row r="311" spans="1:16" ht="22.5" customHeight="1">
      <c r="A311" s="161"/>
      <c r="B311" s="162"/>
      <c r="C311" s="163"/>
      <c r="D311" s="164"/>
      <c r="E311" s="165"/>
      <c r="F311" s="166"/>
      <c r="G311" s="166"/>
      <c r="H311" s="163"/>
      <c r="I311" s="167"/>
      <c r="J311" s="168"/>
      <c r="K311" s="168"/>
      <c r="L311" s="169"/>
      <c r="M311" s="168"/>
      <c r="N311" s="166"/>
      <c r="O311" s="166"/>
      <c r="P311" s="170"/>
    </row>
    <row r="312" spans="1:16" ht="22.5" customHeight="1">
      <c r="A312" s="161"/>
      <c r="B312" s="162"/>
      <c r="C312" s="163"/>
      <c r="D312" s="164"/>
      <c r="E312" s="165"/>
      <c r="F312" s="166"/>
      <c r="G312" s="166"/>
      <c r="H312" s="163"/>
      <c r="I312" s="167"/>
      <c r="J312" s="168"/>
      <c r="K312" s="168"/>
      <c r="L312" s="169"/>
      <c r="M312" s="168"/>
      <c r="N312" s="166"/>
      <c r="O312" s="166"/>
      <c r="P312" s="170"/>
    </row>
    <row r="313" spans="1:16" ht="22.5" customHeight="1">
      <c r="A313" s="161"/>
      <c r="B313" s="162"/>
      <c r="C313" s="163"/>
      <c r="D313" s="164"/>
      <c r="E313" s="165"/>
      <c r="F313" s="166"/>
      <c r="G313" s="166"/>
      <c r="H313" s="163"/>
      <c r="I313" s="167"/>
      <c r="J313" s="168"/>
      <c r="K313" s="168"/>
      <c r="L313" s="169"/>
      <c r="M313" s="168"/>
      <c r="N313" s="166"/>
      <c r="O313" s="166"/>
      <c r="P313" s="170"/>
    </row>
    <row r="314" spans="1:16" ht="22.5" customHeight="1">
      <c r="A314" s="161"/>
      <c r="B314" s="162"/>
      <c r="C314" s="163"/>
      <c r="D314" s="164"/>
      <c r="E314" s="165"/>
      <c r="F314" s="166"/>
      <c r="G314" s="166"/>
      <c r="H314" s="163"/>
      <c r="I314" s="167"/>
      <c r="J314" s="168"/>
      <c r="K314" s="168"/>
      <c r="L314" s="169"/>
      <c r="M314" s="168"/>
      <c r="N314" s="166"/>
      <c r="O314" s="166"/>
      <c r="P314" s="170"/>
    </row>
    <row r="315" spans="1:16" ht="22.5" customHeight="1">
      <c r="A315" s="161"/>
      <c r="B315" s="162"/>
      <c r="C315" s="163"/>
      <c r="D315" s="164"/>
      <c r="E315" s="165"/>
      <c r="F315" s="166"/>
      <c r="G315" s="166"/>
      <c r="H315" s="163"/>
      <c r="I315" s="167"/>
      <c r="J315" s="168"/>
      <c r="K315" s="168"/>
      <c r="L315" s="169"/>
      <c r="M315" s="168"/>
      <c r="N315" s="166"/>
      <c r="O315" s="166"/>
      <c r="P315" s="170"/>
    </row>
    <row r="316" spans="1:16" ht="22.5" customHeight="1">
      <c r="A316" s="161"/>
      <c r="B316" s="162"/>
      <c r="C316" s="163"/>
      <c r="D316" s="164"/>
      <c r="E316" s="165"/>
      <c r="F316" s="166"/>
      <c r="G316" s="166"/>
      <c r="H316" s="163"/>
      <c r="I316" s="167"/>
      <c r="J316" s="168"/>
      <c r="K316" s="168"/>
      <c r="L316" s="169"/>
      <c r="M316" s="168"/>
      <c r="N316" s="166"/>
      <c r="O316" s="166"/>
      <c r="P316" s="170"/>
    </row>
    <row r="317" spans="1:16" ht="22.5" customHeight="1">
      <c r="A317" s="161"/>
      <c r="B317" s="162"/>
      <c r="C317" s="163"/>
      <c r="D317" s="164"/>
      <c r="E317" s="165"/>
      <c r="F317" s="166"/>
      <c r="G317" s="166"/>
      <c r="H317" s="163"/>
      <c r="I317" s="167"/>
      <c r="J317" s="168"/>
      <c r="K317" s="168"/>
      <c r="L317" s="169"/>
      <c r="M317" s="168"/>
      <c r="N317" s="166"/>
      <c r="O317" s="166"/>
      <c r="P317" s="170"/>
    </row>
    <row r="318" spans="1:16" ht="22.5" customHeight="1">
      <c r="A318" s="161"/>
      <c r="B318" s="162"/>
      <c r="C318" s="163"/>
      <c r="D318" s="164"/>
      <c r="E318" s="165"/>
      <c r="F318" s="166"/>
      <c r="G318" s="166"/>
      <c r="H318" s="163"/>
      <c r="I318" s="167"/>
      <c r="J318" s="168"/>
      <c r="K318" s="168"/>
      <c r="L318" s="169"/>
      <c r="M318" s="168"/>
      <c r="N318" s="166"/>
      <c r="O318" s="166"/>
      <c r="P318" s="170"/>
    </row>
    <row r="319" spans="1:16" ht="22.5" customHeight="1">
      <c r="A319" s="161"/>
      <c r="B319" s="162"/>
      <c r="C319" s="163"/>
      <c r="D319" s="164"/>
      <c r="E319" s="165"/>
      <c r="F319" s="166"/>
      <c r="G319" s="166"/>
      <c r="H319" s="163"/>
      <c r="I319" s="167"/>
      <c r="J319" s="168"/>
      <c r="K319" s="168"/>
      <c r="L319" s="169"/>
      <c r="M319" s="168"/>
      <c r="N319" s="166"/>
      <c r="O319" s="166"/>
      <c r="P319" s="170"/>
    </row>
    <row r="320" spans="1:16" ht="22.5" customHeight="1">
      <c r="A320" s="161"/>
      <c r="B320" s="162"/>
      <c r="C320" s="163"/>
      <c r="D320" s="164"/>
      <c r="E320" s="165"/>
      <c r="F320" s="166"/>
      <c r="G320" s="166"/>
      <c r="H320" s="163"/>
      <c r="I320" s="167"/>
      <c r="J320" s="168"/>
      <c r="K320" s="168"/>
      <c r="L320" s="169"/>
      <c r="M320" s="168"/>
      <c r="N320" s="166"/>
      <c r="O320" s="166"/>
      <c r="P320" s="170"/>
    </row>
    <row r="321" spans="1:16" ht="22.5" customHeight="1">
      <c r="A321" s="161"/>
      <c r="B321" s="162"/>
      <c r="C321" s="163"/>
      <c r="D321" s="164"/>
      <c r="E321" s="165"/>
      <c r="F321" s="166"/>
      <c r="G321" s="166"/>
      <c r="H321" s="163"/>
      <c r="I321" s="167"/>
      <c r="J321" s="168"/>
      <c r="K321" s="168"/>
      <c r="L321" s="169"/>
      <c r="M321" s="168"/>
      <c r="N321" s="166"/>
      <c r="O321" s="166"/>
      <c r="P321" s="170"/>
    </row>
    <row r="322" spans="1:16" ht="22.5" customHeight="1">
      <c r="A322" s="161"/>
      <c r="B322" s="162"/>
      <c r="C322" s="163"/>
      <c r="D322" s="164"/>
      <c r="E322" s="165"/>
      <c r="F322" s="166"/>
      <c r="G322" s="166"/>
      <c r="H322" s="163"/>
      <c r="I322" s="167"/>
      <c r="J322" s="168"/>
      <c r="K322" s="168"/>
      <c r="L322" s="169"/>
      <c r="M322" s="168"/>
      <c r="N322" s="166"/>
      <c r="O322" s="166"/>
      <c r="P322" s="170"/>
    </row>
    <row r="323" spans="1:16" ht="22.5" customHeight="1">
      <c r="A323" s="161"/>
      <c r="B323" s="162"/>
      <c r="C323" s="163"/>
      <c r="D323" s="164"/>
      <c r="E323" s="165"/>
      <c r="F323" s="166"/>
      <c r="G323" s="166"/>
      <c r="H323" s="163"/>
      <c r="I323" s="167"/>
      <c r="J323" s="168"/>
      <c r="K323" s="168"/>
      <c r="L323" s="169"/>
      <c r="M323" s="168"/>
      <c r="N323" s="166"/>
      <c r="O323" s="166"/>
      <c r="P323" s="170"/>
    </row>
    <row r="324" spans="1:16" ht="22.5" customHeight="1">
      <c r="A324" s="161"/>
      <c r="B324" s="162"/>
      <c r="C324" s="163"/>
      <c r="D324" s="164"/>
      <c r="E324" s="165"/>
      <c r="F324" s="166"/>
      <c r="G324" s="166"/>
      <c r="H324" s="163"/>
      <c r="I324" s="167"/>
      <c r="J324" s="168"/>
      <c r="K324" s="168"/>
      <c r="L324" s="169"/>
      <c r="M324" s="168"/>
      <c r="N324" s="166"/>
      <c r="O324" s="166"/>
      <c r="P324" s="170"/>
    </row>
    <row r="325" spans="1:16" ht="22.5" customHeight="1">
      <c r="A325" s="161"/>
      <c r="B325" s="162"/>
      <c r="C325" s="163"/>
      <c r="D325" s="164"/>
      <c r="E325" s="165"/>
      <c r="F325" s="166"/>
      <c r="G325" s="166"/>
      <c r="H325" s="163"/>
      <c r="I325" s="167"/>
      <c r="J325" s="168"/>
      <c r="K325" s="168"/>
      <c r="L325" s="169"/>
      <c r="M325" s="168"/>
      <c r="N325" s="166"/>
      <c r="O325" s="166"/>
      <c r="P325" s="170"/>
    </row>
    <row r="326" spans="1:16" ht="22.5" customHeight="1">
      <c r="A326" s="161"/>
      <c r="B326" s="162"/>
      <c r="C326" s="163"/>
      <c r="D326" s="164"/>
      <c r="E326" s="165"/>
      <c r="F326" s="166"/>
      <c r="G326" s="166"/>
      <c r="H326" s="163"/>
      <c r="I326" s="167"/>
      <c r="J326" s="168"/>
      <c r="K326" s="168"/>
      <c r="L326" s="169"/>
      <c r="M326" s="168"/>
      <c r="N326" s="166"/>
      <c r="O326" s="166"/>
      <c r="P326" s="170"/>
    </row>
    <row r="327" spans="1:16" ht="22.5" customHeight="1">
      <c r="A327" s="161"/>
      <c r="B327" s="162"/>
      <c r="C327" s="163"/>
      <c r="D327" s="164"/>
      <c r="E327" s="165"/>
      <c r="F327" s="166"/>
      <c r="G327" s="166"/>
      <c r="H327" s="163"/>
      <c r="I327" s="167"/>
      <c r="J327" s="168"/>
      <c r="K327" s="168"/>
      <c r="L327" s="169"/>
      <c r="M327" s="168"/>
      <c r="N327" s="166"/>
      <c r="O327" s="166"/>
      <c r="P327" s="170"/>
    </row>
    <row r="328" spans="1:16" ht="22.5" customHeight="1">
      <c r="A328" s="161"/>
      <c r="B328" s="162"/>
      <c r="C328" s="163"/>
      <c r="D328" s="164"/>
      <c r="E328" s="165"/>
      <c r="F328" s="166"/>
      <c r="G328" s="166"/>
      <c r="H328" s="163"/>
      <c r="I328" s="167"/>
      <c r="J328" s="168"/>
      <c r="K328" s="168"/>
      <c r="L328" s="169"/>
      <c r="M328" s="168"/>
      <c r="N328" s="166"/>
      <c r="O328" s="166"/>
      <c r="P328" s="170"/>
    </row>
    <row r="329" spans="1:16" ht="22.5" customHeight="1">
      <c r="A329" s="161"/>
      <c r="B329" s="162"/>
      <c r="C329" s="163"/>
      <c r="D329" s="164"/>
      <c r="E329" s="165"/>
      <c r="F329" s="166"/>
      <c r="G329" s="166"/>
      <c r="H329" s="163"/>
      <c r="I329" s="167"/>
      <c r="J329" s="168"/>
      <c r="K329" s="168"/>
      <c r="L329" s="169"/>
      <c r="M329" s="168"/>
      <c r="N329" s="166"/>
      <c r="O329" s="166"/>
      <c r="P329" s="170"/>
    </row>
    <row r="330" spans="1:16" ht="22.5" customHeight="1">
      <c r="A330" s="161"/>
      <c r="B330" s="162"/>
      <c r="C330" s="163"/>
      <c r="D330" s="164"/>
      <c r="E330" s="165"/>
      <c r="F330" s="166"/>
      <c r="G330" s="166"/>
      <c r="H330" s="163"/>
      <c r="I330" s="167"/>
      <c r="J330" s="168"/>
      <c r="K330" s="168"/>
      <c r="L330" s="169"/>
      <c r="M330" s="168"/>
      <c r="N330" s="166"/>
      <c r="O330" s="166"/>
      <c r="P330" s="170"/>
    </row>
    <row r="331" spans="1:16" ht="22.5" customHeight="1">
      <c r="A331" s="161"/>
      <c r="B331" s="162"/>
      <c r="C331" s="163"/>
      <c r="D331" s="164"/>
      <c r="E331" s="165"/>
      <c r="F331" s="166"/>
      <c r="G331" s="166"/>
      <c r="H331" s="163"/>
      <c r="I331" s="167"/>
      <c r="J331" s="168"/>
      <c r="K331" s="168"/>
      <c r="L331" s="169"/>
      <c r="M331" s="168"/>
      <c r="N331" s="166"/>
      <c r="O331" s="166"/>
      <c r="P331" s="170"/>
    </row>
    <row r="332" spans="1:16" ht="22.5" customHeight="1">
      <c r="A332" s="161"/>
      <c r="B332" s="162"/>
      <c r="C332" s="163"/>
      <c r="D332" s="164"/>
      <c r="E332" s="165"/>
      <c r="F332" s="166"/>
      <c r="G332" s="166"/>
      <c r="H332" s="163"/>
      <c r="I332" s="167"/>
      <c r="J332" s="168"/>
      <c r="K332" s="168"/>
      <c r="L332" s="169"/>
      <c r="M332" s="168"/>
      <c r="N332" s="166"/>
      <c r="O332" s="166"/>
      <c r="P332" s="170"/>
    </row>
    <row r="333" spans="1:16" ht="22.5" customHeight="1">
      <c r="A333" s="161"/>
      <c r="B333" s="162"/>
      <c r="C333" s="163"/>
      <c r="D333" s="164"/>
      <c r="E333" s="165"/>
      <c r="F333" s="166"/>
      <c r="G333" s="166"/>
      <c r="H333" s="163"/>
      <c r="I333" s="167"/>
      <c r="J333" s="168"/>
      <c r="K333" s="168"/>
      <c r="L333" s="169"/>
      <c r="M333" s="168"/>
      <c r="N333" s="166"/>
      <c r="O333" s="166"/>
      <c r="P333" s="170"/>
    </row>
    <row r="334" spans="1:16" ht="22.5" customHeight="1">
      <c r="A334" s="161"/>
      <c r="B334" s="162"/>
      <c r="C334" s="163"/>
      <c r="D334" s="164"/>
      <c r="E334" s="165"/>
      <c r="F334" s="166"/>
      <c r="G334" s="166"/>
      <c r="H334" s="163"/>
      <c r="I334" s="167"/>
      <c r="J334" s="168"/>
      <c r="K334" s="168"/>
      <c r="L334" s="169"/>
      <c r="M334" s="168"/>
      <c r="N334" s="166"/>
      <c r="O334" s="166"/>
      <c r="P334" s="170"/>
    </row>
    <row r="335" spans="1:16" ht="22.5" customHeight="1">
      <c r="A335" s="161"/>
      <c r="B335" s="162"/>
      <c r="C335" s="163"/>
      <c r="D335" s="164"/>
      <c r="E335" s="165"/>
      <c r="F335" s="166"/>
      <c r="G335" s="166"/>
      <c r="H335" s="163"/>
      <c r="I335" s="167"/>
      <c r="J335" s="168"/>
      <c r="K335" s="168"/>
      <c r="L335" s="169"/>
      <c r="M335" s="168"/>
      <c r="N335" s="166"/>
      <c r="O335" s="166"/>
      <c r="P335" s="170"/>
    </row>
    <row r="336" spans="1:16" ht="22.5" customHeight="1">
      <c r="A336" s="161"/>
      <c r="B336" s="162"/>
      <c r="C336" s="163"/>
      <c r="D336" s="164"/>
      <c r="E336" s="165"/>
      <c r="F336" s="166"/>
      <c r="G336" s="166"/>
      <c r="H336" s="163"/>
      <c r="I336" s="167"/>
      <c r="J336" s="168"/>
      <c r="K336" s="168"/>
      <c r="L336" s="169"/>
      <c r="M336" s="168"/>
      <c r="N336" s="166"/>
      <c r="O336" s="166"/>
      <c r="P336" s="170"/>
    </row>
    <row r="337" spans="1:16" ht="22.5" customHeight="1">
      <c r="A337" s="161"/>
      <c r="B337" s="162"/>
      <c r="C337" s="163"/>
      <c r="D337" s="164"/>
      <c r="E337" s="165"/>
      <c r="F337" s="166"/>
      <c r="G337" s="166"/>
      <c r="H337" s="163"/>
      <c r="I337" s="167"/>
      <c r="J337" s="168"/>
      <c r="K337" s="168"/>
      <c r="L337" s="169"/>
      <c r="M337" s="168"/>
      <c r="N337" s="166"/>
      <c r="O337" s="166"/>
      <c r="P337" s="170"/>
    </row>
    <row r="338" spans="1:16" ht="22.5" customHeight="1">
      <c r="A338" s="161"/>
      <c r="B338" s="162"/>
      <c r="C338" s="163"/>
      <c r="D338" s="164"/>
      <c r="E338" s="165"/>
      <c r="F338" s="166"/>
      <c r="G338" s="166"/>
      <c r="H338" s="163"/>
      <c r="I338" s="167"/>
      <c r="J338" s="168"/>
      <c r="K338" s="168"/>
      <c r="L338" s="169"/>
      <c r="M338" s="168"/>
      <c r="N338" s="166"/>
      <c r="O338" s="166"/>
      <c r="P338" s="170"/>
    </row>
    <row r="339" spans="1:16" ht="22.5" customHeight="1">
      <c r="A339" s="161"/>
      <c r="B339" s="162"/>
      <c r="C339" s="163"/>
      <c r="D339" s="164"/>
      <c r="E339" s="165"/>
      <c r="F339" s="166"/>
      <c r="G339" s="166"/>
      <c r="H339" s="163"/>
      <c r="I339" s="167"/>
      <c r="J339" s="168"/>
      <c r="K339" s="168"/>
      <c r="L339" s="169"/>
      <c r="M339" s="168"/>
      <c r="N339" s="166"/>
      <c r="O339" s="166"/>
      <c r="P339" s="170"/>
    </row>
    <row r="340" spans="1:16" ht="22.5" customHeight="1">
      <c r="A340" s="161"/>
      <c r="B340" s="162"/>
      <c r="C340" s="163"/>
      <c r="D340" s="164"/>
      <c r="E340" s="165"/>
      <c r="F340" s="166"/>
      <c r="G340" s="166"/>
      <c r="H340" s="163"/>
      <c r="I340" s="167"/>
      <c r="J340" s="168"/>
      <c r="K340" s="168"/>
      <c r="L340" s="169"/>
      <c r="M340" s="168"/>
      <c r="N340" s="166"/>
      <c r="O340" s="166"/>
      <c r="P340" s="170"/>
    </row>
    <row r="341" spans="1:16" ht="22.5" customHeight="1">
      <c r="A341" s="161"/>
      <c r="B341" s="162"/>
      <c r="C341" s="163"/>
      <c r="D341" s="164"/>
      <c r="E341" s="165"/>
      <c r="F341" s="166"/>
      <c r="G341" s="166"/>
      <c r="H341" s="163"/>
      <c r="I341" s="167"/>
      <c r="J341" s="168"/>
      <c r="K341" s="168"/>
      <c r="L341" s="169"/>
      <c r="M341" s="168"/>
      <c r="N341" s="166"/>
      <c r="O341" s="166"/>
      <c r="P341" s="170"/>
    </row>
    <row r="342" spans="1:16" ht="22.5" customHeight="1">
      <c r="A342" s="161"/>
      <c r="B342" s="162"/>
      <c r="C342" s="163"/>
      <c r="D342" s="164"/>
      <c r="E342" s="165"/>
      <c r="F342" s="166"/>
      <c r="G342" s="166"/>
      <c r="H342" s="163"/>
      <c r="I342" s="167"/>
      <c r="J342" s="168"/>
      <c r="K342" s="168"/>
      <c r="L342" s="169"/>
      <c r="M342" s="168"/>
      <c r="N342" s="166"/>
      <c r="O342" s="166"/>
      <c r="P342" s="170"/>
    </row>
    <row r="343" spans="1:16" ht="22.5" customHeight="1">
      <c r="A343" s="161"/>
      <c r="B343" s="162"/>
      <c r="C343" s="163"/>
      <c r="D343" s="164"/>
      <c r="E343" s="165"/>
      <c r="F343" s="166"/>
      <c r="G343" s="166"/>
      <c r="H343" s="163"/>
      <c r="I343" s="167"/>
      <c r="J343" s="168"/>
      <c r="K343" s="168"/>
      <c r="L343" s="169"/>
      <c r="M343" s="168"/>
      <c r="N343" s="166"/>
      <c r="O343" s="166"/>
      <c r="P343" s="170"/>
    </row>
    <row r="344" spans="1:16" ht="22.5" customHeight="1">
      <c r="A344" s="161"/>
      <c r="B344" s="162"/>
      <c r="C344" s="163"/>
      <c r="D344" s="164"/>
      <c r="E344" s="165"/>
      <c r="F344" s="166"/>
      <c r="G344" s="166"/>
      <c r="H344" s="163"/>
      <c r="I344" s="167"/>
      <c r="J344" s="168"/>
      <c r="K344" s="168"/>
      <c r="L344" s="169"/>
      <c r="M344" s="168"/>
      <c r="N344" s="166"/>
      <c r="O344" s="166"/>
      <c r="P344" s="170"/>
    </row>
    <row r="345" spans="1:16" ht="22.5" customHeight="1">
      <c r="A345" s="161"/>
      <c r="B345" s="162"/>
      <c r="C345" s="163"/>
      <c r="D345" s="164"/>
      <c r="E345" s="165"/>
      <c r="F345" s="166"/>
      <c r="G345" s="166"/>
      <c r="H345" s="163"/>
      <c r="I345" s="167"/>
      <c r="J345" s="168"/>
      <c r="K345" s="168"/>
      <c r="L345" s="169"/>
      <c r="M345" s="168"/>
      <c r="N345" s="166"/>
      <c r="O345" s="166"/>
      <c r="P345" s="170"/>
    </row>
    <row r="346" spans="1:16" ht="22.5" customHeight="1">
      <c r="A346" s="161"/>
      <c r="B346" s="162"/>
      <c r="C346" s="163"/>
      <c r="D346" s="164"/>
      <c r="E346" s="165"/>
      <c r="F346" s="166"/>
      <c r="G346" s="166"/>
      <c r="H346" s="163"/>
      <c r="I346" s="167"/>
      <c r="J346" s="168"/>
      <c r="K346" s="168"/>
      <c r="L346" s="169"/>
      <c r="M346" s="168"/>
      <c r="N346" s="166"/>
      <c r="O346" s="166"/>
      <c r="P346" s="170"/>
    </row>
    <row r="347" spans="1:16" ht="22.5" customHeight="1">
      <c r="A347" s="161"/>
      <c r="B347" s="162"/>
      <c r="C347" s="163"/>
      <c r="D347" s="164"/>
      <c r="E347" s="165"/>
      <c r="F347" s="166"/>
      <c r="G347" s="166"/>
      <c r="H347" s="163"/>
      <c r="I347" s="167"/>
      <c r="J347" s="168"/>
      <c r="K347" s="168"/>
      <c r="L347" s="169"/>
      <c r="M347" s="168"/>
      <c r="N347" s="166"/>
      <c r="O347" s="166"/>
      <c r="P347" s="170"/>
    </row>
    <row r="348" spans="1:16" ht="22.5" customHeight="1">
      <c r="A348" s="161"/>
      <c r="B348" s="162"/>
      <c r="C348" s="163"/>
      <c r="D348" s="164"/>
      <c r="E348" s="165"/>
      <c r="F348" s="166"/>
      <c r="G348" s="166"/>
      <c r="H348" s="163"/>
      <c r="I348" s="167"/>
      <c r="J348" s="168"/>
      <c r="K348" s="168"/>
      <c r="L348" s="169"/>
      <c r="M348" s="168"/>
      <c r="N348" s="166"/>
      <c r="O348" s="166"/>
      <c r="P348" s="170"/>
    </row>
    <row r="349" spans="1:16" ht="22.5" customHeight="1">
      <c r="A349" s="161"/>
      <c r="B349" s="162"/>
      <c r="C349" s="163"/>
      <c r="D349" s="164"/>
      <c r="E349" s="165"/>
      <c r="F349" s="166"/>
      <c r="G349" s="166"/>
      <c r="H349" s="163"/>
      <c r="I349" s="167"/>
      <c r="J349" s="168"/>
      <c r="K349" s="168"/>
      <c r="L349" s="169"/>
      <c r="M349" s="168"/>
      <c r="N349" s="166"/>
      <c r="O349" s="166"/>
      <c r="P349" s="170"/>
    </row>
    <row r="350" spans="1:16" ht="22.5" customHeight="1">
      <c r="A350" s="161"/>
      <c r="B350" s="162"/>
      <c r="C350" s="163"/>
      <c r="D350" s="164"/>
      <c r="E350" s="165"/>
      <c r="F350" s="166"/>
      <c r="G350" s="166"/>
      <c r="H350" s="163"/>
      <c r="I350" s="167"/>
      <c r="J350" s="168"/>
      <c r="K350" s="168"/>
      <c r="L350" s="169"/>
      <c r="M350" s="168"/>
      <c r="N350" s="166"/>
      <c r="O350" s="166"/>
      <c r="P350" s="170"/>
    </row>
  </sheetData>
  <autoFilter ref="A4:Q264" xr:uid="{7E7889F4-380B-4645-8163-53AB84E5EAD1}"/>
  <conditionalFormatting sqref="D5:D1048576">
    <cfRule type="cellIs" dxfId="45" priority="4611" operator="equal">
      <formula>"Last Chance"</formula>
    </cfRule>
    <cfRule type="cellIs" dxfId="44" priority="4612" operator="equal">
      <formula>"Ongoing"</formula>
    </cfRule>
    <cfRule type="cellIs" dxfId="43" priority="4613" operator="equal">
      <formula>"New"</formula>
    </cfRule>
  </conditionalFormatting>
  <conditionalFormatting sqref="A6:A7 A9:A13 A15:A21 A23:A27 A29:A33 A35:A39 A41:A46 A48:A49 A51:A56 A58:A66 A68:A73 A75:A81 A83:A85 A87:A92 A94:A97 A99:A110 A112 A114:A122 A124:A128 A130:A135 A137:A350">
    <cfRule type="cellIs" priority="4609" stopIfTrue="1" operator="equal">
      <formula>"DUMMY"</formula>
    </cfRule>
  </conditionalFormatting>
  <conditionalFormatting sqref="A6:A7 A9:A13 A15:A21 A23:A27 A29:A33 A35:A39 A41:A46 A48:A49 A51:A56 A58:A66 A68:A73 A75:A81 A83:A85 A87:A92 A94:A97 A99:A110 A112 A114:A122 A124:A128 A130:A135 A137:A350">
    <cfRule type="duplicateValues" dxfId="42" priority="4610"/>
  </conditionalFormatting>
  <conditionalFormatting sqref="A351:A1048576">
    <cfRule type="duplicateValues" dxfId="41" priority="4614"/>
  </conditionalFormatting>
  <conditionalFormatting sqref="A5">
    <cfRule type="duplicateValues" dxfId="40" priority="4608"/>
  </conditionalFormatting>
  <conditionalFormatting sqref="D4">
    <cfRule type="cellIs" dxfId="39" priority="4605" operator="equal">
      <formula>"Last Chance"</formula>
    </cfRule>
    <cfRule type="cellIs" dxfId="38" priority="4606" operator="equal">
      <formula>"Ongoing"</formula>
    </cfRule>
    <cfRule type="cellIs" dxfId="37" priority="4607" operator="equal">
      <formula>"New"</formula>
    </cfRule>
  </conditionalFormatting>
  <conditionalFormatting sqref="D6:D7 D9:D13 D15:D21 D23:D27 D29:D33 D35:D39 D41:D46 D48:D49 D51:D56 D58:D66 D68:D73 D75:D81 D83:D85 D87:D92 D94:D97 D99:D110 D112 D114:D122 D124:D128 D130:D135 D137:D350">
    <cfRule type="containsText" dxfId="36" priority="4601" operator="containsText" text="Price Drop">
      <formula>NOT(ISERROR(SEARCH("Price Drop",D6)))</formula>
    </cfRule>
    <cfRule type="cellIs" dxfId="35" priority="4602" operator="equal">
      <formula>"Last Chance"</formula>
    </cfRule>
    <cfRule type="cellIs" dxfId="34" priority="4603" operator="equal">
      <formula>"Ongoing"</formula>
    </cfRule>
    <cfRule type="cellIs" dxfId="33" priority="4604" operator="equal">
      <formula>"New"</formula>
    </cfRule>
  </conditionalFormatting>
  <conditionalFormatting sqref="A8">
    <cfRule type="duplicateValues" dxfId="32" priority="20"/>
  </conditionalFormatting>
  <conditionalFormatting sqref="A14">
    <cfRule type="duplicateValues" dxfId="31" priority="19"/>
  </conditionalFormatting>
  <conditionalFormatting sqref="A22">
    <cfRule type="duplicateValues" dxfId="30" priority="18"/>
  </conditionalFormatting>
  <conditionalFormatting sqref="A28">
    <cfRule type="duplicateValues" dxfId="29" priority="17"/>
  </conditionalFormatting>
  <conditionalFormatting sqref="A34">
    <cfRule type="duplicateValues" dxfId="28" priority="16"/>
  </conditionalFormatting>
  <conditionalFormatting sqref="A40">
    <cfRule type="duplicateValues" dxfId="27" priority="15"/>
  </conditionalFormatting>
  <conditionalFormatting sqref="A47">
    <cfRule type="duplicateValues" dxfId="26" priority="14"/>
  </conditionalFormatting>
  <conditionalFormatting sqref="A50">
    <cfRule type="duplicateValues" dxfId="25" priority="13"/>
  </conditionalFormatting>
  <conditionalFormatting sqref="A57">
    <cfRule type="duplicateValues" dxfId="24" priority="12"/>
  </conditionalFormatting>
  <conditionalFormatting sqref="A67">
    <cfRule type="duplicateValues" dxfId="23" priority="11"/>
  </conditionalFormatting>
  <conditionalFormatting sqref="A74">
    <cfRule type="duplicateValues" dxfId="22" priority="10"/>
  </conditionalFormatting>
  <conditionalFormatting sqref="A82">
    <cfRule type="duplicateValues" dxfId="21" priority="9"/>
  </conditionalFormatting>
  <conditionalFormatting sqref="A86">
    <cfRule type="duplicateValues" dxfId="20" priority="8"/>
  </conditionalFormatting>
  <conditionalFormatting sqref="A93">
    <cfRule type="duplicateValues" dxfId="19" priority="7"/>
  </conditionalFormatting>
  <conditionalFormatting sqref="A98">
    <cfRule type="duplicateValues" dxfId="18" priority="6"/>
  </conditionalFormatting>
  <conditionalFormatting sqref="A111">
    <cfRule type="duplicateValues" dxfId="17" priority="5"/>
  </conditionalFormatting>
  <conditionalFormatting sqref="A113">
    <cfRule type="duplicateValues" dxfId="16" priority="4"/>
  </conditionalFormatting>
  <conditionalFormatting sqref="A123">
    <cfRule type="duplicateValues" dxfId="15" priority="3"/>
  </conditionalFormatting>
  <conditionalFormatting sqref="A129">
    <cfRule type="duplicateValues" dxfId="14" priority="2"/>
  </conditionalFormatting>
  <conditionalFormatting sqref="A136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5F54-048B-4049-AFE5-B54AFD64A7D5}">
  <sheetPr codeName="Sheet4"/>
  <dimension ref="A1:G22"/>
  <sheetViews>
    <sheetView workbookViewId="0">
      <selection activeCell="D28" sqref="D28"/>
    </sheetView>
  </sheetViews>
  <sheetFormatPr baseColWidth="10" defaultColWidth="9.140625" defaultRowHeight="15"/>
  <cols>
    <col min="1" max="1" width="29.5703125" style="201" customWidth="1"/>
    <col min="2" max="2" width="28.5703125" style="201" customWidth="1"/>
    <col min="3" max="4" width="11.85546875" style="201" bestFit="1" customWidth="1"/>
    <col min="5" max="16384" width="9.140625" style="201"/>
  </cols>
  <sheetData>
    <row r="1" spans="1:7">
      <c r="A1" s="201" t="s">
        <v>508</v>
      </c>
      <c r="C1" s="201" t="s">
        <v>73</v>
      </c>
      <c r="E1" s="201" t="s">
        <v>509</v>
      </c>
      <c r="G1" s="201" t="s">
        <v>74</v>
      </c>
    </row>
    <row r="2" spans="1:7">
      <c r="A2" s="201" t="s">
        <v>510</v>
      </c>
      <c r="C2" s="201" t="s">
        <v>513</v>
      </c>
      <c r="D2" s="201" t="str">
        <f>VLOOKUP(C2,C7:D10,2,FALSE)</f>
        <v>30BE00N2GE</v>
      </c>
      <c r="G2" s="201">
        <v>16</v>
      </c>
    </row>
    <row r="3" spans="1:7" ht="13.5" customHeight="1"/>
    <row r="4" spans="1:7">
      <c r="C4" s="201" t="s">
        <v>511</v>
      </c>
      <c r="E4" s="201" t="s">
        <v>512</v>
      </c>
      <c r="G4" s="201">
        <v>32</v>
      </c>
    </row>
    <row r="5" spans="1:7">
      <c r="C5" s="201" t="s">
        <v>513</v>
      </c>
      <c r="E5" s="201" t="s">
        <v>514</v>
      </c>
      <c r="G5" s="201">
        <v>64</v>
      </c>
    </row>
    <row r="6" spans="1:7">
      <c r="C6" s="201" t="s">
        <v>480</v>
      </c>
      <c r="E6" s="201" t="s">
        <v>333</v>
      </c>
      <c r="G6" s="201">
        <v>16</v>
      </c>
    </row>
    <row r="8" spans="1:7">
      <c r="C8" s="201" t="s">
        <v>511</v>
      </c>
      <c r="D8" s="202" t="s">
        <v>344</v>
      </c>
      <c r="E8" s="203" t="s">
        <v>342</v>
      </c>
      <c r="F8" s="203"/>
      <c r="G8" s="201" t="s">
        <v>308</v>
      </c>
    </row>
    <row r="9" spans="1:7">
      <c r="C9" s="201" t="s">
        <v>513</v>
      </c>
      <c r="D9" s="202" t="s">
        <v>345</v>
      </c>
      <c r="E9" s="203" t="s">
        <v>298</v>
      </c>
      <c r="F9" s="203"/>
    </row>
    <row r="10" spans="1:7">
      <c r="C10" s="201" t="s">
        <v>480</v>
      </c>
      <c r="D10" s="202" t="s">
        <v>346</v>
      </c>
      <c r="E10" s="203" t="s">
        <v>343</v>
      </c>
      <c r="F10" s="203"/>
    </row>
    <row r="13" spans="1:7">
      <c r="A13" s="201" t="s">
        <v>515</v>
      </c>
    </row>
    <row r="14" spans="1:7">
      <c r="A14" s="201" t="s">
        <v>516</v>
      </c>
    </row>
    <row r="15" spans="1:7">
      <c r="C15" s="204" t="s">
        <v>517</v>
      </c>
      <c r="D15" s="204"/>
    </row>
    <row r="16" spans="1:7">
      <c r="A16" s="201" t="s">
        <v>73</v>
      </c>
      <c r="C16" s="204">
        <v>1</v>
      </c>
      <c r="D16" s="204" t="str">
        <f>D2</f>
        <v>30BE00N2GE</v>
      </c>
    </row>
    <row r="17" spans="1:4">
      <c r="A17" s="201">
        <v>2225</v>
      </c>
      <c r="C17" s="204">
        <v>1</v>
      </c>
      <c r="D17" s="204"/>
    </row>
    <row r="18" spans="1:4">
      <c r="A18" s="201">
        <v>2235</v>
      </c>
      <c r="C18" s="204">
        <v>3</v>
      </c>
      <c r="D18" s="204" t="s">
        <v>308</v>
      </c>
    </row>
    <row r="19" spans="1:4">
      <c r="A19" s="201">
        <v>2245</v>
      </c>
      <c r="C19" s="204"/>
      <c r="D19" s="204"/>
    </row>
    <row r="20" spans="1:4">
      <c r="A20" s="205" t="s">
        <v>416</v>
      </c>
    </row>
    <row r="21" spans="1:4">
      <c r="A21" s="205" t="s">
        <v>480</v>
      </c>
    </row>
    <row r="22" spans="1:4">
      <c r="A22" s="205" t="s">
        <v>482</v>
      </c>
    </row>
  </sheetData>
  <dataValidations count="2">
    <dataValidation type="list" allowBlank="1" showInputMessage="1" showErrorMessage="1" sqref="G2" xr:uid="{7C71EBEE-8F31-4C44-8339-11B278CF6FF0}">
      <formula1>$G$4:$G$6</formula1>
    </dataValidation>
    <dataValidation type="list" allowBlank="1" showInputMessage="1" showErrorMessage="1" sqref="C2" xr:uid="{D7FA36ED-CCB5-41CB-9C3D-37D054AE2E0A}">
      <formula1>$C$4:$C$6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R158"/>
  <sheetViews>
    <sheetView topLeftCell="J1" workbookViewId="0">
      <selection activeCell="O1" sqref="O1:W1048576"/>
    </sheetView>
  </sheetViews>
  <sheetFormatPr baseColWidth="10" defaultColWidth="9.140625" defaultRowHeight="12.75"/>
  <cols>
    <col min="8" max="8" width="25.85546875" bestFit="1" customWidth="1"/>
    <col min="9" max="9" width="16.28515625" customWidth="1"/>
    <col min="10" max="10" width="22.5703125" bestFit="1" customWidth="1"/>
    <col min="11" max="11" width="25.85546875" bestFit="1" customWidth="1"/>
  </cols>
  <sheetData>
    <row r="1" spans="1:11" ht="15">
      <c r="A1" s="84" t="s">
        <v>124</v>
      </c>
      <c r="B1" s="78" t="str">
        <f>D1&amp;F1</f>
        <v>AutoCADmobile</v>
      </c>
      <c r="C1" t="s">
        <v>110</v>
      </c>
      <c r="D1" s="78" t="s">
        <v>104</v>
      </c>
      <c r="E1" t="s">
        <v>107</v>
      </c>
      <c r="F1" t="s">
        <v>106</v>
      </c>
      <c r="G1">
        <v>1</v>
      </c>
      <c r="H1" t="s">
        <v>130</v>
      </c>
      <c r="I1" s="30" t="s">
        <v>91</v>
      </c>
      <c r="J1" s="30" t="s">
        <v>91</v>
      </c>
      <c r="K1" t="s">
        <v>130</v>
      </c>
    </row>
    <row r="2" spans="1:11" ht="13.5" customHeight="1">
      <c r="A2" s="78" t="s">
        <v>104</v>
      </c>
      <c r="B2" s="78" t="str">
        <f t="shared" ref="B2:B110" si="0">D2&amp;F2</f>
        <v>AutoCADmobile</v>
      </c>
      <c r="C2" t="s">
        <v>110</v>
      </c>
      <c r="D2" s="78" t="s">
        <v>104</v>
      </c>
      <c r="E2" t="s">
        <v>107</v>
      </c>
      <c r="F2" t="s">
        <v>106</v>
      </c>
      <c r="G2">
        <v>2</v>
      </c>
      <c r="H2" t="s">
        <v>131</v>
      </c>
      <c r="I2" s="30" t="s">
        <v>87</v>
      </c>
      <c r="J2" s="30" t="s">
        <v>87</v>
      </c>
      <c r="K2" t="s">
        <v>131</v>
      </c>
    </row>
    <row r="3" spans="1:11" ht="15" customHeight="1">
      <c r="A3" t="s">
        <v>109</v>
      </c>
      <c r="B3" s="78" t="str">
        <f t="shared" si="0"/>
        <v>AutoCADmobile</v>
      </c>
      <c r="C3" t="s">
        <v>110</v>
      </c>
      <c r="D3" s="78" t="s">
        <v>104</v>
      </c>
      <c r="E3" t="s">
        <v>107</v>
      </c>
      <c r="F3" t="s">
        <v>106</v>
      </c>
      <c r="G3">
        <v>3</v>
      </c>
      <c r="H3" t="s">
        <v>132</v>
      </c>
      <c r="I3" s="30" t="s">
        <v>88</v>
      </c>
      <c r="J3" s="30" t="s">
        <v>88</v>
      </c>
      <c r="K3" t="s">
        <v>132</v>
      </c>
    </row>
    <row r="4" spans="1:11" ht="13.5" customHeight="1">
      <c r="A4" s="78" t="s">
        <v>111</v>
      </c>
      <c r="B4" s="78" t="str">
        <f t="shared" si="0"/>
        <v>AutoCADstationary</v>
      </c>
      <c r="C4" t="s">
        <v>110</v>
      </c>
      <c r="D4" s="78" t="s">
        <v>104</v>
      </c>
      <c r="E4" t="s">
        <v>107</v>
      </c>
      <c r="F4" t="s">
        <v>108</v>
      </c>
      <c r="G4">
        <v>4</v>
      </c>
      <c r="H4" t="s">
        <v>56</v>
      </c>
      <c r="I4" s="30" t="s">
        <v>100</v>
      </c>
      <c r="J4" t="s">
        <v>83</v>
      </c>
      <c r="K4" t="s">
        <v>56</v>
      </c>
    </row>
    <row r="5" spans="1:11" ht="15">
      <c r="A5" s="82" t="s">
        <v>115</v>
      </c>
      <c r="B5" s="78" t="str">
        <f t="shared" si="0"/>
        <v>AutoCADstationary</v>
      </c>
      <c r="C5" t="s">
        <v>110</v>
      </c>
      <c r="D5" s="78" t="s">
        <v>104</v>
      </c>
      <c r="E5" t="s">
        <v>107</v>
      </c>
      <c r="F5" t="s">
        <v>108</v>
      </c>
      <c r="G5">
        <v>5</v>
      </c>
      <c r="H5" t="s">
        <v>128</v>
      </c>
      <c r="I5" s="30" t="s">
        <v>99</v>
      </c>
      <c r="J5" t="s">
        <v>156</v>
      </c>
      <c r="K5" t="s">
        <v>128</v>
      </c>
    </row>
    <row r="6" spans="1:11" ht="15">
      <c r="A6" s="82" t="s">
        <v>116</v>
      </c>
      <c r="B6" s="78" t="str">
        <f t="shared" si="0"/>
        <v>AutoCADstationary</v>
      </c>
      <c r="C6" t="s">
        <v>110</v>
      </c>
      <c r="D6" s="78" t="s">
        <v>104</v>
      </c>
      <c r="E6" t="s">
        <v>107</v>
      </c>
      <c r="F6" t="s">
        <v>108</v>
      </c>
      <c r="G6">
        <v>6</v>
      </c>
      <c r="H6" t="s">
        <v>129</v>
      </c>
      <c r="I6" s="30" t="s">
        <v>136</v>
      </c>
      <c r="J6" t="s">
        <v>84</v>
      </c>
      <c r="K6" t="s">
        <v>56</v>
      </c>
    </row>
    <row r="7" spans="1:11" ht="15">
      <c r="A7" s="82" t="s">
        <v>118</v>
      </c>
      <c r="B7" s="78" t="str">
        <f t="shared" si="0"/>
        <v>AutoCADmobile</v>
      </c>
      <c r="C7" t="s">
        <v>110</v>
      </c>
      <c r="D7" s="78" t="s">
        <v>104</v>
      </c>
      <c r="E7" t="s">
        <v>105</v>
      </c>
      <c r="F7" t="s">
        <v>106</v>
      </c>
      <c r="G7">
        <v>7</v>
      </c>
      <c r="H7" t="s">
        <v>133</v>
      </c>
      <c r="I7" s="30" t="s">
        <v>94</v>
      </c>
      <c r="J7" s="30" t="s">
        <v>94</v>
      </c>
      <c r="K7" t="s">
        <v>133</v>
      </c>
    </row>
    <row r="8" spans="1:11" ht="15">
      <c r="A8" s="82" t="s">
        <v>119</v>
      </c>
      <c r="B8" s="78" t="str">
        <f t="shared" si="0"/>
        <v>AutoCADmobile</v>
      </c>
      <c r="C8" t="s">
        <v>110</v>
      </c>
      <c r="D8" s="78" t="s">
        <v>104</v>
      </c>
      <c r="E8" t="s">
        <v>105</v>
      </c>
      <c r="F8" t="s">
        <v>106</v>
      </c>
      <c r="G8">
        <v>8</v>
      </c>
      <c r="H8" t="s">
        <v>132</v>
      </c>
      <c r="I8" t="s">
        <v>90</v>
      </c>
      <c r="J8" t="s">
        <v>90</v>
      </c>
      <c r="K8" t="s">
        <v>132</v>
      </c>
    </row>
    <row r="9" spans="1:11" ht="15">
      <c r="A9" s="78" t="s">
        <v>121</v>
      </c>
      <c r="B9" s="78" t="str">
        <f t="shared" si="0"/>
        <v>AutoCADmobile</v>
      </c>
      <c r="C9" t="s">
        <v>110</v>
      </c>
      <c r="D9" s="78" t="s">
        <v>104</v>
      </c>
      <c r="E9" t="s">
        <v>105</v>
      </c>
      <c r="F9" t="s">
        <v>106</v>
      </c>
      <c r="G9">
        <v>9</v>
      </c>
      <c r="H9" t="s">
        <v>132</v>
      </c>
      <c r="I9" s="30" t="s">
        <v>95</v>
      </c>
      <c r="J9" s="30" t="s">
        <v>95</v>
      </c>
      <c r="K9" t="s">
        <v>132</v>
      </c>
    </row>
    <row r="10" spans="1:11" ht="12.75" customHeight="1">
      <c r="A10" s="82" t="s">
        <v>122</v>
      </c>
      <c r="B10" s="78" t="str">
        <f t="shared" si="0"/>
        <v>AutoCADstationary</v>
      </c>
      <c r="C10" t="s">
        <v>110</v>
      </c>
      <c r="D10" s="78" t="s">
        <v>104</v>
      </c>
      <c r="E10" t="s">
        <v>105</v>
      </c>
      <c r="F10" t="s">
        <v>108</v>
      </c>
      <c r="G10">
        <v>10</v>
      </c>
      <c r="H10" t="s">
        <v>56</v>
      </c>
      <c r="I10" s="30" t="s">
        <v>102</v>
      </c>
      <c r="J10" t="s">
        <v>156</v>
      </c>
      <c r="K10" t="s">
        <v>128</v>
      </c>
    </row>
    <row r="11" spans="1:11" ht="15" customHeight="1">
      <c r="A11" s="82" t="s">
        <v>123</v>
      </c>
      <c r="B11" s="78" t="str">
        <f t="shared" si="0"/>
        <v>AutoCADstationary</v>
      </c>
      <c r="C11" t="s">
        <v>110</v>
      </c>
      <c r="D11" s="78" t="s">
        <v>104</v>
      </c>
      <c r="E11" t="s">
        <v>105</v>
      </c>
      <c r="F11" t="s">
        <v>108</v>
      </c>
      <c r="G11">
        <v>11</v>
      </c>
      <c r="H11" t="s">
        <v>129</v>
      </c>
      <c r="I11" s="30" t="s">
        <v>137</v>
      </c>
      <c r="J11" t="s">
        <v>84</v>
      </c>
      <c r="K11" t="s">
        <v>56</v>
      </c>
    </row>
    <row r="12" spans="1:11" ht="15">
      <c r="B12" s="78" t="str">
        <f t="shared" si="0"/>
        <v>AutoCADstationary</v>
      </c>
      <c r="C12" t="s">
        <v>110</v>
      </c>
      <c r="D12" s="78" t="s">
        <v>104</v>
      </c>
      <c r="E12" t="s">
        <v>105</v>
      </c>
      <c r="F12" t="s">
        <v>108</v>
      </c>
      <c r="G12">
        <v>12</v>
      </c>
      <c r="H12" t="s">
        <v>56</v>
      </c>
      <c r="I12" s="30" t="s">
        <v>86</v>
      </c>
      <c r="J12" t="s">
        <v>57</v>
      </c>
      <c r="K12" t="s">
        <v>56</v>
      </c>
    </row>
    <row r="13" spans="1:11" ht="15">
      <c r="B13" s="78" t="str">
        <f t="shared" si="0"/>
        <v>CATIAstationary</v>
      </c>
      <c r="C13" t="s">
        <v>113</v>
      </c>
      <c r="D13" t="s">
        <v>109</v>
      </c>
      <c r="E13" t="s">
        <v>107</v>
      </c>
      <c r="F13" t="s">
        <v>108</v>
      </c>
      <c r="G13">
        <v>13</v>
      </c>
      <c r="H13" t="s">
        <v>56</v>
      </c>
      <c r="I13" s="30" t="s">
        <v>86</v>
      </c>
      <c r="J13" t="s">
        <v>84</v>
      </c>
      <c r="K13" t="s">
        <v>56</v>
      </c>
    </row>
    <row r="14" spans="1:11" ht="15">
      <c r="B14" s="78" t="str">
        <f t="shared" si="0"/>
        <v>CATIAstationary</v>
      </c>
      <c r="C14" t="s">
        <v>113</v>
      </c>
      <c r="D14" t="s">
        <v>109</v>
      </c>
      <c r="E14" t="s">
        <v>107</v>
      </c>
      <c r="F14" t="s">
        <v>108</v>
      </c>
      <c r="G14">
        <v>14</v>
      </c>
      <c r="H14" t="s">
        <v>56</v>
      </c>
      <c r="I14" s="30" t="s">
        <v>103</v>
      </c>
      <c r="J14" t="s">
        <v>57</v>
      </c>
      <c r="K14" t="s">
        <v>56</v>
      </c>
    </row>
    <row r="15" spans="1:11" ht="15">
      <c r="B15" s="78" t="str">
        <f t="shared" si="0"/>
        <v>CATIAstationary</v>
      </c>
      <c r="C15" t="s">
        <v>113</v>
      </c>
      <c r="D15" t="s">
        <v>109</v>
      </c>
      <c r="E15" t="s">
        <v>107</v>
      </c>
      <c r="F15" t="s">
        <v>108</v>
      </c>
      <c r="G15">
        <v>15</v>
      </c>
      <c r="H15" t="s">
        <v>50</v>
      </c>
      <c r="I15" s="30" t="s">
        <v>153</v>
      </c>
      <c r="J15" t="s">
        <v>152</v>
      </c>
      <c r="K15" t="s">
        <v>50</v>
      </c>
    </row>
    <row r="16" spans="1:11" ht="15">
      <c r="B16" s="78" t="str">
        <f t="shared" ref="B16:B18" si="1">D16&amp;F16</f>
        <v>CATIAmobile</v>
      </c>
      <c r="C16" t="s">
        <v>113</v>
      </c>
      <c r="D16" t="s">
        <v>109</v>
      </c>
      <c r="E16" t="s">
        <v>107</v>
      </c>
      <c r="F16" t="s">
        <v>106</v>
      </c>
      <c r="G16">
        <v>16</v>
      </c>
      <c r="H16" t="s">
        <v>133</v>
      </c>
      <c r="I16" t="s">
        <v>93</v>
      </c>
      <c r="J16" t="s">
        <v>93</v>
      </c>
      <c r="K16" t="s">
        <v>133</v>
      </c>
    </row>
    <row r="17" spans="2:18" ht="15">
      <c r="B17" s="78" t="str">
        <f t="shared" si="1"/>
        <v>CATIAmobile</v>
      </c>
      <c r="C17" t="s">
        <v>113</v>
      </c>
      <c r="D17" t="s">
        <v>109</v>
      </c>
      <c r="E17" t="s">
        <v>107</v>
      </c>
      <c r="F17" t="s">
        <v>106</v>
      </c>
      <c r="G17">
        <v>17</v>
      </c>
      <c r="H17" t="s">
        <v>133</v>
      </c>
      <c r="I17" t="s">
        <v>95</v>
      </c>
      <c r="J17" t="s">
        <v>95</v>
      </c>
      <c r="K17" t="s">
        <v>133</v>
      </c>
      <c r="L17" s="30"/>
    </row>
    <row r="18" spans="2:18" ht="15">
      <c r="B18" s="78" t="str">
        <f t="shared" si="1"/>
        <v>CATIAmobile</v>
      </c>
      <c r="C18" t="s">
        <v>113</v>
      </c>
      <c r="D18" t="s">
        <v>109</v>
      </c>
      <c r="E18" t="s">
        <v>107</v>
      </c>
      <c r="F18" t="s">
        <v>106</v>
      </c>
      <c r="G18">
        <v>18</v>
      </c>
      <c r="H18" t="s">
        <v>133</v>
      </c>
      <c r="I18" t="s">
        <v>96</v>
      </c>
      <c r="J18" t="s">
        <v>96</v>
      </c>
      <c r="K18" t="s">
        <v>133</v>
      </c>
      <c r="Q18" s="87"/>
      <c r="R18" s="88"/>
    </row>
    <row r="19" spans="2:18" ht="15">
      <c r="B19" s="78" t="str">
        <f t="shared" si="0"/>
        <v>CATIAstationary</v>
      </c>
      <c r="C19" t="s">
        <v>113</v>
      </c>
      <c r="D19" t="s">
        <v>109</v>
      </c>
      <c r="E19" t="s">
        <v>105</v>
      </c>
      <c r="F19" t="s">
        <v>108</v>
      </c>
      <c r="G19">
        <v>19</v>
      </c>
      <c r="H19" t="s">
        <v>56</v>
      </c>
      <c r="I19" s="30" t="s">
        <v>82</v>
      </c>
      <c r="J19" t="s">
        <v>101</v>
      </c>
      <c r="K19" t="s">
        <v>56</v>
      </c>
      <c r="Q19" s="87"/>
      <c r="R19" s="88"/>
    </row>
    <row r="20" spans="2:18" ht="15">
      <c r="B20" s="78" t="str">
        <f t="shared" si="0"/>
        <v>CATIAstationary</v>
      </c>
      <c r="C20" t="s">
        <v>113</v>
      </c>
      <c r="D20" t="s">
        <v>109</v>
      </c>
      <c r="E20" t="s">
        <v>105</v>
      </c>
      <c r="F20" t="s">
        <v>108</v>
      </c>
      <c r="G20">
        <v>20</v>
      </c>
      <c r="H20" t="s">
        <v>45</v>
      </c>
      <c r="I20" s="30" t="s">
        <v>157</v>
      </c>
      <c r="J20" t="s">
        <v>152</v>
      </c>
      <c r="K20" t="s">
        <v>50</v>
      </c>
      <c r="Q20" s="87"/>
      <c r="R20" s="88"/>
    </row>
    <row r="21" spans="2:18" ht="15">
      <c r="B21" s="78" t="str">
        <f t="shared" si="0"/>
        <v>CATIAstationary</v>
      </c>
      <c r="C21" t="s">
        <v>113</v>
      </c>
      <c r="D21" t="s">
        <v>109</v>
      </c>
      <c r="E21" t="s">
        <v>105</v>
      </c>
      <c r="F21" t="s">
        <v>108</v>
      </c>
      <c r="G21">
        <v>21</v>
      </c>
      <c r="H21" t="s">
        <v>50</v>
      </c>
      <c r="I21" t="s">
        <v>155</v>
      </c>
      <c r="J21" t="s">
        <v>159</v>
      </c>
      <c r="K21" t="s">
        <v>50</v>
      </c>
      <c r="Q21" s="79"/>
      <c r="R21" s="80"/>
    </row>
    <row r="22" spans="2:18" ht="15">
      <c r="B22" s="78" t="str">
        <f t="shared" ref="B22:B24" si="2">D22&amp;F22</f>
        <v>CATIAmobile</v>
      </c>
      <c r="C22" t="s">
        <v>113</v>
      </c>
      <c r="D22" t="s">
        <v>109</v>
      </c>
      <c r="E22" t="s">
        <v>105</v>
      </c>
      <c r="F22" t="s">
        <v>106</v>
      </c>
      <c r="G22">
        <v>22</v>
      </c>
      <c r="H22" t="s">
        <v>133</v>
      </c>
      <c r="I22" t="s">
        <v>97</v>
      </c>
      <c r="J22" t="s">
        <v>97</v>
      </c>
      <c r="K22" t="s">
        <v>133</v>
      </c>
      <c r="Q22" s="79"/>
      <c r="R22" s="80"/>
    </row>
    <row r="23" spans="2:18" ht="15">
      <c r="B23" s="78" t="str">
        <f t="shared" si="2"/>
        <v>CATIAmobile</v>
      </c>
      <c r="C23" t="s">
        <v>113</v>
      </c>
      <c r="D23" t="s">
        <v>109</v>
      </c>
      <c r="E23" t="s">
        <v>105</v>
      </c>
      <c r="F23" t="s">
        <v>106</v>
      </c>
      <c r="G23">
        <v>23</v>
      </c>
      <c r="H23" t="s">
        <v>133</v>
      </c>
      <c r="I23" t="s">
        <v>138</v>
      </c>
      <c r="J23" t="s">
        <v>138</v>
      </c>
      <c r="K23" t="s">
        <v>133</v>
      </c>
      <c r="Q23" s="87"/>
      <c r="R23" s="88"/>
    </row>
    <row r="24" spans="2:18" ht="15">
      <c r="B24" s="78" t="str">
        <f t="shared" si="2"/>
        <v>CATIAmobile</v>
      </c>
      <c r="C24" t="s">
        <v>113</v>
      </c>
      <c r="D24" t="s">
        <v>109</v>
      </c>
      <c r="E24" t="s">
        <v>105</v>
      </c>
      <c r="F24" t="s">
        <v>106</v>
      </c>
      <c r="G24">
        <v>24</v>
      </c>
      <c r="H24" t="s">
        <v>78</v>
      </c>
      <c r="I24" t="s">
        <v>134</v>
      </c>
      <c r="J24" t="s">
        <v>134</v>
      </c>
      <c r="K24" t="s">
        <v>78</v>
      </c>
    </row>
    <row r="25" spans="2:18" ht="15">
      <c r="B25" s="78" t="str">
        <f t="shared" si="0"/>
        <v>3ds Maxstationary</v>
      </c>
      <c r="C25" t="s">
        <v>110</v>
      </c>
      <c r="D25" s="78" t="s">
        <v>111</v>
      </c>
      <c r="E25" t="s">
        <v>107</v>
      </c>
      <c r="F25" t="s">
        <v>108</v>
      </c>
      <c r="G25">
        <v>25</v>
      </c>
      <c r="H25" t="s">
        <v>56</v>
      </c>
      <c r="I25" s="30" t="s">
        <v>82</v>
      </c>
      <c r="J25" t="s">
        <v>101</v>
      </c>
      <c r="K25" t="s">
        <v>56</v>
      </c>
    </row>
    <row r="26" spans="2:18" ht="15" customHeight="1">
      <c r="B26" s="78" t="str">
        <f t="shared" si="0"/>
        <v>3ds Maxstationary</v>
      </c>
      <c r="C26" t="s">
        <v>110</v>
      </c>
      <c r="D26" s="78" t="s">
        <v>111</v>
      </c>
      <c r="E26" t="s">
        <v>107</v>
      </c>
      <c r="F26" t="s">
        <v>108</v>
      </c>
      <c r="G26">
        <v>26</v>
      </c>
      <c r="H26" t="s">
        <v>56</v>
      </c>
      <c r="I26" s="30" t="s">
        <v>146</v>
      </c>
      <c r="J26" t="s">
        <v>149</v>
      </c>
      <c r="K26" t="s">
        <v>45</v>
      </c>
    </row>
    <row r="27" spans="2:18" ht="15">
      <c r="B27" s="78" t="str">
        <f t="shared" si="0"/>
        <v>3ds Maxstationary</v>
      </c>
      <c r="C27" t="s">
        <v>110</v>
      </c>
      <c r="D27" s="78" t="s">
        <v>111</v>
      </c>
      <c r="E27" t="s">
        <v>107</v>
      </c>
      <c r="F27" t="s">
        <v>108</v>
      </c>
      <c r="G27">
        <v>27</v>
      </c>
      <c r="H27" t="s">
        <v>45</v>
      </c>
      <c r="I27" s="30" t="s">
        <v>157</v>
      </c>
      <c r="J27" t="s">
        <v>152</v>
      </c>
      <c r="K27" t="s">
        <v>50</v>
      </c>
    </row>
    <row r="28" spans="2:18" ht="15">
      <c r="B28" s="78" t="str">
        <f t="shared" ref="B28:B30" si="3">D28&amp;F28</f>
        <v>3ds Maxmobile</v>
      </c>
      <c r="C28" t="s">
        <v>110</v>
      </c>
      <c r="D28" s="78" t="s">
        <v>111</v>
      </c>
      <c r="E28" t="s">
        <v>107</v>
      </c>
      <c r="F28" t="s">
        <v>106</v>
      </c>
      <c r="G28">
        <v>28</v>
      </c>
      <c r="H28" s="78" t="s">
        <v>133</v>
      </c>
      <c r="I28" s="30" t="s">
        <v>96</v>
      </c>
      <c r="J28" t="s">
        <v>96</v>
      </c>
      <c r="K28" s="78" t="s">
        <v>133</v>
      </c>
    </row>
    <row r="29" spans="2:18" ht="15">
      <c r="B29" s="78" t="str">
        <f t="shared" si="3"/>
        <v>3ds Maxmobile</v>
      </c>
      <c r="C29" t="s">
        <v>110</v>
      </c>
      <c r="D29" s="78" t="s">
        <v>111</v>
      </c>
      <c r="E29" t="s">
        <v>107</v>
      </c>
      <c r="F29" t="s">
        <v>106</v>
      </c>
      <c r="G29">
        <v>29</v>
      </c>
      <c r="H29" s="78" t="s">
        <v>133</v>
      </c>
      <c r="I29" s="30" t="s">
        <v>97</v>
      </c>
      <c r="J29" t="s">
        <v>97</v>
      </c>
      <c r="K29" s="78" t="s">
        <v>133</v>
      </c>
    </row>
    <row r="30" spans="2:18" ht="15">
      <c r="B30" s="78" t="str">
        <f t="shared" si="3"/>
        <v>3ds Maxmobile</v>
      </c>
      <c r="C30" t="s">
        <v>110</v>
      </c>
      <c r="D30" s="78" t="s">
        <v>111</v>
      </c>
      <c r="E30" t="s">
        <v>107</v>
      </c>
      <c r="F30" t="s">
        <v>106</v>
      </c>
      <c r="G30">
        <v>30</v>
      </c>
      <c r="H30" s="78" t="s">
        <v>133</v>
      </c>
      <c r="I30" s="85" t="s">
        <v>138</v>
      </c>
      <c r="J30" t="s">
        <v>138</v>
      </c>
      <c r="K30" s="78" t="s">
        <v>133</v>
      </c>
    </row>
    <row r="31" spans="2:18" ht="15">
      <c r="B31" s="78" t="str">
        <f t="shared" si="0"/>
        <v>3ds Maxstationary</v>
      </c>
      <c r="C31" t="s">
        <v>110</v>
      </c>
      <c r="D31" s="78" t="s">
        <v>111</v>
      </c>
      <c r="E31" t="s">
        <v>105</v>
      </c>
      <c r="F31" t="s">
        <v>108</v>
      </c>
      <c r="G31">
        <v>31</v>
      </c>
      <c r="H31" t="s">
        <v>50</v>
      </c>
      <c r="I31" t="s">
        <v>155</v>
      </c>
      <c r="J31" t="s">
        <v>151</v>
      </c>
      <c r="K31" t="s">
        <v>45</v>
      </c>
    </row>
    <row r="32" spans="2:18" ht="15">
      <c r="B32" s="78" t="str">
        <f t="shared" si="0"/>
        <v>3ds Maxstationary</v>
      </c>
      <c r="C32" t="s">
        <v>110</v>
      </c>
      <c r="D32" s="78" t="s">
        <v>111</v>
      </c>
      <c r="E32" t="s">
        <v>105</v>
      </c>
      <c r="F32" t="s">
        <v>108</v>
      </c>
      <c r="G32">
        <v>32</v>
      </c>
      <c r="I32" s="30"/>
      <c r="J32" t="s">
        <v>159</v>
      </c>
      <c r="K32" t="s">
        <v>50</v>
      </c>
    </row>
    <row r="33" spans="2:13" ht="15">
      <c r="B33" s="78" t="str">
        <f t="shared" si="0"/>
        <v>3ds Maxstationary</v>
      </c>
      <c r="C33" t="s">
        <v>110</v>
      </c>
      <c r="D33" s="78" t="s">
        <v>111</v>
      </c>
      <c r="E33" t="s">
        <v>105</v>
      </c>
      <c r="F33" t="s">
        <v>108</v>
      </c>
      <c r="G33">
        <v>33</v>
      </c>
      <c r="H33" s="78"/>
      <c r="I33" s="85"/>
      <c r="K33" s="78"/>
    </row>
    <row r="34" spans="2:13" ht="15">
      <c r="B34" s="78" t="str">
        <f t="shared" ref="B34:B36" si="4">D34&amp;F34</f>
        <v>3ds Maxmobile</v>
      </c>
      <c r="C34" t="s">
        <v>110</v>
      </c>
      <c r="D34" s="78" t="s">
        <v>111</v>
      </c>
      <c r="E34" t="s">
        <v>105</v>
      </c>
      <c r="F34" t="s">
        <v>106</v>
      </c>
      <c r="G34">
        <v>34</v>
      </c>
      <c r="H34" s="78" t="s">
        <v>78</v>
      </c>
      <c r="I34" t="s">
        <v>134</v>
      </c>
      <c r="J34" t="s">
        <v>134</v>
      </c>
      <c r="K34" s="78" t="s">
        <v>78</v>
      </c>
      <c r="L34" s="78"/>
      <c r="M34" s="30"/>
    </row>
    <row r="35" spans="2:13" ht="15">
      <c r="B35" s="78" t="str">
        <f t="shared" si="4"/>
        <v>3ds Maxmobile</v>
      </c>
      <c r="C35" t="s">
        <v>110</v>
      </c>
      <c r="D35" s="78" t="s">
        <v>111</v>
      </c>
      <c r="E35" t="s">
        <v>105</v>
      </c>
      <c r="F35" t="s">
        <v>106</v>
      </c>
      <c r="G35">
        <v>35</v>
      </c>
      <c r="H35" s="78" t="s">
        <v>133</v>
      </c>
      <c r="I35" t="s">
        <v>98</v>
      </c>
      <c r="J35" t="s">
        <v>98</v>
      </c>
      <c r="K35" s="78" t="s">
        <v>133</v>
      </c>
      <c r="L35" s="78"/>
    </row>
    <row r="36" spans="2:13" ht="15">
      <c r="B36" s="78" t="str">
        <f t="shared" si="4"/>
        <v>3ds Maxmobile</v>
      </c>
      <c r="C36" t="s">
        <v>110</v>
      </c>
      <c r="D36" s="78" t="s">
        <v>111</v>
      </c>
      <c r="E36" t="s">
        <v>105</v>
      </c>
      <c r="F36" t="s">
        <v>106</v>
      </c>
      <c r="G36">
        <v>36</v>
      </c>
      <c r="H36" s="78" t="s">
        <v>78</v>
      </c>
      <c r="I36" t="s">
        <v>135</v>
      </c>
      <c r="J36" t="s">
        <v>135</v>
      </c>
      <c r="K36" s="78" t="s">
        <v>78</v>
      </c>
      <c r="L36" s="78"/>
    </row>
    <row r="37" spans="2:13" ht="15">
      <c r="B37" s="78" t="str">
        <f t="shared" si="0"/>
        <v>ANSYSstationary</v>
      </c>
      <c r="C37" t="s">
        <v>112</v>
      </c>
      <c r="D37" t="s">
        <v>112</v>
      </c>
      <c r="E37" t="s">
        <v>105</v>
      </c>
      <c r="F37" t="s">
        <v>108</v>
      </c>
      <c r="G37">
        <v>37</v>
      </c>
    </row>
    <row r="38" spans="2:13" ht="15">
      <c r="B38" s="78" t="str">
        <f t="shared" si="0"/>
        <v>ANSYSstationary</v>
      </c>
      <c r="C38" t="s">
        <v>112</v>
      </c>
      <c r="D38" t="s">
        <v>112</v>
      </c>
      <c r="E38" t="s">
        <v>105</v>
      </c>
      <c r="F38" t="s">
        <v>108</v>
      </c>
      <c r="G38">
        <v>38</v>
      </c>
    </row>
    <row r="39" spans="2:13" ht="15">
      <c r="B39" s="78" t="str">
        <f t="shared" si="0"/>
        <v>ANSYSstationary</v>
      </c>
      <c r="C39" t="s">
        <v>112</v>
      </c>
      <c r="D39" t="s">
        <v>112</v>
      </c>
      <c r="E39" t="s">
        <v>105</v>
      </c>
      <c r="F39" t="s">
        <v>108</v>
      </c>
      <c r="G39">
        <v>39</v>
      </c>
    </row>
    <row r="40" spans="2:13" ht="15">
      <c r="B40" s="78" t="str">
        <f t="shared" si="0"/>
        <v>ANSYSstationary</v>
      </c>
      <c r="C40" t="s">
        <v>112</v>
      </c>
      <c r="D40" t="s">
        <v>112</v>
      </c>
      <c r="E40" t="s">
        <v>105</v>
      </c>
      <c r="F40" t="s">
        <v>108</v>
      </c>
      <c r="G40">
        <v>40</v>
      </c>
    </row>
    <row r="41" spans="2:13" ht="15">
      <c r="B41" s="78" t="str">
        <f t="shared" si="0"/>
        <v>ANSYSstationary</v>
      </c>
      <c r="C41" t="s">
        <v>112</v>
      </c>
      <c r="D41" t="s">
        <v>112</v>
      </c>
      <c r="E41" t="s">
        <v>105</v>
      </c>
      <c r="F41" t="s">
        <v>108</v>
      </c>
      <c r="G41">
        <v>41</v>
      </c>
    </row>
    <row r="42" spans="2:13" ht="15">
      <c r="B42" s="78" t="str">
        <f t="shared" si="0"/>
        <v>ANSYSstationary</v>
      </c>
      <c r="C42" t="s">
        <v>112</v>
      </c>
      <c r="D42" t="s">
        <v>112</v>
      </c>
      <c r="E42" t="s">
        <v>105</v>
      </c>
      <c r="F42" t="s">
        <v>108</v>
      </c>
      <c r="G42">
        <v>42</v>
      </c>
    </row>
    <row r="43" spans="2:13" ht="15">
      <c r="B43" s="78" t="str">
        <f t="shared" si="0"/>
        <v>Creostationary</v>
      </c>
      <c r="C43" t="s">
        <v>114</v>
      </c>
      <c r="D43" s="82" t="s">
        <v>115</v>
      </c>
      <c r="E43" t="s">
        <v>107</v>
      </c>
      <c r="F43" t="s">
        <v>108</v>
      </c>
      <c r="G43">
        <v>43</v>
      </c>
      <c r="H43" t="s">
        <v>56</v>
      </c>
      <c r="I43" s="30" t="s">
        <v>102</v>
      </c>
      <c r="J43" t="s">
        <v>84</v>
      </c>
      <c r="K43" t="s">
        <v>56</v>
      </c>
    </row>
    <row r="44" spans="2:13" ht="15">
      <c r="B44" s="78" t="str">
        <f t="shared" si="0"/>
        <v>Creostationary</v>
      </c>
      <c r="C44" t="s">
        <v>114</v>
      </c>
      <c r="D44" s="82" t="s">
        <v>115</v>
      </c>
      <c r="E44" t="s">
        <v>107</v>
      </c>
      <c r="F44" t="s">
        <v>108</v>
      </c>
      <c r="G44">
        <v>44</v>
      </c>
      <c r="H44" t="s">
        <v>56</v>
      </c>
      <c r="I44" s="30" t="s">
        <v>86</v>
      </c>
      <c r="J44" t="s">
        <v>85</v>
      </c>
      <c r="K44" t="s">
        <v>56</v>
      </c>
    </row>
    <row r="45" spans="2:13" ht="15">
      <c r="B45" s="78" t="str">
        <f t="shared" si="0"/>
        <v>Creostationary</v>
      </c>
      <c r="C45" t="s">
        <v>114</v>
      </c>
      <c r="D45" s="82" t="s">
        <v>115</v>
      </c>
      <c r="E45" t="s">
        <v>107</v>
      </c>
      <c r="F45" t="s">
        <v>108</v>
      </c>
      <c r="G45">
        <v>45</v>
      </c>
      <c r="H45" t="s">
        <v>56</v>
      </c>
      <c r="I45" s="30" t="s">
        <v>103</v>
      </c>
      <c r="J45" t="s">
        <v>57</v>
      </c>
      <c r="K45" t="s">
        <v>56</v>
      </c>
      <c r="L45" s="78"/>
    </row>
    <row r="46" spans="2:13" ht="15">
      <c r="B46" s="78" t="str">
        <f t="shared" ref="B46:B48" si="5">D46&amp;F46</f>
        <v>Creomobile</v>
      </c>
      <c r="C46" t="s">
        <v>114</v>
      </c>
      <c r="D46" s="82" t="s">
        <v>115</v>
      </c>
      <c r="E46" t="s">
        <v>107</v>
      </c>
      <c r="F46" t="s">
        <v>106</v>
      </c>
      <c r="G46">
        <v>46</v>
      </c>
      <c r="H46" t="s">
        <v>133</v>
      </c>
      <c r="I46" t="s">
        <v>93</v>
      </c>
      <c r="J46" t="s">
        <v>93</v>
      </c>
      <c r="K46" t="s">
        <v>133</v>
      </c>
    </row>
    <row r="47" spans="2:13" ht="15">
      <c r="B47" s="78" t="str">
        <f t="shared" si="5"/>
        <v>Creomobile</v>
      </c>
      <c r="C47" t="s">
        <v>114</v>
      </c>
      <c r="D47" s="82" t="s">
        <v>115</v>
      </c>
      <c r="E47" t="s">
        <v>107</v>
      </c>
      <c r="F47" t="s">
        <v>106</v>
      </c>
      <c r="G47">
        <v>47</v>
      </c>
      <c r="H47" t="s">
        <v>132</v>
      </c>
      <c r="I47" t="s">
        <v>90</v>
      </c>
      <c r="J47" t="s">
        <v>90</v>
      </c>
      <c r="K47" t="s">
        <v>132</v>
      </c>
    </row>
    <row r="48" spans="2:13" ht="15">
      <c r="B48" s="78" t="str">
        <f t="shared" si="5"/>
        <v>Creomobile</v>
      </c>
      <c r="C48" t="s">
        <v>114</v>
      </c>
      <c r="D48" s="82" t="s">
        <v>115</v>
      </c>
      <c r="E48" t="s">
        <v>107</v>
      </c>
      <c r="F48" t="s">
        <v>106</v>
      </c>
      <c r="G48">
        <v>48</v>
      </c>
      <c r="H48" t="s">
        <v>133</v>
      </c>
      <c r="I48" t="s">
        <v>95</v>
      </c>
      <c r="J48" t="s">
        <v>95</v>
      </c>
      <c r="K48" t="s">
        <v>133</v>
      </c>
    </row>
    <row r="49" spans="2:14" ht="15">
      <c r="B49" s="78" t="str">
        <f t="shared" si="0"/>
        <v>Creostationary</v>
      </c>
      <c r="C49" t="s">
        <v>114</v>
      </c>
      <c r="D49" s="82" t="s">
        <v>115</v>
      </c>
      <c r="E49" t="s">
        <v>105</v>
      </c>
      <c r="F49" t="s">
        <v>108</v>
      </c>
      <c r="G49">
        <v>49</v>
      </c>
      <c r="H49" t="s">
        <v>50</v>
      </c>
      <c r="I49" s="30" t="s">
        <v>153</v>
      </c>
      <c r="J49" t="s">
        <v>152</v>
      </c>
      <c r="K49" t="s">
        <v>50</v>
      </c>
    </row>
    <row r="50" spans="2:14" ht="15">
      <c r="B50" s="78" t="str">
        <f t="shared" si="0"/>
        <v>Creostationary</v>
      </c>
      <c r="C50" t="s">
        <v>114</v>
      </c>
      <c r="D50" s="82" t="s">
        <v>115</v>
      </c>
      <c r="E50" t="s">
        <v>105</v>
      </c>
      <c r="F50" t="s">
        <v>108</v>
      </c>
      <c r="G50">
        <v>50</v>
      </c>
      <c r="H50" t="s">
        <v>56</v>
      </c>
      <c r="I50" s="30" t="s">
        <v>82</v>
      </c>
      <c r="J50" t="s">
        <v>101</v>
      </c>
      <c r="K50" t="s">
        <v>56</v>
      </c>
    </row>
    <row r="51" spans="2:14" ht="15">
      <c r="B51" s="78" t="str">
        <f t="shared" si="0"/>
        <v>Creostationary</v>
      </c>
      <c r="C51" t="s">
        <v>114</v>
      </c>
      <c r="D51" s="82" t="s">
        <v>115</v>
      </c>
      <c r="E51" t="s">
        <v>105</v>
      </c>
      <c r="F51" t="s">
        <v>108</v>
      </c>
      <c r="G51">
        <v>51</v>
      </c>
      <c r="H51" t="s">
        <v>50</v>
      </c>
      <c r="I51" s="30" t="s">
        <v>155</v>
      </c>
      <c r="J51" t="s">
        <v>159</v>
      </c>
      <c r="K51" t="s">
        <v>50</v>
      </c>
      <c r="L51" s="78"/>
    </row>
    <row r="52" spans="2:14" ht="15">
      <c r="B52" s="78" t="str">
        <f t="shared" ref="B52:B54" si="6">D52&amp;F52</f>
        <v>Creomobile</v>
      </c>
      <c r="C52" t="s">
        <v>114</v>
      </c>
      <c r="D52" s="82" t="s">
        <v>115</v>
      </c>
      <c r="E52" t="s">
        <v>105</v>
      </c>
      <c r="F52" t="s">
        <v>106</v>
      </c>
      <c r="G52">
        <v>52</v>
      </c>
      <c r="H52" t="s">
        <v>133</v>
      </c>
      <c r="I52" t="s">
        <v>96</v>
      </c>
      <c r="J52" t="s">
        <v>96</v>
      </c>
      <c r="K52" t="s">
        <v>133</v>
      </c>
    </row>
    <row r="53" spans="2:14" ht="15">
      <c r="B53" s="78" t="str">
        <f t="shared" si="6"/>
        <v>Creomobile</v>
      </c>
      <c r="C53" t="s">
        <v>114</v>
      </c>
      <c r="D53" s="82" t="s">
        <v>115</v>
      </c>
      <c r="E53" t="s">
        <v>105</v>
      </c>
      <c r="F53" t="s">
        <v>106</v>
      </c>
      <c r="G53">
        <v>53</v>
      </c>
      <c r="H53" t="s">
        <v>133</v>
      </c>
      <c r="I53" t="s">
        <v>97</v>
      </c>
      <c r="J53" t="s">
        <v>97</v>
      </c>
      <c r="K53" t="s">
        <v>133</v>
      </c>
    </row>
    <row r="54" spans="2:14" ht="15">
      <c r="B54" s="78" t="str">
        <f t="shared" si="6"/>
        <v>Creomobile</v>
      </c>
      <c r="C54" t="s">
        <v>114</v>
      </c>
      <c r="D54" s="82" t="s">
        <v>115</v>
      </c>
      <c r="E54" t="s">
        <v>105</v>
      </c>
      <c r="F54" t="s">
        <v>106</v>
      </c>
      <c r="G54">
        <v>54</v>
      </c>
      <c r="H54" t="s">
        <v>78</v>
      </c>
      <c r="I54" t="s">
        <v>134</v>
      </c>
      <c r="J54" t="s">
        <v>134</v>
      </c>
      <c r="K54" t="s">
        <v>78</v>
      </c>
    </row>
    <row r="55" spans="2:14" ht="15">
      <c r="B55" s="78" t="str">
        <f t="shared" si="0"/>
        <v>Inventorstationary</v>
      </c>
      <c r="C55" t="s">
        <v>110</v>
      </c>
      <c r="D55" s="82" t="s">
        <v>116</v>
      </c>
      <c r="E55" t="s">
        <v>107</v>
      </c>
      <c r="F55" t="s">
        <v>108</v>
      </c>
      <c r="G55">
        <v>55</v>
      </c>
      <c r="H55" t="s">
        <v>56</v>
      </c>
      <c r="I55" s="30" t="s">
        <v>102</v>
      </c>
      <c r="J55" t="s">
        <v>84</v>
      </c>
      <c r="K55" t="s">
        <v>56</v>
      </c>
    </row>
    <row r="56" spans="2:14" ht="15">
      <c r="B56" s="78" t="str">
        <f t="shared" si="0"/>
        <v>Inventorstationary</v>
      </c>
      <c r="C56" t="s">
        <v>110</v>
      </c>
      <c r="D56" s="82" t="s">
        <v>116</v>
      </c>
      <c r="E56" t="s">
        <v>107</v>
      </c>
      <c r="F56" t="s">
        <v>108</v>
      </c>
      <c r="G56">
        <v>56</v>
      </c>
      <c r="H56" t="s">
        <v>56</v>
      </c>
      <c r="I56" s="30" t="s">
        <v>86</v>
      </c>
      <c r="J56" t="s">
        <v>85</v>
      </c>
      <c r="K56" t="s">
        <v>56</v>
      </c>
      <c r="L56" s="30"/>
    </row>
    <row r="57" spans="2:14" ht="15">
      <c r="B57" s="78" t="str">
        <f t="shared" si="0"/>
        <v>Inventorstationary</v>
      </c>
      <c r="C57" t="s">
        <v>110</v>
      </c>
      <c r="D57" s="82" t="s">
        <v>116</v>
      </c>
      <c r="E57" t="s">
        <v>107</v>
      </c>
      <c r="F57" t="s">
        <v>108</v>
      </c>
      <c r="G57">
        <v>57</v>
      </c>
      <c r="H57" t="s">
        <v>56</v>
      </c>
      <c r="I57" s="30" t="s">
        <v>103</v>
      </c>
      <c r="J57" t="s">
        <v>57</v>
      </c>
      <c r="K57" t="s">
        <v>56</v>
      </c>
      <c r="L57" s="78"/>
      <c r="M57" s="30"/>
      <c r="N57" s="59"/>
    </row>
    <row r="58" spans="2:14" ht="15">
      <c r="B58" s="78" t="str">
        <f t="shared" ref="B58:B60" si="7">D58&amp;F58</f>
        <v>Inventormobile</v>
      </c>
      <c r="C58" t="s">
        <v>110</v>
      </c>
      <c r="D58" s="82" t="s">
        <v>116</v>
      </c>
      <c r="E58" t="s">
        <v>107</v>
      </c>
      <c r="F58" t="s">
        <v>106</v>
      </c>
      <c r="G58">
        <v>58</v>
      </c>
      <c r="H58" t="s">
        <v>133</v>
      </c>
      <c r="I58" t="s">
        <v>93</v>
      </c>
      <c r="J58" t="s">
        <v>93</v>
      </c>
      <c r="K58" t="s">
        <v>133</v>
      </c>
      <c r="L58" s="78"/>
      <c r="M58" s="82"/>
    </row>
    <row r="59" spans="2:14" ht="15">
      <c r="B59" s="78" t="str">
        <f t="shared" si="7"/>
        <v>Inventormobile</v>
      </c>
      <c r="C59" t="s">
        <v>110</v>
      </c>
      <c r="D59" s="82" t="s">
        <v>116</v>
      </c>
      <c r="E59" t="s">
        <v>107</v>
      </c>
      <c r="F59" t="s">
        <v>106</v>
      </c>
      <c r="G59">
        <v>59</v>
      </c>
      <c r="H59" t="s">
        <v>132</v>
      </c>
      <c r="I59" t="s">
        <v>90</v>
      </c>
      <c r="J59" t="s">
        <v>90</v>
      </c>
      <c r="K59" t="s">
        <v>132</v>
      </c>
      <c r="L59" s="78"/>
      <c r="M59" s="82"/>
    </row>
    <row r="60" spans="2:14" ht="15">
      <c r="B60" s="78" t="str">
        <f t="shared" si="7"/>
        <v>Inventormobile</v>
      </c>
      <c r="C60" t="s">
        <v>110</v>
      </c>
      <c r="D60" s="82" t="s">
        <v>116</v>
      </c>
      <c r="E60" t="s">
        <v>107</v>
      </c>
      <c r="F60" t="s">
        <v>106</v>
      </c>
      <c r="G60">
        <v>60</v>
      </c>
      <c r="H60" t="s">
        <v>133</v>
      </c>
      <c r="I60" t="s">
        <v>95</v>
      </c>
      <c r="J60" t="s">
        <v>95</v>
      </c>
      <c r="K60" t="s">
        <v>133</v>
      </c>
      <c r="L60" s="78"/>
      <c r="M60" s="82"/>
    </row>
    <row r="61" spans="2:14" ht="15">
      <c r="B61" s="78" t="str">
        <f t="shared" si="0"/>
        <v>Inventorstationary</v>
      </c>
      <c r="C61" t="s">
        <v>110</v>
      </c>
      <c r="D61" s="82" t="s">
        <v>116</v>
      </c>
      <c r="E61" t="s">
        <v>105</v>
      </c>
      <c r="F61" t="s">
        <v>108</v>
      </c>
      <c r="G61">
        <v>61</v>
      </c>
      <c r="H61" t="s">
        <v>56</v>
      </c>
      <c r="I61" s="30" t="s">
        <v>82</v>
      </c>
      <c r="J61" t="s">
        <v>101</v>
      </c>
      <c r="K61" t="s">
        <v>56</v>
      </c>
    </row>
    <row r="62" spans="2:14" ht="15">
      <c r="B62" s="78" t="str">
        <f t="shared" si="0"/>
        <v>Inventorstationary</v>
      </c>
      <c r="C62" t="s">
        <v>110</v>
      </c>
      <c r="D62" s="82" t="s">
        <v>116</v>
      </c>
      <c r="E62" t="s">
        <v>105</v>
      </c>
      <c r="F62" t="s">
        <v>108</v>
      </c>
      <c r="G62">
        <v>62</v>
      </c>
      <c r="H62" t="s">
        <v>50</v>
      </c>
      <c r="I62" s="30" t="s">
        <v>153</v>
      </c>
      <c r="J62" t="s">
        <v>152</v>
      </c>
      <c r="K62" t="s">
        <v>50</v>
      </c>
    </row>
    <row r="63" spans="2:14" ht="15">
      <c r="B63" s="78" t="str">
        <f t="shared" si="0"/>
        <v>Inventorstationary</v>
      </c>
      <c r="C63" t="s">
        <v>110</v>
      </c>
      <c r="D63" s="82" t="s">
        <v>116</v>
      </c>
      <c r="E63" t="s">
        <v>105</v>
      </c>
      <c r="F63" t="s">
        <v>108</v>
      </c>
      <c r="G63">
        <v>63</v>
      </c>
      <c r="H63" t="s">
        <v>50</v>
      </c>
      <c r="I63" s="30" t="s">
        <v>155</v>
      </c>
      <c r="J63" t="s">
        <v>159</v>
      </c>
      <c r="K63" t="s">
        <v>50</v>
      </c>
    </row>
    <row r="64" spans="2:14" ht="15">
      <c r="B64" s="78" t="str">
        <f t="shared" ref="B64:B66" si="8">D64&amp;F64</f>
        <v>Inventormobile</v>
      </c>
      <c r="C64" t="s">
        <v>110</v>
      </c>
      <c r="D64" s="82" t="s">
        <v>116</v>
      </c>
      <c r="E64" t="s">
        <v>105</v>
      </c>
      <c r="F64" t="s">
        <v>106</v>
      </c>
      <c r="G64">
        <v>64</v>
      </c>
      <c r="H64" t="s">
        <v>133</v>
      </c>
      <c r="I64" t="s">
        <v>96</v>
      </c>
      <c r="J64" t="s">
        <v>96</v>
      </c>
      <c r="K64" t="s">
        <v>133</v>
      </c>
    </row>
    <row r="65" spans="2:13" ht="15">
      <c r="B65" s="78" t="str">
        <f t="shared" si="8"/>
        <v>Inventormobile</v>
      </c>
      <c r="C65" t="s">
        <v>110</v>
      </c>
      <c r="D65" s="82" t="s">
        <v>116</v>
      </c>
      <c r="E65" t="s">
        <v>105</v>
      </c>
      <c r="F65" t="s">
        <v>106</v>
      </c>
      <c r="G65">
        <v>65</v>
      </c>
      <c r="H65" t="s">
        <v>133</v>
      </c>
      <c r="I65" t="s">
        <v>97</v>
      </c>
      <c r="J65" t="s">
        <v>97</v>
      </c>
      <c r="K65" t="s">
        <v>133</v>
      </c>
    </row>
    <row r="66" spans="2:13" ht="15">
      <c r="B66" s="78" t="str">
        <f t="shared" si="8"/>
        <v>Inventormobile</v>
      </c>
      <c r="C66" t="s">
        <v>110</v>
      </c>
      <c r="D66" s="82" t="s">
        <v>116</v>
      </c>
      <c r="E66" t="s">
        <v>105</v>
      </c>
      <c r="F66" t="s">
        <v>106</v>
      </c>
      <c r="G66">
        <v>66</v>
      </c>
      <c r="H66" t="s">
        <v>78</v>
      </c>
      <c r="I66" t="s">
        <v>134</v>
      </c>
      <c r="J66" t="s">
        <v>134</v>
      </c>
      <c r="K66" t="s">
        <v>78</v>
      </c>
      <c r="L66" s="78"/>
      <c r="M66" s="82"/>
    </row>
    <row r="67" spans="2:13" ht="15.75">
      <c r="B67" s="78" t="str">
        <f t="shared" si="0"/>
        <v>NXstationary</v>
      </c>
      <c r="C67" s="81" t="s">
        <v>117</v>
      </c>
      <c r="D67" s="82" t="s">
        <v>118</v>
      </c>
      <c r="E67" t="s">
        <v>107</v>
      </c>
      <c r="F67" t="s">
        <v>108</v>
      </c>
      <c r="G67">
        <v>67</v>
      </c>
      <c r="H67" t="s">
        <v>128</v>
      </c>
      <c r="I67" t="s">
        <v>161</v>
      </c>
      <c r="J67" s="30" t="s">
        <v>156</v>
      </c>
      <c r="K67" t="s">
        <v>128</v>
      </c>
    </row>
    <row r="68" spans="2:13" ht="15.75">
      <c r="B68" s="78" t="str">
        <f t="shared" si="0"/>
        <v>NXstationary</v>
      </c>
      <c r="C68" s="81" t="s">
        <v>117</v>
      </c>
      <c r="D68" s="82" t="s">
        <v>118</v>
      </c>
      <c r="E68" t="s">
        <v>107</v>
      </c>
      <c r="F68" t="s">
        <v>108</v>
      </c>
      <c r="G68">
        <v>68</v>
      </c>
      <c r="H68" t="s">
        <v>56</v>
      </c>
      <c r="I68" s="30" t="s">
        <v>102</v>
      </c>
      <c r="J68" t="s">
        <v>84</v>
      </c>
      <c r="K68" t="s">
        <v>56</v>
      </c>
    </row>
    <row r="69" spans="2:13" ht="15.75">
      <c r="B69" s="78" t="str">
        <f t="shared" si="0"/>
        <v>NXstationary</v>
      </c>
      <c r="C69" s="81" t="s">
        <v>117</v>
      </c>
      <c r="D69" s="82" t="s">
        <v>118</v>
      </c>
      <c r="E69" t="s">
        <v>107</v>
      </c>
      <c r="F69" t="s">
        <v>108</v>
      </c>
      <c r="G69">
        <v>69</v>
      </c>
      <c r="H69" t="s">
        <v>129</v>
      </c>
      <c r="I69" s="30" t="s">
        <v>137</v>
      </c>
      <c r="J69" t="s">
        <v>139</v>
      </c>
      <c r="K69" t="s">
        <v>56</v>
      </c>
    </row>
    <row r="70" spans="2:13" ht="15.75">
      <c r="B70" s="78" t="str">
        <f t="shared" ref="B70:B78" si="9">D70&amp;F70</f>
        <v>NXmobile</v>
      </c>
      <c r="C70" s="81" t="s">
        <v>117</v>
      </c>
      <c r="D70" s="82" t="s">
        <v>118</v>
      </c>
      <c r="E70" t="s">
        <v>107</v>
      </c>
      <c r="F70" t="s">
        <v>106</v>
      </c>
      <c r="G70">
        <v>70</v>
      </c>
      <c r="H70" s="78" t="s">
        <v>133</v>
      </c>
      <c r="I70" t="s">
        <v>92</v>
      </c>
      <c r="J70" t="s">
        <v>92</v>
      </c>
      <c r="K70" s="78" t="s">
        <v>133</v>
      </c>
    </row>
    <row r="71" spans="2:13" ht="15.75">
      <c r="B71" s="78" t="str">
        <f t="shared" si="9"/>
        <v>NXmobile</v>
      </c>
      <c r="C71" s="81" t="s">
        <v>117</v>
      </c>
      <c r="D71" s="82" t="s">
        <v>118</v>
      </c>
      <c r="E71" t="s">
        <v>107</v>
      </c>
      <c r="F71" t="s">
        <v>106</v>
      </c>
      <c r="G71">
        <v>71</v>
      </c>
      <c r="H71" s="78" t="s">
        <v>133</v>
      </c>
      <c r="I71" t="s">
        <v>94</v>
      </c>
      <c r="J71" t="s">
        <v>94</v>
      </c>
      <c r="K71" s="78" t="s">
        <v>133</v>
      </c>
    </row>
    <row r="72" spans="2:13" ht="15.75">
      <c r="B72" s="78" t="str">
        <f t="shared" si="9"/>
        <v>NXmobile</v>
      </c>
      <c r="C72" s="81" t="s">
        <v>117</v>
      </c>
      <c r="D72" s="82" t="s">
        <v>118</v>
      </c>
      <c r="E72" t="s">
        <v>107</v>
      </c>
      <c r="F72" t="s">
        <v>106</v>
      </c>
      <c r="G72">
        <v>72</v>
      </c>
      <c r="H72" s="78" t="s">
        <v>132</v>
      </c>
      <c r="I72" t="s">
        <v>89</v>
      </c>
      <c r="J72" t="s">
        <v>89</v>
      </c>
      <c r="K72" s="78" t="s">
        <v>132</v>
      </c>
    </row>
    <row r="73" spans="2:13" ht="15.75">
      <c r="B73" s="78" t="str">
        <f t="shared" si="9"/>
        <v>NXstationary</v>
      </c>
      <c r="C73" s="81" t="s">
        <v>117</v>
      </c>
      <c r="D73" s="82" t="s">
        <v>118</v>
      </c>
      <c r="E73" t="s">
        <v>105</v>
      </c>
      <c r="F73" t="s">
        <v>108</v>
      </c>
      <c r="G73">
        <v>73</v>
      </c>
      <c r="H73" t="s">
        <v>56</v>
      </c>
      <c r="I73" s="30" t="s">
        <v>86</v>
      </c>
      <c r="J73" t="s">
        <v>84</v>
      </c>
      <c r="K73" t="s">
        <v>56</v>
      </c>
    </row>
    <row r="74" spans="2:13" ht="15.75">
      <c r="B74" s="78" t="str">
        <f t="shared" si="9"/>
        <v>NXstationary</v>
      </c>
      <c r="C74" s="81" t="s">
        <v>117</v>
      </c>
      <c r="D74" s="82" t="s">
        <v>118</v>
      </c>
      <c r="E74" t="s">
        <v>105</v>
      </c>
      <c r="F74" t="s">
        <v>108</v>
      </c>
      <c r="G74">
        <v>74</v>
      </c>
      <c r="H74" t="s">
        <v>56</v>
      </c>
      <c r="I74" s="30" t="s">
        <v>103</v>
      </c>
      <c r="J74" t="s">
        <v>57</v>
      </c>
      <c r="K74" t="s">
        <v>56</v>
      </c>
    </row>
    <row r="75" spans="2:13" ht="15.75">
      <c r="B75" s="78" t="str">
        <f t="shared" si="9"/>
        <v>NXstationary</v>
      </c>
      <c r="C75" s="81" t="s">
        <v>117</v>
      </c>
      <c r="D75" s="82" t="s">
        <v>118</v>
      </c>
      <c r="E75" t="s">
        <v>105</v>
      </c>
      <c r="F75" t="s">
        <v>108</v>
      </c>
      <c r="G75">
        <v>75</v>
      </c>
      <c r="H75" t="s">
        <v>50</v>
      </c>
      <c r="I75" s="30" t="s">
        <v>153</v>
      </c>
      <c r="J75" t="s">
        <v>152</v>
      </c>
      <c r="K75" t="s">
        <v>50</v>
      </c>
    </row>
    <row r="76" spans="2:13" ht="15.75">
      <c r="B76" s="78" t="str">
        <f t="shared" si="9"/>
        <v>NXmobile</v>
      </c>
      <c r="C76" s="81" t="s">
        <v>117</v>
      </c>
      <c r="D76" s="82" t="s">
        <v>118</v>
      </c>
      <c r="E76" t="s">
        <v>105</v>
      </c>
      <c r="F76" t="s">
        <v>106</v>
      </c>
      <c r="G76">
        <v>76</v>
      </c>
      <c r="H76" s="78" t="s">
        <v>133</v>
      </c>
      <c r="I76" s="30" t="s">
        <v>93</v>
      </c>
      <c r="J76" t="s">
        <v>93</v>
      </c>
      <c r="K76" s="78" t="s">
        <v>133</v>
      </c>
    </row>
    <row r="77" spans="2:13" ht="15.75">
      <c r="B77" s="78" t="str">
        <f t="shared" si="9"/>
        <v>NXmobile</v>
      </c>
      <c r="C77" s="81" t="s">
        <v>117</v>
      </c>
      <c r="D77" s="82" t="s">
        <v>118</v>
      </c>
      <c r="E77" t="s">
        <v>105</v>
      </c>
      <c r="F77" t="s">
        <v>106</v>
      </c>
      <c r="G77">
        <v>77</v>
      </c>
      <c r="H77" s="78" t="s">
        <v>133</v>
      </c>
      <c r="I77" s="30" t="s">
        <v>95</v>
      </c>
      <c r="J77" t="s">
        <v>95</v>
      </c>
      <c r="K77" s="78" t="s">
        <v>133</v>
      </c>
    </row>
    <row r="78" spans="2:13" ht="15.75">
      <c r="B78" s="78" t="str">
        <f t="shared" si="9"/>
        <v>NXmobile</v>
      </c>
      <c r="C78" s="81" t="s">
        <v>117</v>
      </c>
      <c r="D78" s="82" t="s">
        <v>118</v>
      </c>
      <c r="E78" t="s">
        <v>105</v>
      </c>
      <c r="F78" t="s">
        <v>106</v>
      </c>
      <c r="G78">
        <v>78</v>
      </c>
      <c r="H78" s="78" t="s">
        <v>132</v>
      </c>
      <c r="I78" s="30" t="s">
        <v>90</v>
      </c>
      <c r="J78" t="s">
        <v>90</v>
      </c>
      <c r="K78" s="78" t="s">
        <v>132</v>
      </c>
    </row>
    <row r="79" spans="2:13" ht="15">
      <c r="B79" s="78" t="str">
        <f t="shared" si="0"/>
        <v>SolidEdgestationary</v>
      </c>
      <c r="C79" s="82" t="s">
        <v>117</v>
      </c>
      <c r="D79" s="82" t="s">
        <v>119</v>
      </c>
      <c r="E79" t="s">
        <v>107</v>
      </c>
      <c r="F79" t="s">
        <v>108</v>
      </c>
      <c r="G79">
        <v>79</v>
      </c>
      <c r="H79" t="s">
        <v>128</v>
      </c>
      <c r="I79" t="s">
        <v>161</v>
      </c>
      <c r="J79" s="30" t="s">
        <v>156</v>
      </c>
      <c r="K79" t="s">
        <v>128</v>
      </c>
    </row>
    <row r="80" spans="2:13" ht="15">
      <c r="B80" s="78" t="str">
        <f t="shared" si="0"/>
        <v>SolidEdgestationary</v>
      </c>
      <c r="C80" s="82" t="s">
        <v>117</v>
      </c>
      <c r="D80" s="82" t="s">
        <v>119</v>
      </c>
      <c r="E80" t="s">
        <v>107</v>
      </c>
      <c r="F80" t="s">
        <v>108</v>
      </c>
      <c r="G80">
        <v>80</v>
      </c>
      <c r="H80" t="s">
        <v>56</v>
      </c>
      <c r="I80" s="30" t="s">
        <v>102</v>
      </c>
      <c r="J80" t="s">
        <v>84</v>
      </c>
      <c r="K80" t="s">
        <v>56</v>
      </c>
    </row>
    <row r="81" spans="2:12" ht="15">
      <c r="B81" s="78" t="str">
        <f t="shared" si="0"/>
        <v>SolidEdgestationary</v>
      </c>
      <c r="C81" s="82" t="s">
        <v>117</v>
      </c>
      <c r="D81" s="82" t="s">
        <v>119</v>
      </c>
      <c r="E81" t="s">
        <v>107</v>
      </c>
      <c r="F81" t="s">
        <v>108</v>
      </c>
      <c r="G81">
        <v>81</v>
      </c>
      <c r="H81" t="s">
        <v>129</v>
      </c>
      <c r="I81" s="30" t="s">
        <v>137</v>
      </c>
      <c r="J81" t="s">
        <v>139</v>
      </c>
      <c r="K81" t="s">
        <v>56</v>
      </c>
      <c r="L81" s="78"/>
    </row>
    <row r="82" spans="2:12" ht="15">
      <c r="B82" s="78" t="str">
        <f t="shared" ref="B82:B84" si="10">D82&amp;F82</f>
        <v>SolidEdgemobile</v>
      </c>
      <c r="C82" s="82" t="s">
        <v>117</v>
      </c>
      <c r="D82" s="82" t="s">
        <v>119</v>
      </c>
      <c r="E82" t="s">
        <v>107</v>
      </c>
      <c r="F82" t="s">
        <v>106</v>
      </c>
      <c r="G82">
        <v>82</v>
      </c>
      <c r="H82" s="78" t="s">
        <v>133</v>
      </c>
      <c r="I82" t="s">
        <v>92</v>
      </c>
      <c r="J82" t="s">
        <v>92</v>
      </c>
      <c r="K82" s="78" t="s">
        <v>133</v>
      </c>
      <c r="L82" s="78"/>
    </row>
    <row r="83" spans="2:12" ht="15">
      <c r="B83" s="78" t="str">
        <f t="shared" si="10"/>
        <v>SolidEdgemobile</v>
      </c>
      <c r="C83" s="82" t="s">
        <v>117</v>
      </c>
      <c r="D83" s="82" t="s">
        <v>119</v>
      </c>
      <c r="E83" t="s">
        <v>107</v>
      </c>
      <c r="F83" t="s">
        <v>106</v>
      </c>
      <c r="G83">
        <v>83</v>
      </c>
      <c r="H83" s="78" t="s">
        <v>133</v>
      </c>
      <c r="I83" t="s">
        <v>94</v>
      </c>
      <c r="J83" t="s">
        <v>94</v>
      </c>
      <c r="K83" s="78" t="s">
        <v>133</v>
      </c>
      <c r="L83" s="78"/>
    </row>
    <row r="84" spans="2:12" ht="15">
      <c r="B84" s="78" t="str">
        <f t="shared" si="10"/>
        <v>SolidEdgemobile</v>
      </c>
      <c r="C84" s="82" t="s">
        <v>117</v>
      </c>
      <c r="D84" s="82" t="s">
        <v>119</v>
      </c>
      <c r="E84" t="s">
        <v>107</v>
      </c>
      <c r="F84" t="s">
        <v>106</v>
      </c>
      <c r="G84">
        <v>84</v>
      </c>
      <c r="H84" s="78" t="s">
        <v>132</v>
      </c>
      <c r="I84" t="s">
        <v>89</v>
      </c>
      <c r="J84" t="s">
        <v>89</v>
      </c>
      <c r="K84" s="78" t="s">
        <v>132</v>
      </c>
      <c r="L84" s="78"/>
    </row>
    <row r="85" spans="2:12" ht="15">
      <c r="B85" s="78" t="str">
        <f t="shared" si="0"/>
        <v>SolidEdgestationary</v>
      </c>
      <c r="C85" s="82" t="s">
        <v>117</v>
      </c>
      <c r="D85" s="82" t="s">
        <v>119</v>
      </c>
      <c r="E85" t="s">
        <v>105</v>
      </c>
      <c r="F85" t="s">
        <v>108</v>
      </c>
      <c r="G85">
        <v>85</v>
      </c>
      <c r="H85" t="s">
        <v>56</v>
      </c>
      <c r="I85" s="30" t="s">
        <v>86</v>
      </c>
      <c r="J85" t="s">
        <v>84</v>
      </c>
      <c r="K85" t="s">
        <v>56</v>
      </c>
      <c r="L85" s="78"/>
    </row>
    <row r="86" spans="2:12" ht="15">
      <c r="B86" s="78" t="str">
        <f t="shared" si="0"/>
        <v>SolidEdgestationary</v>
      </c>
      <c r="C86" s="82" t="s">
        <v>117</v>
      </c>
      <c r="D86" s="82" t="s">
        <v>119</v>
      </c>
      <c r="E86" t="s">
        <v>105</v>
      </c>
      <c r="F86" t="s">
        <v>108</v>
      </c>
      <c r="G86">
        <v>86</v>
      </c>
      <c r="H86" t="s">
        <v>56</v>
      </c>
      <c r="I86" s="30" t="s">
        <v>103</v>
      </c>
      <c r="J86" t="s">
        <v>57</v>
      </c>
      <c r="K86" t="s">
        <v>56</v>
      </c>
      <c r="L86" s="78"/>
    </row>
    <row r="87" spans="2:12" ht="15">
      <c r="B87" s="78" t="str">
        <f t="shared" si="0"/>
        <v>SolidEdgestationary</v>
      </c>
      <c r="C87" s="82" t="s">
        <v>117</v>
      </c>
      <c r="D87" s="82" t="s">
        <v>119</v>
      </c>
      <c r="E87" t="s">
        <v>105</v>
      </c>
      <c r="F87" t="s">
        <v>108</v>
      </c>
      <c r="G87">
        <v>87</v>
      </c>
      <c r="H87" t="s">
        <v>50</v>
      </c>
      <c r="I87" s="30" t="s">
        <v>153</v>
      </c>
      <c r="J87" t="s">
        <v>152</v>
      </c>
      <c r="K87" t="s">
        <v>50</v>
      </c>
      <c r="L87" s="78"/>
    </row>
    <row r="88" spans="2:12" ht="15">
      <c r="B88" s="78" t="str">
        <f t="shared" ref="B88:B90" si="11">D88&amp;F88</f>
        <v>SolidEdgemobile</v>
      </c>
      <c r="C88" s="82" t="s">
        <v>117</v>
      </c>
      <c r="D88" s="82" t="s">
        <v>119</v>
      </c>
      <c r="E88" t="s">
        <v>105</v>
      </c>
      <c r="F88" t="s">
        <v>106</v>
      </c>
      <c r="G88">
        <v>88</v>
      </c>
      <c r="H88" s="78" t="s">
        <v>133</v>
      </c>
      <c r="I88" s="30" t="s">
        <v>93</v>
      </c>
      <c r="J88" t="s">
        <v>93</v>
      </c>
      <c r="K88" s="78" t="s">
        <v>133</v>
      </c>
      <c r="L88" s="78"/>
    </row>
    <row r="89" spans="2:12" ht="15">
      <c r="B89" s="78" t="str">
        <f t="shared" si="11"/>
        <v>SolidEdgemobile</v>
      </c>
      <c r="C89" s="82" t="s">
        <v>117</v>
      </c>
      <c r="D89" s="82" t="s">
        <v>119</v>
      </c>
      <c r="E89" t="s">
        <v>105</v>
      </c>
      <c r="F89" t="s">
        <v>106</v>
      </c>
      <c r="G89">
        <v>89</v>
      </c>
      <c r="H89" s="78" t="s">
        <v>133</v>
      </c>
      <c r="I89" s="30" t="s">
        <v>95</v>
      </c>
      <c r="J89" t="s">
        <v>95</v>
      </c>
      <c r="K89" s="78" t="s">
        <v>133</v>
      </c>
      <c r="L89" s="78"/>
    </row>
    <row r="90" spans="2:12" ht="15">
      <c r="B90" s="78" t="str">
        <f t="shared" si="11"/>
        <v>SolidEdgemobile</v>
      </c>
      <c r="C90" s="82" t="s">
        <v>117</v>
      </c>
      <c r="D90" s="82" t="s">
        <v>119</v>
      </c>
      <c r="E90" t="s">
        <v>105</v>
      </c>
      <c r="F90" t="s">
        <v>106</v>
      </c>
      <c r="G90">
        <v>90</v>
      </c>
      <c r="H90" s="78" t="s">
        <v>132</v>
      </c>
      <c r="I90" s="30" t="s">
        <v>90</v>
      </c>
      <c r="J90" t="s">
        <v>90</v>
      </c>
      <c r="K90" s="78" t="s">
        <v>132</v>
      </c>
      <c r="L90" s="78"/>
    </row>
    <row r="91" spans="2:12" ht="15">
      <c r="B91" s="78" t="str">
        <f t="shared" ref="B91:B93" si="12">D91&amp;F91</f>
        <v>Premierestationary</v>
      </c>
      <c r="C91" s="82" t="s">
        <v>120</v>
      </c>
      <c r="D91" s="78" t="s">
        <v>121</v>
      </c>
      <c r="E91" t="s">
        <v>107</v>
      </c>
      <c r="F91" t="s">
        <v>108</v>
      </c>
      <c r="G91">
        <v>91</v>
      </c>
      <c r="H91" t="s">
        <v>56</v>
      </c>
      <c r="I91" s="30" t="s">
        <v>82</v>
      </c>
      <c r="J91" t="s">
        <v>101</v>
      </c>
      <c r="K91" t="s">
        <v>56</v>
      </c>
      <c r="L91" s="78"/>
    </row>
    <row r="92" spans="2:12" ht="15">
      <c r="B92" s="78" t="str">
        <f t="shared" si="12"/>
        <v>Premierestationary</v>
      </c>
      <c r="C92" s="82" t="s">
        <v>120</v>
      </c>
      <c r="D92" s="78" t="s">
        <v>121</v>
      </c>
      <c r="E92" t="s">
        <v>107</v>
      </c>
      <c r="F92" t="s">
        <v>108</v>
      </c>
      <c r="G92">
        <v>92</v>
      </c>
      <c r="H92" t="s">
        <v>56</v>
      </c>
      <c r="I92" s="30" t="s">
        <v>146</v>
      </c>
      <c r="J92" t="s">
        <v>149</v>
      </c>
      <c r="K92" t="s">
        <v>45</v>
      </c>
      <c r="L92" s="78"/>
    </row>
    <row r="93" spans="2:12" ht="15">
      <c r="B93" s="78" t="str">
        <f t="shared" si="12"/>
        <v>Premierestationary</v>
      </c>
      <c r="C93" s="82" t="s">
        <v>120</v>
      </c>
      <c r="D93" s="78" t="s">
        <v>121</v>
      </c>
      <c r="E93" t="s">
        <v>107</v>
      </c>
      <c r="F93" t="s">
        <v>108</v>
      </c>
      <c r="G93">
        <v>93</v>
      </c>
      <c r="H93" t="s">
        <v>45</v>
      </c>
      <c r="I93" s="30" t="s">
        <v>157</v>
      </c>
      <c r="J93" t="s">
        <v>152</v>
      </c>
      <c r="K93" t="s">
        <v>50</v>
      </c>
      <c r="L93" s="78"/>
    </row>
    <row r="94" spans="2:12" ht="15">
      <c r="B94" s="78" t="str">
        <f t="shared" si="0"/>
        <v>Premieremobile</v>
      </c>
      <c r="C94" s="82" t="s">
        <v>120</v>
      </c>
      <c r="D94" s="78" t="s">
        <v>121</v>
      </c>
      <c r="E94" t="s">
        <v>107</v>
      </c>
      <c r="F94" t="s">
        <v>106</v>
      </c>
      <c r="G94">
        <v>94</v>
      </c>
      <c r="H94" s="78" t="s">
        <v>133</v>
      </c>
      <c r="I94" s="30" t="s">
        <v>96</v>
      </c>
      <c r="J94" t="s">
        <v>96</v>
      </c>
      <c r="K94" s="78" t="s">
        <v>133</v>
      </c>
      <c r="L94" s="78"/>
    </row>
    <row r="95" spans="2:12" ht="15">
      <c r="B95" s="78" t="str">
        <f t="shared" si="0"/>
        <v>Premieremobile</v>
      </c>
      <c r="C95" s="82" t="s">
        <v>120</v>
      </c>
      <c r="D95" s="78" t="s">
        <v>121</v>
      </c>
      <c r="E95" t="s">
        <v>107</v>
      </c>
      <c r="F95" t="s">
        <v>106</v>
      </c>
      <c r="G95">
        <v>95</v>
      </c>
      <c r="H95" s="78" t="s">
        <v>133</v>
      </c>
      <c r="I95" s="30" t="s">
        <v>97</v>
      </c>
      <c r="J95" t="s">
        <v>97</v>
      </c>
      <c r="K95" s="78" t="s">
        <v>133</v>
      </c>
      <c r="L95" s="78"/>
    </row>
    <row r="96" spans="2:12" ht="15">
      <c r="B96" s="78" t="str">
        <f t="shared" si="0"/>
        <v>Premieremobile</v>
      </c>
      <c r="C96" s="82" t="s">
        <v>120</v>
      </c>
      <c r="D96" s="78" t="s">
        <v>121</v>
      </c>
      <c r="E96" t="s">
        <v>107</v>
      </c>
      <c r="F96" t="s">
        <v>106</v>
      </c>
      <c r="G96">
        <v>96</v>
      </c>
      <c r="H96" s="78" t="s">
        <v>133</v>
      </c>
      <c r="I96" s="85" t="s">
        <v>138</v>
      </c>
      <c r="J96" t="s">
        <v>138</v>
      </c>
      <c r="K96" s="78" t="s">
        <v>133</v>
      </c>
      <c r="L96" s="78"/>
    </row>
    <row r="97" spans="2:12" ht="15">
      <c r="B97" s="78" t="str">
        <f t="shared" ref="B97:B99" si="13">D97&amp;F97</f>
        <v>Premierestationary</v>
      </c>
      <c r="C97" s="82" t="s">
        <v>120</v>
      </c>
      <c r="D97" s="78" t="s">
        <v>121</v>
      </c>
      <c r="E97" t="s">
        <v>105</v>
      </c>
      <c r="F97" t="s">
        <v>108</v>
      </c>
      <c r="G97">
        <v>97</v>
      </c>
      <c r="H97" t="s">
        <v>50</v>
      </c>
      <c r="I97" s="30" t="s">
        <v>155</v>
      </c>
      <c r="J97" t="s">
        <v>151</v>
      </c>
      <c r="K97" t="s">
        <v>45</v>
      </c>
      <c r="L97" s="78"/>
    </row>
    <row r="98" spans="2:12" ht="15">
      <c r="B98" s="78" t="str">
        <f t="shared" si="13"/>
        <v>Premierestationary</v>
      </c>
      <c r="C98" s="82" t="s">
        <v>120</v>
      </c>
      <c r="D98" s="78" t="s">
        <v>121</v>
      </c>
      <c r="E98" t="s">
        <v>105</v>
      </c>
      <c r="F98" t="s">
        <v>108</v>
      </c>
      <c r="G98">
        <v>98</v>
      </c>
      <c r="I98" s="30"/>
      <c r="J98" t="s">
        <v>159</v>
      </c>
      <c r="K98" t="s">
        <v>50</v>
      </c>
      <c r="L98" s="78"/>
    </row>
    <row r="99" spans="2:12" ht="15">
      <c r="B99" s="78" t="str">
        <f t="shared" si="13"/>
        <v>Premierestationary</v>
      </c>
      <c r="C99" s="82" t="s">
        <v>120</v>
      </c>
      <c r="D99" s="78" t="s">
        <v>121</v>
      </c>
      <c r="E99" t="s">
        <v>105</v>
      </c>
      <c r="F99" t="s">
        <v>108</v>
      </c>
      <c r="G99">
        <v>99</v>
      </c>
      <c r="H99" s="78"/>
      <c r="I99" s="85"/>
      <c r="K99" s="78"/>
      <c r="L99" s="78"/>
    </row>
    <row r="100" spans="2:12" ht="15">
      <c r="B100" s="78" t="str">
        <f t="shared" si="0"/>
        <v>Premieremobile</v>
      </c>
      <c r="C100" s="82" t="s">
        <v>120</v>
      </c>
      <c r="D100" s="78" t="s">
        <v>121</v>
      </c>
      <c r="E100" t="s">
        <v>105</v>
      </c>
      <c r="F100" t="s">
        <v>106</v>
      </c>
      <c r="G100">
        <v>100</v>
      </c>
      <c r="H100" s="78" t="s">
        <v>78</v>
      </c>
      <c r="I100" t="s">
        <v>134</v>
      </c>
      <c r="J100" t="s">
        <v>134</v>
      </c>
      <c r="K100" s="78" t="s">
        <v>78</v>
      </c>
      <c r="L100" s="78"/>
    </row>
    <row r="101" spans="2:12" ht="15">
      <c r="B101" s="78" t="str">
        <f t="shared" si="0"/>
        <v>Premieremobile</v>
      </c>
      <c r="C101" s="82" t="s">
        <v>120</v>
      </c>
      <c r="D101" s="78" t="s">
        <v>121</v>
      </c>
      <c r="E101" t="s">
        <v>105</v>
      </c>
      <c r="F101" t="s">
        <v>106</v>
      </c>
      <c r="G101">
        <v>101</v>
      </c>
      <c r="H101" s="78" t="s">
        <v>133</v>
      </c>
      <c r="I101" t="s">
        <v>98</v>
      </c>
      <c r="J101" t="s">
        <v>98</v>
      </c>
      <c r="K101" s="78" t="s">
        <v>133</v>
      </c>
      <c r="L101" s="78"/>
    </row>
    <row r="102" spans="2:12" ht="15">
      <c r="B102" s="78" t="str">
        <f t="shared" si="0"/>
        <v>Premieremobile</v>
      </c>
      <c r="C102" s="82" t="s">
        <v>120</v>
      </c>
      <c r="D102" s="78" t="s">
        <v>121</v>
      </c>
      <c r="E102" t="s">
        <v>105</v>
      </c>
      <c r="F102" t="s">
        <v>106</v>
      </c>
      <c r="G102">
        <v>102</v>
      </c>
      <c r="H102" s="78" t="s">
        <v>78</v>
      </c>
      <c r="I102" t="s">
        <v>135</v>
      </c>
      <c r="J102" t="s">
        <v>135</v>
      </c>
      <c r="K102" s="78" t="s">
        <v>78</v>
      </c>
      <c r="L102" s="78"/>
    </row>
    <row r="103" spans="2:12" ht="15">
      <c r="B103" s="78" t="str">
        <f t="shared" si="0"/>
        <v>Revitstationary</v>
      </c>
      <c r="C103" s="82" t="s">
        <v>110</v>
      </c>
      <c r="D103" s="82" t="s">
        <v>122</v>
      </c>
      <c r="E103" t="s">
        <v>107</v>
      </c>
      <c r="F103" t="s">
        <v>108</v>
      </c>
      <c r="G103">
        <v>103</v>
      </c>
      <c r="H103" t="s">
        <v>56</v>
      </c>
      <c r="I103" s="30" t="s">
        <v>86</v>
      </c>
      <c r="J103" t="s">
        <v>84</v>
      </c>
      <c r="K103" t="s">
        <v>56</v>
      </c>
      <c r="L103" s="78"/>
    </row>
    <row r="104" spans="2:12" ht="15">
      <c r="B104" s="78" t="str">
        <f t="shared" si="0"/>
        <v>Revitstationary</v>
      </c>
      <c r="C104" s="82" t="s">
        <v>110</v>
      </c>
      <c r="D104" s="82" t="s">
        <v>122</v>
      </c>
      <c r="E104" t="s">
        <v>107</v>
      </c>
      <c r="F104" t="s">
        <v>108</v>
      </c>
      <c r="G104">
        <v>104</v>
      </c>
      <c r="H104" t="s">
        <v>56</v>
      </c>
      <c r="I104" s="30" t="s">
        <v>103</v>
      </c>
      <c r="J104" t="s">
        <v>57</v>
      </c>
      <c r="K104" t="s">
        <v>56</v>
      </c>
      <c r="L104" s="78"/>
    </row>
    <row r="105" spans="2:12" ht="15">
      <c r="B105" s="78" t="str">
        <f t="shared" si="0"/>
        <v>Revitstationary</v>
      </c>
      <c r="C105" s="82" t="s">
        <v>110</v>
      </c>
      <c r="D105" s="82" t="s">
        <v>122</v>
      </c>
      <c r="E105" t="s">
        <v>107</v>
      </c>
      <c r="F105" t="s">
        <v>108</v>
      </c>
      <c r="G105">
        <v>105</v>
      </c>
      <c r="H105" t="s">
        <v>50</v>
      </c>
      <c r="I105" s="30" t="s">
        <v>153</v>
      </c>
      <c r="J105" t="s">
        <v>152</v>
      </c>
      <c r="K105" t="s">
        <v>50</v>
      </c>
    </row>
    <row r="106" spans="2:12" ht="15">
      <c r="B106" s="78" t="str">
        <f t="shared" ref="B106:B108" si="14">D106&amp;F106</f>
        <v>Revitmobile</v>
      </c>
      <c r="C106" s="82" t="s">
        <v>110</v>
      </c>
      <c r="D106" s="82" t="s">
        <v>122</v>
      </c>
      <c r="E106" t="s">
        <v>107</v>
      </c>
      <c r="F106" t="s">
        <v>106</v>
      </c>
      <c r="G106">
        <v>106</v>
      </c>
      <c r="H106" t="s">
        <v>133</v>
      </c>
      <c r="I106" t="s">
        <v>93</v>
      </c>
      <c r="J106" t="s">
        <v>93</v>
      </c>
      <c r="K106" t="s">
        <v>133</v>
      </c>
    </row>
    <row r="107" spans="2:12" ht="15">
      <c r="B107" s="78" t="str">
        <f t="shared" si="14"/>
        <v>Revitmobile</v>
      </c>
      <c r="C107" s="82" t="s">
        <v>110</v>
      </c>
      <c r="D107" s="82" t="s">
        <v>122</v>
      </c>
      <c r="E107" t="s">
        <v>107</v>
      </c>
      <c r="F107" t="s">
        <v>106</v>
      </c>
      <c r="G107">
        <v>107</v>
      </c>
      <c r="H107" t="s">
        <v>132</v>
      </c>
      <c r="I107" t="s">
        <v>90</v>
      </c>
      <c r="J107" t="s">
        <v>90</v>
      </c>
      <c r="K107" t="s">
        <v>132</v>
      </c>
    </row>
    <row r="108" spans="2:12" ht="15">
      <c r="B108" s="78" t="str">
        <f t="shared" si="14"/>
        <v>Revitmobile</v>
      </c>
      <c r="C108" s="82" t="s">
        <v>110</v>
      </c>
      <c r="D108" s="82" t="s">
        <v>122</v>
      </c>
      <c r="E108" t="s">
        <v>107</v>
      </c>
      <c r="F108" t="s">
        <v>106</v>
      </c>
      <c r="G108">
        <v>108</v>
      </c>
      <c r="H108" t="s">
        <v>133</v>
      </c>
      <c r="I108" t="s">
        <v>95</v>
      </c>
      <c r="J108" t="s">
        <v>95</v>
      </c>
      <c r="K108" t="s">
        <v>133</v>
      </c>
    </row>
    <row r="109" spans="2:12" ht="15">
      <c r="B109" s="78" t="str">
        <f t="shared" si="0"/>
        <v>Revitstationary</v>
      </c>
      <c r="C109" s="82" t="s">
        <v>110</v>
      </c>
      <c r="D109" s="82" t="s">
        <v>122</v>
      </c>
      <c r="E109" t="s">
        <v>105</v>
      </c>
      <c r="F109" t="s">
        <v>108</v>
      </c>
      <c r="G109">
        <v>109</v>
      </c>
      <c r="H109" t="s">
        <v>56</v>
      </c>
      <c r="I109" s="30" t="s">
        <v>82</v>
      </c>
      <c r="J109" t="s">
        <v>101</v>
      </c>
      <c r="K109" t="s">
        <v>56</v>
      </c>
    </row>
    <row r="110" spans="2:12" ht="15">
      <c r="B110" s="78" t="str">
        <f t="shared" si="0"/>
        <v>Revitstationary</v>
      </c>
      <c r="C110" s="82" t="s">
        <v>110</v>
      </c>
      <c r="D110" s="82" t="s">
        <v>122</v>
      </c>
      <c r="E110" t="s">
        <v>105</v>
      </c>
      <c r="F110" t="s">
        <v>108</v>
      </c>
      <c r="G110">
        <v>110</v>
      </c>
      <c r="H110" t="s">
        <v>45</v>
      </c>
      <c r="I110" s="30" t="s">
        <v>157</v>
      </c>
      <c r="J110" t="s">
        <v>152</v>
      </c>
      <c r="K110" t="s">
        <v>50</v>
      </c>
    </row>
    <row r="111" spans="2:12" ht="15">
      <c r="B111" s="78" t="str">
        <f t="shared" ref="B111:B123" si="15">D111&amp;F111</f>
        <v>Revitstationary</v>
      </c>
      <c r="C111" s="82" t="s">
        <v>110</v>
      </c>
      <c r="D111" s="82" t="s">
        <v>122</v>
      </c>
      <c r="E111" t="s">
        <v>105</v>
      </c>
      <c r="F111" t="s">
        <v>108</v>
      </c>
      <c r="G111">
        <v>111</v>
      </c>
      <c r="H111" t="s">
        <v>50</v>
      </c>
      <c r="I111" s="30" t="s">
        <v>155</v>
      </c>
      <c r="J111" t="s">
        <v>159</v>
      </c>
      <c r="K111" t="s">
        <v>50</v>
      </c>
    </row>
    <row r="112" spans="2:12" ht="15">
      <c r="B112" s="78" t="str">
        <f t="shared" si="15"/>
        <v>Revitmobile</v>
      </c>
      <c r="C112" s="82" t="s">
        <v>110</v>
      </c>
      <c r="D112" s="82" t="s">
        <v>122</v>
      </c>
      <c r="E112" t="s">
        <v>105</v>
      </c>
      <c r="F112" t="s">
        <v>106</v>
      </c>
      <c r="G112">
        <v>112</v>
      </c>
      <c r="H112" t="s">
        <v>133</v>
      </c>
      <c r="I112" t="s">
        <v>96</v>
      </c>
      <c r="J112" t="s">
        <v>96</v>
      </c>
      <c r="K112" t="s">
        <v>133</v>
      </c>
    </row>
    <row r="113" spans="2:11" ht="15">
      <c r="B113" s="78" t="str">
        <f t="shared" si="15"/>
        <v>Revitmobile</v>
      </c>
      <c r="C113" s="82" t="s">
        <v>110</v>
      </c>
      <c r="D113" s="82" t="s">
        <v>122</v>
      </c>
      <c r="E113" t="s">
        <v>105</v>
      </c>
      <c r="F113" t="s">
        <v>106</v>
      </c>
      <c r="G113">
        <v>113</v>
      </c>
      <c r="H113" t="s">
        <v>133</v>
      </c>
      <c r="I113" t="s">
        <v>97</v>
      </c>
      <c r="J113" t="s">
        <v>97</v>
      </c>
      <c r="K113" t="s">
        <v>133</v>
      </c>
    </row>
    <row r="114" spans="2:11" ht="15">
      <c r="B114" s="78" t="str">
        <f t="shared" ref="B114:B117" si="16">D114&amp;F114</f>
        <v>Revitmobile</v>
      </c>
      <c r="C114" s="82" t="s">
        <v>110</v>
      </c>
      <c r="D114" s="82" t="s">
        <v>122</v>
      </c>
      <c r="E114" t="s">
        <v>105</v>
      </c>
      <c r="F114" t="s">
        <v>106</v>
      </c>
      <c r="G114">
        <v>114</v>
      </c>
      <c r="H114" t="s">
        <v>78</v>
      </c>
      <c r="I114" t="s">
        <v>134</v>
      </c>
      <c r="J114" t="s">
        <v>134</v>
      </c>
      <c r="K114" t="s">
        <v>78</v>
      </c>
    </row>
    <row r="115" spans="2:11" ht="15">
      <c r="B115" s="78" t="str">
        <f t="shared" si="16"/>
        <v>SOLIDWORKSstationary</v>
      </c>
      <c r="C115" s="82" t="s">
        <v>113</v>
      </c>
      <c r="D115" s="82" t="s">
        <v>123</v>
      </c>
      <c r="E115" t="s">
        <v>107</v>
      </c>
      <c r="F115" t="s">
        <v>108</v>
      </c>
      <c r="G115">
        <v>115</v>
      </c>
      <c r="H115" t="s">
        <v>56</v>
      </c>
      <c r="I115" s="30" t="s">
        <v>86</v>
      </c>
      <c r="J115" t="s">
        <v>84</v>
      </c>
      <c r="K115" t="s">
        <v>56</v>
      </c>
    </row>
    <row r="116" spans="2:11" ht="15">
      <c r="B116" s="78" t="str">
        <f t="shared" si="16"/>
        <v>SOLIDWORKSstationary</v>
      </c>
      <c r="C116" s="82" t="s">
        <v>113</v>
      </c>
      <c r="D116" s="82" t="s">
        <v>123</v>
      </c>
      <c r="E116" t="s">
        <v>107</v>
      </c>
      <c r="F116" t="s">
        <v>108</v>
      </c>
      <c r="G116">
        <v>116</v>
      </c>
      <c r="H116" t="s">
        <v>56</v>
      </c>
      <c r="I116" s="30" t="s">
        <v>103</v>
      </c>
      <c r="J116" t="s">
        <v>57</v>
      </c>
      <c r="K116" t="s">
        <v>56</v>
      </c>
    </row>
    <row r="117" spans="2:11" ht="15">
      <c r="B117" s="78" t="str">
        <f t="shared" si="16"/>
        <v>SOLIDWORKSstationary</v>
      </c>
      <c r="C117" s="82" t="s">
        <v>113</v>
      </c>
      <c r="D117" s="82" t="s">
        <v>123</v>
      </c>
      <c r="E117" t="s">
        <v>107</v>
      </c>
      <c r="F117" t="s">
        <v>108</v>
      </c>
      <c r="G117">
        <v>117</v>
      </c>
      <c r="H117" t="s">
        <v>50</v>
      </c>
      <c r="I117" s="30" t="s">
        <v>153</v>
      </c>
      <c r="J117" t="s">
        <v>152</v>
      </c>
      <c r="K117" t="s">
        <v>50</v>
      </c>
    </row>
    <row r="118" spans="2:11" ht="15">
      <c r="B118" s="78" t="str">
        <f t="shared" si="15"/>
        <v>SOLIDWORKSmobile</v>
      </c>
      <c r="C118" s="82" t="s">
        <v>113</v>
      </c>
      <c r="D118" s="82" t="s">
        <v>123</v>
      </c>
      <c r="E118" t="s">
        <v>107</v>
      </c>
      <c r="F118" t="s">
        <v>106</v>
      </c>
      <c r="G118">
        <v>118</v>
      </c>
      <c r="H118" t="s">
        <v>133</v>
      </c>
      <c r="I118" t="s">
        <v>93</v>
      </c>
      <c r="J118" t="s">
        <v>93</v>
      </c>
      <c r="K118" t="s">
        <v>133</v>
      </c>
    </row>
    <row r="119" spans="2:11" ht="15">
      <c r="B119" s="78" t="str">
        <f t="shared" si="15"/>
        <v>SOLIDWORKSmobile</v>
      </c>
      <c r="C119" s="82" t="s">
        <v>113</v>
      </c>
      <c r="D119" s="82" t="s">
        <v>123</v>
      </c>
      <c r="E119" t="s">
        <v>107</v>
      </c>
      <c r="F119" t="s">
        <v>106</v>
      </c>
      <c r="G119">
        <v>119</v>
      </c>
      <c r="H119" t="s">
        <v>132</v>
      </c>
      <c r="I119" t="s">
        <v>90</v>
      </c>
      <c r="J119" t="s">
        <v>90</v>
      </c>
      <c r="K119" t="s">
        <v>132</v>
      </c>
    </row>
    <row r="120" spans="2:11" ht="15">
      <c r="B120" s="78" t="str">
        <f t="shared" si="15"/>
        <v>SOLIDWORKSmobile</v>
      </c>
      <c r="C120" s="82" t="s">
        <v>113</v>
      </c>
      <c r="D120" s="82" t="s">
        <v>123</v>
      </c>
      <c r="E120" t="s">
        <v>107</v>
      </c>
      <c r="F120" t="s">
        <v>106</v>
      </c>
      <c r="G120">
        <v>120</v>
      </c>
      <c r="H120" t="s">
        <v>133</v>
      </c>
      <c r="I120" t="s">
        <v>95</v>
      </c>
      <c r="J120" t="s">
        <v>95</v>
      </c>
      <c r="K120" t="s">
        <v>133</v>
      </c>
    </row>
    <row r="121" spans="2:11" ht="15">
      <c r="B121" s="78" t="str">
        <f t="shared" si="15"/>
        <v>SOLIDWORKSstationary</v>
      </c>
      <c r="C121" s="82" t="s">
        <v>113</v>
      </c>
      <c r="D121" s="82" t="s">
        <v>123</v>
      </c>
      <c r="E121" t="s">
        <v>105</v>
      </c>
      <c r="F121" t="s">
        <v>108</v>
      </c>
      <c r="G121">
        <v>121</v>
      </c>
      <c r="H121" t="s">
        <v>56</v>
      </c>
      <c r="I121" s="30" t="s">
        <v>82</v>
      </c>
      <c r="J121" t="s">
        <v>101</v>
      </c>
      <c r="K121" t="s">
        <v>56</v>
      </c>
    </row>
    <row r="122" spans="2:11" ht="15">
      <c r="B122" s="78" t="str">
        <f t="shared" si="15"/>
        <v>SOLIDWORKSstationary</v>
      </c>
      <c r="C122" s="82" t="s">
        <v>113</v>
      </c>
      <c r="D122" s="82" t="s">
        <v>123</v>
      </c>
      <c r="E122" t="s">
        <v>105</v>
      </c>
      <c r="F122" t="s">
        <v>108</v>
      </c>
      <c r="G122">
        <v>122</v>
      </c>
      <c r="H122" t="s">
        <v>45</v>
      </c>
      <c r="I122" s="30" t="s">
        <v>157</v>
      </c>
      <c r="J122" t="s">
        <v>152</v>
      </c>
      <c r="K122" t="s">
        <v>50</v>
      </c>
    </row>
    <row r="123" spans="2:11" ht="15">
      <c r="B123" s="78" t="str">
        <f t="shared" si="15"/>
        <v>SOLIDWORKSstationary</v>
      </c>
      <c r="C123" s="82" t="s">
        <v>113</v>
      </c>
      <c r="D123" s="82" t="s">
        <v>123</v>
      </c>
      <c r="E123" t="s">
        <v>105</v>
      </c>
      <c r="F123" t="s">
        <v>108</v>
      </c>
      <c r="G123">
        <v>123</v>
      </c>
      <c r="H123" t="s">
        <v>50</v>
      </c>
      <c r="I123" s="30" t="s">
        <v>155</v>
      </c>
      <c r="J123" t="s">
        <v>159</v>
      </c>
      <c r="K123" t="s">
        <v>50</v>
      </c>
    </row>
    <row r="124" spans="2:11" ht="15">
      <c r="B124" s="78" t="str">
        <f t="shared" ref="B124:B126" si="17">D124&amp;F124</f>
        <v>SOLIDWORKSmobile</v>
      </c>
      <c r="C124" s="82" t="s">
        <v>113</v>
      </c>
      <c r="D124" s="82" t="s">
        <v>123</v>
      </c>
      <c r="E124" t="s">
        <v>105</v>
      </c>
      <c r="F124" t="s">
        <v>106</v>
      </c>
      <c r="G124">
        <v>124</v>
      </c>
      <c r="H124" t="s">
        <v>133</v>
      </c>
      <c r="I124" t="s">
        <v>96</v>
      </c>
      <c r="J124" t="s">
        <v>96</v>
      </c>
      <c r="K124" t="s">
        <v>133</v>
      </c>
    </row>
    <row r="125" spans="2:11" ht="15">
      <c r="B125" s="78" t="str">
        <f t="shared" si="17"/>
        <v>SOLIDWORKSmobile</v>
      </c>
      <c r="C125" s="82" t="s">
        <v>113</v>
      </c>
      <c r="D125" s="82" t="s">
        <v>123</v>
      </c>
      <c r="E125" t="s">
        <v>105</v>
      </c>
      <c r="F125" t="s">
        <v>106</v>
      </c>
      <c r="G125">
        <v>125</v>
      </c>
      <c r="H125" t="s">
        <v>133</v>
      </c>
      <c r="I125" t="s">
        <v>97</v>
      </c>
      <c r="J125" t="s">
        <v>97</v>
      </c>
      <c r="K125" t="s">
        <v>133</v>
      </c>
    </row>
    <row r="126" spans="2:11" ht="15">
      <c r="B126" s="78" t="str">
        <f t="shared" si="17"/>
        <v>SOLIDWORKSmobile</v>
      </c>
      <c r="C126" s="82" t="s">
        <v>113</v>
      </c>
      <c r="D126" s="82" t="s">
        <v>123</v>
      </c>
      <c r="E126" t="s">
        <v>105</v>
      </c>
      <c r="F126" t="s">
        <v>106</v>
      </c>
      <c r="G126">
        <v>126</v>
      </c>
      <c r="H126" t="s">
        <v>78</v>
      </c>
      <c r="I126" t="s">
        <v>134</v>
      </c>
      <c r="J126" t="s">
        <v>134</v>
      </c>
      <c r="K126" t="s">
        <v>78</v>
      </c>
    </row>
    <row r="132" spans="3:10">
      <c r="C132" s="82"/>
      <c r="E132" s="82"/>
    </row>
    <row r="133" spans="3:10" ht="15">
      <c r="C133" s="82"/>
      <c r="E133" s="82"/>
      <c r="I133" s="78"/>
    </row>
    <row r="134" spans="3:10" ht="15">
      <c r="J134" s="78"/>
    </row>
    <row r="135" spans="3:10" ht="15">
      <c r="C135" s="82"/>
      <c r="E135" s="82"/>
      <c r="F135" s="82"/>
      <c r="G135" s="82"/>
      <c r="J135" s="78"/>
    </row>
    <row r="136" spans="3:10" ht="15">
      <c r="C136" s="82"/>
      <c r="E136" s="82"/>
      <c r="F136" s="82"/>
      <c r="G136" s="82"/>
      <c r="J136" s="78"/>
    </row>
    <row r="137" spans="3:10" ht="15">
      <c r="C137" s="82"/>
      <c r="E137" s="82"/>
      <c r="F137" s="82"/>
      <c r="G137" s="82"/>
      <c r="J137" s="78"/>
    </row>
    <row r="138" spans="3:10" ht="15">
      <c r="C138" s="82"/>
      <c r="E138" s="82"/>
      <c r="F138" s="82"/>
      <c r="G138" s="82"/>
      <c r="I138" s="82"/>
      <c r="J138" s="78"/>
    </row>
    <row r="139" spans="3:10" ht="15">
      <c r="C139" s="82"/>
      <c r="E139" s="82"/>
      <c r="F139" s="82"/>
      <c r="G139" s="82"/>
      <c r="I139" s="82"/>
      <c r="J139" s="78"/>
    </row>
    <row r="140" spans="3:10" ht="15">
      <c r="C140" s="82"/>
      <c r="E140" s="82"/>
      <c r="F140" s="82"/>
      <c r="G140" s="82"/>
      <c r="I140" s="82"/>
      <c r="J140" s="78"/>
    </row>
    <row r="141" spans="3:10" ht="15">
      <c r="C141" s="82"/>
      <c r="E141" s="82"/>
      <c r="F141" s="82"/>
      <c r="G141" s="82"/>
      <c r="I141" s="82"/>
      <c r="J141" s="78"/>
    </row>
    <row r="142" spans="3:10" ht="15">
      <c r="C142" s="82"/>
      <c r="E142" s="82"/>
      <c r="F142" s="82"/>
      <c r="G142" s="82"/>
      <c r="I142" s="82"/>
      <c r="J142" s="78"/>
    </row>
    <row r="143" spans="3:10" ht="15">
      <c r="C143" s="82"/>
      <c r="E143" s="82"/>
      <c r="F143" s="82"/>
      <c r="G143" s="82"/>
      <c r="I143" s="82"/>
      <c r="J143" s="78"/>
    </row>
    <row r="144" spans="3:10">
      <c r="C144" s="82"/>
      <c r="E144" s="82"/>
      <c r="F144" s="82"/>
      <c r="G144" s="82"/>
    </row>
    <row r="145" spans="3:10">
      <c r="C145" s="82"/>
      <c r="E145" s="82"/>
      <c r="F145" s="82"/>
      <c r="G145" s="82"/>
    </row>
    <row r="146" spans="3:10" ht="15">
      <c r="C146" s="82"/>
      <c r="E146" s="82"/>
      <c r="F146" s="82"/>
      <c r="G146" s="82"/>
      <c r="J146" s="78"/>
    </row>
    <row r="147" spans="3:10" ht="15">
      <c r="C147" s="82"/>
      <c r="E147" s="82"/>
      <c r="F147" s="82"/>
      <c r="G147" s="82"/>
      <c r="J147" s="78"/>
    </row>
    <row r="148" spans="3:10" ht="15">
      <c r="C148" s="82"/>
      <c r="E148" s="82"/>
      <c r="F148" s="82"/>
      <c r="G148" s="82"/>
      <c r="J148" s="78"/>
    </row>
    <row r="149" spans="3:10" ht="15">
      <c r="C149" s="82"/>
      <c r="E149" s="82"/>
      <c r="F149" s="82"/>
      <c r="G149" s="82"/>
      <c r="J149" s="78"/>
    </row>
    <row r="150" spans="3:10">
      <c r="C150" s="82"/>
      <c r="E150" s="82"/>
      <c r="F150" s="82"/>
      <c r="G150" s="82"/>
      <c r="I150" s="83"/>
    </row>
    <row r="151" spans="3:10">
      <c r="C151" s="82"/>
      <c r="E151" s="82"/>
      <c r="F151" s="82"/>
      <c r="G151" s="82"/>
      <c r="I151" s="83"/>
    </row>
    <row r="152" spans="3:10">
      <c r="C152" s="82"/>
      <c r="E152" s="82"/>
      <c r="F152" s="82"/>
      <c r="G152" s="82"/>
      <c r="I152" s="83"/>
    </row>
    <row r="153" spans="3:10">
      <c r="C153" s="82"/>
      <c r="E153" s="82"/>
      <c r="F153" s="82"/>
      <c r="G153" s="82"/>
      <c r="I153" s="83"/>
    </row>
    <row r="154" spans="3:10">
      <c r="C154" s="82"/>
      <c r="E154" s="82"/>
      <c r="F154" s="82"/>
      <c r="G154" s="82"/>
      <c r="I154" s="83"/>
    </row>
    <row r="155" spans="3:10" ht="15">
      <c r="C155" s="82"/>
      <c r="E155" s="82"/>
      <c r="F155" s="82"/>
      <c r="G155" s="82"/>
      <c r="I155" s="78"/>
    </row>
    <row r="156" spans="3:10">
      <c r="C156" s="82"/>
      <c r="E156" s="82"/>
      <c r="F156" s="82"/>
      <c r="G156" s="82"/>
    </row>
    <row r="157" spans="3:10">
      <c r="C157" s="82"/>
      <c r="E157" s="82"/>
      <c r="F157" s="82"/>
      <c r="G157" s="82"/>
    </row>
    <row r="158" spans="3:10">
      <c r="C158" s="82"/>
      <c r="E158" s="82"/>
      <c r="F158" s="82"/>
      <c r="G158" s="8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45969-2B7B-4D2E-966D-0FDC54870735}">
  <sheetPr codeName="Sheet9"/>
  <dimension ref="A1:R36"/>
  <sheetViews>
    <sheetView workbookViewId="0">
      <selection activeCell="N51" sqref="N51"/>
    </sheetView>
  </sheetViews>
  <sheetFormatPr baseColWidth="10" defaultColWidth="9.140625" defaultRowHeight="12.75"/>
  <cols>
    <col min="1" max="1" width="16.28515625" customWidth="1"/>
    <col min="2" max="2" width="22.42578125" bestFit="1" customWidth="1"/>
    <col min="6" max="6" width="17.140625" customWidth="1"/>
  </cols>
  <sheetData>
    <row r="1" spans="1:18">
      <c r="B1" t="s">
        <v>72</v>
      </c>
      <c r="C1" t="s">
        <v>166</v>
      </c>
      <c r="D1" t="s">
        <v>181</v>
      </c>
      <c r="F1" t="s">
        <v>182</v>
      </c>
      <c r="I1" t="s">
        <v>58</v>
      </c>
      <c r="J1" t="s">
        <v>176</v>
      </c>
      <c r="K1" t="s">
        <v>183</v>
      </c>
      <c r="L1" t="s">
        <v>175</v>
      </c>
      <c r="P1" t="s">
        <v>184</v>
      </c>
      <c r="Q1" t="s">
        <v>185</v>
      </c>
      <c r="R1" t="s">
        <v>255</v>
      </c>
    </row>
    <row r="2" spans="1:18" ht="25.5">
      <c r="A2" t="s">
        <v>201</v>
      </c>
      <c r="B2" t="s">
        <v>169</v>
      </c>
      <c r="C2" t="s">
        <v>162</v>
      </c>
      <c r="D2" t="s">
        <v>187</v>
      </c>
      <c r="E2" t="s">
        <v>188</v>
      </c>
      <c r="F2" t="s">
        <v>202</v>
      </c>
      <c r="G2" t="s">
        <v>203</v>
      </c>
      <c r="H2" t="s">
        <v>191</v>
      </c>
      <c r="I2">
        <v>252.35</v>
      </c>
      <c r="J2" t="s">
        <v>178</v>
      </c>
      <c r="L2" t="s">
        <v>193</v>
      </c>
      <c r="M2" t="s">
        <v>204</v>
      </c>
      <c r="N2" t="s">
        <v>195</v>
      </c>
      <c r="O2" t="s">
        <v>196</v>
      </c>
      <c r="P2" t="s">
        <v>205</v>
      </c>
      <c r="Q2" t="s">
        <v>178</v>
      </c>
      <c r="R2" s="115" t="s">
        <v>251</v>
      </c>
    </row>
    <row r="3" spans="1:18" ht="25.5">
      <c r="A3" t="s">
        <v>167</v>
      </c>
      <c r="B3" t="s">
        <v>168</v>
      </c>
      <c r="C3" t="s">
        <v>162</v>
      </c>
      <c r="D3" t="s">
        <v>187</v>
      </c>
      <c r="E3" t="s">
        <v>188</v>
      </c>
      <c r="F3" t="s">
        <v>202</v>
      </c>
      <c r="G3" t="s">
        <v>203</v>
      </c>
      <c r="H3" t="s">
        <v>191</v>
      </c>
      <c r="I3">
        <v>206</v>
      </c>
      <c r="J3" t="s">
        <v>192</v>
      </c>
      <c r="K3" s="109" t="s">
        <v>216</v>
      </c>
      <c r="L3" t="s">
        <v>199</v>
      </c>
      <c r="M3" t="s">
        <v>206</v>
      </c>
      <c r="N3" t="s">
        <v>195</v>
      </c>
      <c r="O3" t="s">
        <v>196</v>
      </c>
      <c r="Q3" t="s">
        <v>178</v>
      </c>
      <c r="R3" s="115" t="s">
        <v>251</v>
      </c>
    </row>
    <row r="4" spans="1:18" ht="25.5">
      <c r="A4" t="s">
        <v>207</v>
      </c>
      <c r="B4" t="s">
        <v>170</v>
      </c>
      <c r="C4" t="s">
        <v>163</v>
      </c>
      <c r="D4" t="s">
        <v>187</v>
      </c>
      <c r="E4" t="s">
        <v>188</v>
      </c>
      <c r="F4" t="s">
        <v>189</v>
      </c>
      <c r="G4" t="s">
        <v>190</v>
      </c>
      <c r="H4" s="109" t="s">
        <v>191</v>
      </c>
      <c r="I4">
        <v>293.55</v>
      </c>
      <c r="J4" t="s">
        <v>192</v>
      </c>
      <c r="K4" s="109" t="s">
        <v>216</v>
      </c>
      <c r="L4" t="s">
        <v>193</v>
      </c>
      <c r="M4" t="s">
        <v>194</v>
      </c>
      <c r="N4" t="s">
        <v>208</v>
      </c>
      <c r="O4" t="s">
        <v>196</v>
      </c>
      <c r="P4" t="s">
        <v>197</v>
      </c>
      <c r="Q4" t="s">
        <v>178</v>
      </c>
      <c r="R4" s="115" t="s">
        <v>251</v>
      </c>
    </row>
    <row r="5" spans="1:18">
      <c r="A5" t="s">
        <v>211</v>
      </c>
      <c r="B5" t="s">
        <v>172</v>
      </c>
      <c r="C5" t="s">
        <v>163</v>
      </c>
      <c r="D5" t="s">
        <v>187</v>
      </c>
      <c r="E5" t="s">
        <v>188</v>
      </c>
      <c r="F5" t="s">
        <v>202</v>
      </c>
      <c r="G5" t="s">
        <v>212</v>
      </c>
      <c r="H5" t="s">
        <v>213</v>
      </c>
      <c r="I5">
        <v>324.45</v>
      </c>
      <c r="J5" t="s">
        <v>178</v>
      </c>
      <c r="L5" t="s">
        <v>193</v>
      </c>
      <c r="M5" t="s">
        <v>204</v>
      </c>
      <c r="N5" t="s">
        <v>208</v>
      </c>
      <c r="O5" t="s">
        <v>196</v>
      </c>
      <c r="P5" t="s">
        <v>214</v>
      </c>
      <c r="Q5" t="s">
        <v>178</v>
      </c>
      <c r="R5" s="115" t="s">
        <v>253</v>
      </c>
    </row>
    <row r="6" spans="1:18">
      <c r="A6" t="s">
        <v>215</v>
      </c>
      <c r="B6" t="s">
        <v>171</v>
      </c>
      <c r="C6" t="s">
        <v>163</v>
      </c>
      <c r="D6" t="s">
        <v>187</v>
      </c>
      <c r="E6" t="s">
        <v>188</v>
      </c>
      <c r="F6" t="s">
        <v>202</v>
      </c>
      <c r="G6" t="s">
        <v>212</v>
      </c>
      <c r="H6" t="s">
        <v>213</v>
      </c>
      <c r="I6">
        <v>293.55</v>
      </c>
      <c r="J6" t="s">
        <v>192</v>
      </c>
      <c r="K6" t="s">
        <v>216</v>
      </c>
      <c r="L6" t="s">
        <v>199</v>
      </c>
      <c r="M6" t="s">
        <v>217</v>
      </c>
      <c r="N6" t="s">
        <v>208</v>
      </c>
      <c r="O6" t="s">
        <v>196</v>
      </c>
      <c r="Q6" t="s">
        <v>178</v>
      </c>
      <c r="R6" s="115" t="s">
        <v>253</v>
      </c>
    </row>
    <row r="7" spans="1:18" ht="25.5">
      <c r="A7" t="s">
        <v>218</v>
      </c>
      <c r="B7" t="s">
        <v>81</v>
      </c>
      <c r="C7" t="s">
        <v>163</v>
      </c>
      <c r="D7" t="s">
        <v>219</v>
      </c>
      <c r="E7" t="s">
        <v>188</v>
      </c>
      <c r="F7" t="s">
        <v>220</v>
      </c>
      <c r="G7" t="s">
        <v>221</v>
      </c>
      <c r="H7" t="s">
        <v>222</v>
      </c>
      <c r="I7">
        <v>509.85</v>
      </c>
      <c r="J7" t="s">
        <v>192</v>
      </c>
      <c r="K7" t="s">
        <v>177</v>
      </c>
      <c r="L7" t="s">
        <v>193</v>
      </c>
      <c r="M7" t="s">
        <v>223</v>
      </c>
      <c r="N7" t="s">
        <v>208</v>
      </c>
      <c r="O7" t="s">
        <v>196</v>
      </c>
      <c r="P7" t="s">
        <v>197</v>
      </c>
      <c r="Q7" t="s">
        <v>192</v>
      </c>
      <c r="R7" s="115" t="s">
        <v>254</v>
      </c>
    </row>
    <row r="8" spans="1:18" ht="25.5">
      <c r="A8" t="s">
        <v>224</v>
      </c>
      <c r="B8" t="s">
        <v>79</v>
      </c>
      <c r="C8" t="s">
        <v>164</v>
      </c>
      <c r="D8" t="s">
        <v>219</v>
      </c>
      <c r="E8" t="s">
        <v>188</v>
      </c>
      <c r="F8" t="s">
        <v>225</v>
      </c>
      <c r="G8" t="s">
        <v>226</v>
      </c>
      <c r="H8" t="s">
        <v>222</v>
      </c>
      <c r="I8">
        <v>772.5</v>
      </c>
      <c r="J8" t="s">
        <v>192</v>
      </c>
      <c r="K8" t="s">
        <v>216</v>
      </c>
      <c r="L8" t="s">
        <v>227</v>
      </c>
      <c r="M8" t="s">
        <v>228</v>
      </c>
      <c r="N8" t="s">
        <v>195</v>
      </c>
      <c r="O8" t="s">
        <v>196</v>
      </c>
      <c r="P8" t="s">
        <v>197</v>
      </c>
      <c r="Q8" t="s">
        <v>229</v>
      </c>
      <c r="R8" s="115" t="s">
        <v>254</v>
      </c>
    </row>
    <row r="9" spans="1:18" ht="25.5">
      <c r="A9" t="s">
        <v>230</v>
      </c>
      <c r="B9" t="s">
        <v>173</v>
      </c>
      <c r="C9" t="s">
        <v>231</v>
      </c>
      <c r="D9" t="s">
        <v>219</v>
      </c>
      <c r="E9" t="s">
        <v>188</v>
      </c>
      <c r="F9" t="s">
        <v>232</v>
      </c>
      <c r="G9" t="s">
        <v>245</v>
      </c>
      <c r="H9" t="s">
        <v>222</v>
      </c>
      <c r="I9">
        <v>566.5</v>
      </c>
      <c r="J9" t="s">
        <v>192</v>
      </c>
      <c r="K9" t="s">
        <v>216</v>
      </c>
      <c r="L9" t="s">
        <v>233</v>
      </c>
      <c r="M9" t="s">
        <v>233</v>
      </c>
      <c r="N9" t="s">
        <v>208</v>
      </c>
      <c r="O9" t="s">
        <v>196</v>
      </c>
      <c r="P9" t="s">
        <v>214</v>
      </c>
      <c r="Q9" t="s">
        <v>192</v>
      </c>
      <c r="R9" s="115" t="s">
        <v>254</v>
      </c>
    </row>
    <row r="10" spans="1:18">
      <c r="A10" t="s">
        <v>241</v>
      </c>
      <c r="B10" t="s">
        <v>174</v>
      </c>
      <c r="C10" t="s">
        <v>234</v>
      </c>
      <c r="D10" t="s">
        <v>242</v>
      </c>
      <c r="E10" t="s">
        <v>235</v>
      </c>
      <c r="F10" t="s">
        <v>236</v>
      </c>
      <c r="G10" t="s">
        <v>237</v>
      </c>
      <c r="H10" t="s">
        <v>222</v>
      </c>
      <c r="I10">
        <v>1133</v>
      </c>
      <c r="J10" t="s">
        <v>178</v>
      </c>
      <c r="L10" t="s">
        <v>193</v>
      </c>
      <c r="M10" t="s">
        <v>238</v>
      </c>
      <c r="N10" t="s">
        <v>239</v>
      </c>
      <c r="O10" t="s">
        <v>240</v>
      </c>
      <c r="Q10" t="s">
        <v>178</v>
      </c>
      <c r="R10" s="115" t="s">
        <v>253</v>
      </c>
    </row>
    <row r="11" spans="1:18">
      <c r="A11" t="s">
        <v>165</v>
      </c>
      <c r="B11" t="s">
        <v>80</v>
      </c>
      <c r="C11" t="s">
        <v>234</v>
      </c>
      <c r="D11" t="s">
        <v>242</v>
      </c>
      <c r="E11" t="s">
        <v>235</v>
      </c>
      <c r="F11" t="s">
        <v>236</v>
      </c>
      <c r="G11" t="s">
        <v>237</v>
      </c>
      <c r="H11" t="s">
        <v>222</v>
      </c>
      <c r="I11">
        <v>1081.5</v>
      </c>
      <c r="J11" t="s">
        <v>192</v>
      </c>
      <c r="K11" t="s">
        <v>216</v>
      </c>
      <c r="L11" t="s">
        <v>193</v>
      </c>
      <c r="M11" t="s">
        <v>238</v>
      </c>
      <c r="N11" t="s">
        <v>239</v>
      </c>
      <c r="O11" t="s">
        <v>240</v>
      </c>
      <c r="Q11" t="s">
        <v>178</v>
      </c>
      <c r="R11" s="115" t="s">
        <v>253</v>
      </c>
    </row>
    <row r="17" spans="1:7">
      <c r="C17" t="s">
        <v>189</v>
      </c>
      <c r="D17" t="s">
        <v>179</v>
      </c>
      <c r="E17" t="s">
        <v>243</v>
      </c>
      <c r="F17" t="s">
        <v>180</v>
      </c>
      <c r="G17" t="s">
        <v>244</v>
      </c>
    </row>
    <row r="18" spans="1:7">
      <c r="A18" t="s">
        <v>186</v>
      </c>
      <c r="C18" s="110">
        <v>0.99</v>
      </c>
    </row>
    <row r="19" spans="1:7">
      <c r="A19" t="s">
        <v>198</v>
      </c>
      <c r="C19" s="110">
        <v>0.99</v>
      </c>
    </row>
    <row r="20" spans="1:7">
      <c r="A20" t="s">
        <v>201</v>
      </c>
      <c r="C20" s="110">
        <v>0.99</v>
      </c>
      <c r="D20" s="110">
        <v>0.99</v>
      </c>
      <c r="E20" s="110">
        <v>0.84</v>
      </c>
    </row>
    <row r="21" spans="1:7">
      <c r="A21" t="s">
        <v>167</v>
      </c>
      <c r="C21" s="110">
        <v>0.99</v>
      </c>
      <c r="D21" s="110">
        <v>0.99</v>
      </c>
      <c r="E21" s="110">
        <v>0.84</v>
      </c>
    </row>
    <row r="22" spans="1:7">
      <c r="A22" t="s">
        <v>207</v>
      </c>
      <c r="C22" s="110">
        <v>0.99</v>
      </c>
    </row>
    <row r="23" spans="1:7">
      <c r="A23" t="s">
        <v>209</v>
      </c>
      <c r="C23" s="110">
        <v>0.99</v>
      </c>
    </row>
    <row r="24" spans="1:7">
      <c r="A24" t="s">
        <v>211</v>
      </c>
      <c r="C24" s="110">
        <v>0.99</v>
      </c>
      <c r="D24" s="110">
        <v>0.99</v>
      </c>
      <c r="E24" s="110">
        <v>0.85</v>
      </c>
    </row>
    <row r="25" spans="1:7">
      <c r="A25" t="s">
        <v>215</v>
      </c>
      <c r="C25" s="110">
        <v>0.99</v>
      </c>
      <c r="D25" s="110">
        <v>0.99</v>
      </c>
      <c r="E25" s="110">
        <v>0.85</v>
      </c>
    </row>
    <row r="26" spans="1:7">
      <c r="A26" t="s">
        <v>218</v>
      </c>
      <c r="C26" s="110">
        <v>1</v>
      </c>
      <c r="D26" s="112">
        <v>0.995</v>
      </c>
      <c r="E26" s="112">
        <v>0.97899999999999998</v>
      </c>
      <c r="F26" s="112">
        <v>0.995</v>
      </c>
    </row>
    <row r="27" spans="1:7">
      <c r="A27" t="s">
        <v>224</v>
      </c>
      <c r="C27" s="110">
        <v>1</v>
      </c>
      <c r="D27" s="110">
        <v>1</v>
      </c>
      <c r="E27" s="112">
        <v>0.98199999999999998</v>
      </c>
      <c r="F27" s="112">
        <v>0.995</v>
      </c>
      <c r="G27" s="112">
        <v>0.79300000000000004</v>
      </c>
    </row>
    <row r="28" spans="1:7">
      <c r="A28" t="s">
        <v>230</v>
      </c>
      <c r="C28" s="110">
        <v>0.99</v>
      </c>
      <c r="E28" s="110">
        <v>0.7</v>
      </c>
    </row>
    <row r="29" spans="1:7">
      <c r="A29" t="s">
        <v>241</v>
      </c>
      <c r="C29" s="111">
        <v>0.995</v>
      </c>
      <c r="D29" s="111">
        <v>0.995</v>
      </c>
      <c r="E29" s="110">
        <v>0.9</v>
      </c>
    </row>
    <row r="30" spans="1:7">
      <c r="A30" t="s">
        <v>165</v>
      </c>
      <c r="C30" s="111">
        <v>0.995</v>
      </c>
      <c r="D30" s="111">
        <v>0.995</v>
      </c>
      <c r="E30" s="110">
        <v>0.9</v>
      </c>
    </row>
    <row r="34" spans="1:18" ht="25.5">
      <c r="A34" t="s">
        <v>186</v>
      </c>
      <c r="C34" t="s">
        <v>162</v>
      </c>
      <c r="D34" t="s">
        <v>187</v>
      </c>
      <c r="E34" t="s">
        <v>188</v>
      </c>
      <c r="F34" t="s">
        <v>189</v>
      </c>
      <c r="G34" t="s">
        <v>190</v>
      </c>
      <c r="H34" t="s">
        <v>191</v>
      </c>
      <c r="J34" t="s">
        <v>192</v>
      </c>
      <c r="K34" s="109" t="s">
        <v>216</v>
      </c>
      <c r="L34" t="s">
        <v>193</v>
      </c>
      <c r="M34" t="s">
        <v>194</v>
      </c>
      <c r="N34" t="s">
        <v>195</v>
      </c>
      <c r="O34" t="s">
        <v>196</v>
      </c>
      <c r="P34" t="s">
        <v>197</v>
      </c>
      <c r="Q34" t="s">
        <v>178</v>
      </c>
      <c r="R34" s="115" t="s">
        <v>251</v>
      </c>
    </row>
    <row r="35" spans="1:18" ht="25.5">
      <c r="A35" t="s">
        <v>198</v>
      </c>
      <c r="C35" t="s">
        <v>162</v>
      </c>
      <c r="D35" t="s">
        <v>187</v>
      </c>
      <c r="E35" t="s">
        <v>188</v>
      </c>
      <c r="F35" t="s">
        <v>189</v>
      </c>
      <c r="G35" t="s">
        <v>190</v>
      </c>
      <c r="H35" t="s">
        <v>191</v>
      </c>
      <c r="J35" t="s">
        <v>192</v>
      </c>
      <c r="K35" s="109" t="s">
        <v>216</v>
      </c>
      <c r="L35" t="s">
        <v>199</v>
      </c>
      <c r="M35" t="s">
        <v>200</v>
      </c>
      <c r="N35" t="s">
        <v>195</v>
      </c>
      <c r="O35" t="s">
        <v>196</v>
      </c>
      <c r="Q35" t="s">
        <v>178</v>
      </c>
      <c r="R35" s="115" t="s">
        <v>251</v>
      </c>
    </row>
    <row r="36" spans="1:18">
      <c r="A36" t="s">
        <v>209</v>
      </c>
      <c r="C36" t="s">
        <v>163</v>
      </c>
      <c r="D36" t="s">
        <v>187</v>
      </c>
      <c r="E36" t="s">
        <v>188</v>
      </c>
      <c r="F36" t="s">
        <v>189</v>
      </c>
      <c r="G36" t="s">
        <v>190</v>
      </c>
      <c r="H36" s="109" t="s">
        <v>191</v>
      </c>
      <c r="J36" t="s">
        <v>192</v>
      </c>
      <c r="K36" s="109" t="s">
        <v>216</v>
      </c>
      <c r="L36" t="s">
        <v>199</v>
      </c>
      <c r="M36" t="s">
        <v>210</v>
      </c>
      <c r="N36" t="s">
        <v>208</v>
      </c>
      <c r="O36" t="s">
        <v>196</v>
      </c>
      <c r="Q36" t="s">
        <v>178</v>
      </c>
      <c r="R36" s="115" t="s">
        <v>252</v>
      </c>
    </row>
  </sheetData>
  <conditionalFormatting sqref="R34">
    <cfRule type="containsText" dxfId="12" priority="13" operator="containsText" text="TBD">
      <formula>NOT(ISERROR(SEARCH("TBD",R34)))</formula>
    </cfRule>
  </conditionalFormatting>
  <conditionalFormatting sqref="R35">
    <cfRule type="containsText" dxfId="11" priority="12" operator="containsText" text="TBD">
      <formula>NOT(ISERROR(SEARCH("TBD",R35)))</formula>
    </cfRule>
  </conditionalFormatting>
  <conditionalFormatting sqref="R2">
    <cfRule type="containsText" dxfId="10" priority="11" operator="containsText" text="TBD">
      <formula>NOT(ISERROR(SEARCH("TBD",R2)))</formula>
    </cfRule>
  </conditionalFormatting>
  <conditionalFormatting sqref="R3">
    <cfRule type="containsText" dxfId="9" priority="10" operator="containsText" text="TBD">
      <formula>NOT(ISERROR(SEARCH("TBD",R3)))</formula>
    </cfRule>
  </conditionalFormatting>
  <conditionalFormatting sqref="R6">
    <cfRule type="containsText" dxfId="8" priority="9" operator="containsText" text="TBD">
      <formula>NOT(ISERROR(SEARCH("TBD",R6)))</formula>
    </cfRule>
  </conditionalFormatting>
  <conditionalFormatting sqref="R5">
    <cfRule type="containsText" dxfId="7" priority="8" operator="containsText" text="TBD">
      <formula>NOT(ISERROR(SEARCH("TBD",R5)))</formula>
    </cfRule>
  </conditionalFormatting>
  <conditionalFormatting sqref="R4">
    <cfRule type="containsText" dxfId="6" priority="7" operator="containsText" text="TBD">
      <formula>NOT(ISERROR(SEARCH("TBD",R4)))</formula>
    </cfRule>
  </conditionalFormatting>
  <conditionalFormatting sqref="R7">
    <cfRule type="containsText" dxfId="5" priority="6" operator="containsText" text="TBD">
      <formula>NOT(ISERROR(SEARCH("TBD",R7)))</formula>
    </cfRule>
  </conditionalFormatting>
  <conditionalFormatting sqref="R8">
    <cfRule type="containsText" dxfId="4" priority="5" operator="containsText" text="TBD">
      <formula>NOT(ISERROR(SEARCH("TBD",R8)))</formula>
    </cfRule>
  </conditionalFormatting>
  <conditionalFormatting sqref="R9">
    <cfRule type="containsText" dxfId="3" priority="4" operator="containsText" text="TBD">
      <formula>NOT(ISERROR(SEARCH("TBD",R9)))</formula>
    </cfRule>
  </conditionalFormatting>
  <conditionalFormatting sqref="R10">
    <cfRule type="containsText" dxfId="2" priority="3" operator="containsText" text="TBD">
      <formula>NOT(ISERROR(SEARCH("TBD",R10)))</formula>
    </cfRule>
  </conditionalFormatting>
  <conditionalFormatting sqref="R11">
    <cfRule type="containsText" dxfId="1" priority="2" operator="containsText" text="TBD">
      <formula>NOT(ISERROR(SEARCH("TBD",R11)))</formula>
    </cfRule>
  </conditionalFormatting>
  <conditionalFormatting sqref="R36">
    <cfRule type="containsText" dxfId="0" priority="1" operator="containsText" text="TBD">
      <formula>NOT(ISERROR(SEARCH("TBD",R36)))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14"/>
  <sheetViews>
    <sheetView topLeftCell="A11" workbookViewId="0">
      <selection activeCell="A13" sqref="A13"/>
    </sheetView>
  </sheetViews>
  <sheetFormatPr baseColWidth="10" defaultColWidth="9.140625" defaultRowHeight="12.75"/>
  <cols>
    <col min="1" max="1" width="25.85546875" bestFit="1" customWidth="1"/>
    <col min="2" max="2" width="25.7109375" customWidth="1"/>
  </cols>
  <sheetData>
    <row r="1" spans="1:1" ht="99.95" customHeight="1">
      <c r="A1" t="s">
        <v>130</v>
      </c>
    </row>
    <row r="2" spans="1:1" ht="99.95" customHeight="1">
      <c r="A2" t="s">
        <v>131</v>
      </c>
    </row>
    <row r="3" spans="1:1" ht="99.95" customHeight="1">
      <c r="A3" t="s">
        <v>132</v>
      </c>
    </row>
    <row r="4" spans="1:1" ht="99.95" customHeight="1">
      <c r="A4" t="s">
        <v>56</v>
      </c>
    </row>
    <row r="5" spans="1:1" ht="99.95" customHeight="1">
      <c r="A5" t="s">
        <v>128</v>
      </c>
    </row>
    <row r="6" spans="1:1" ht="99.95" customHeight="1">
      <c r="A6" t="s">
        <v>129</v>
      </c>
    </row>
    <row r="7" spans="1:1" ht="99.95" customHeight="1">
      <c r="A7" t="s">
        <v>133</v>
      </c>
    </row>
    <row r="8" spans="1:1" ht="99.95" customHeight="1">
      <c r="A8" t="s">
        <v>50</v>
      </c>
    </row>
    <row r="9" spans="1:1" ht="99.95" customHeight="1">
      <c r="A9" t="s">
        <v>45</v>
      </c>
    </row>
    <row r="10" spans="1:1" ht="99.95" customHeight="1">
      <c r="A10" s="84" t="s">
        <v>43</v>
      </c>
    </row>
    <row r="11" spans="1:1" ht="99.95" customHeight="1">
      <c r="A11" s="84" t="s">
        <v>44</v>
      </c>
    </row>
    <row r="12" spans="1:1" ht="99.95" customHeight="1">
      <c r="A12" s="84" t="s">
        <v>78</v>
      </c>
    </row>
    <row r="13" spans="1:1" ht="99.95" customHeight="1">
      <c r="A13" s="84" t="s">
        <v>125</v>
      </c>
    </row>
    <row r="14" spans="1:1" ht="99.95" customHeight="1">
      <c r="A14" s="86" t="s">
        <v>126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CM Document" ma:contentTypeID="0x010100F1DAEB343FA8E246A28500DDABBF0BFB00408A10846805454C9D6036DF8B3B5B6C" ma:contentTypeVersion="9" ma:contentTypeDescription="" ma:contentTypeScope="" ma:versionID="70df94937aff0fa9f4950b54c14b6a6d">
  <xsd:schema xmlns:xsd="http://www.w3.org/2001/XMLSchema" xmlns:xs="http://www.w3.org/2001/XMLSchema" xmlns:p="http://schemas.microsoft.com/office/2006/metadata/properties" xmlns:ns1="http://schemas.microsoft.com/sharepoint/v3" xmlns:ns2="07f2e666-47bf-451f-ab36-aa9c5d00773e" xmlns:ns3="e29887d4-5860-4405-874c-25778453640f" targetNamespace="http://schemas.microsoft.com/office/2006/metadata/properties" ma:root="true" ma:fieldsID="f575300e00efd1705d51cc3ca78eb641" ns1:_="" ns2:_="" ns3:_="">
    <xsd:import namespace="http://schemas.microsoft.com/sharepoint/v3"/>
    <xsd:import namespace="07f2e666-47bf-451f-ab36-aa9c5d00773e"/>
    <xsd:import namespace="e29887d4-5860-4405-874c-2577845364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KpiDescription" minOccurs="0"/>
                <xsd:element ref="ns2:Workflow" minOccurs="0"/>
                <xsd:element ref="ns2:DocumentStatus" minOccurs="0"/>
                <xsd:element ref="ns2:Relations" minOccurs="0"/>
                <xsd:element ref="ns3:DocumentLevel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KpiDescription" ma:index="12" nillable="true" ma:displayName="Description" ma:description="The description provides information about the purpose of the goal." ma:internalName="Kpi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f2e666-47bf-451f-ab36-aa9c5d00773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Workflow" ma:index="13" nillable="true" ma:displayName="Workflow" ma:format="Dropdown" ma:hidden="true" ma:internalName="Workflow" ma:readOnly="false">
      <xsd:simpleType>
        <xsd:restriction base="dms:Choice">
          <xsd:enumeration value="GDDL"/>
          <xsd:enumeration value="PGQ"/>
          <xsd:enumeration value="IDRD"/>
          <xsd:enumeration value="Admin Logistics"/>
        </xsd:restriction>
      </xsd:simpleType>
    </xsd:element>
    <xsd:element name="DocumentStatus" ma:index="14" nillable="true" ma:displayName="DocumentStatus" ma:default="Available" ma:format="Dropdown" ma:hidden="true" ma:internalName="DocumentStatus" ma:readOnly="false">
      <xsd:simpleType>
        <xsd:restriction base="dms:Choice">
          <xsd:enumeration value="Available"/>
          <xsd:enumeration value="Unavailable"/>
        </xsd:restriction>
      </xsd:simpleType>
    </xsd:element>
    <xsd:element name="Relations" ma:index="15" nillable="true" ma:displayName="Relations" ma:internalName="Relation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887d4-5860-4405-874c-25778453640f" elementFormDefault="qualified">
    <xsd:import namespace="http://schemas.microsoft.com/office/2006/documentManagement/types"/>
    <xsd:import namespace="http://schemas.microsoft.com/office/infopath/2007/PartnerControls"/>
    <xsd:element name="DocumentLevel" ma:index="16" ma:displayName="DocumentLevel" ma:default="Lenovo Internal" ma:format="Dropdown" ma:internalName="DocumentLevel">
      <xsd:simpleType>
        <xsd:restriction base="dms:Choice">
          <xsd:enumeration value="Lenovo Internal"/>
          <xsd:enumeration value="Lenovo Confidential"/>
          <xsd:enumeration value="Lenovo Restrict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1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Billede2 xmlns="01f686cb-493a-4ac9-a352-7d0ae74ef461" xsi:nil="true"/>
    <TaxCatchAll xmlns="3f8c5fe3-c8ce-4090-92d5-bcb4b8d33a54" xsi:nil="true"/>
    <VIPeventwithSamsungandALSO xmlns="01f686cb-493a-4ac9-a352-7d0ae74ef461" xsi:nil="true"/>
    <Ergotronlogo xmlns="01f686cb-493a-4ac9-a352-7d0ae74ef461" xsi:nil="true"/>
    <Monat xmlns="01f686cb-493a-4ac9-a352-7d0ae74ef461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4" ma:contentTypeDescription="Ein neues Dokument erstellen." ma:contentTypeScope="" ma:versionID="f01870bfe291678355a9a77de149122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868156e7ad85853a58b2a4de1f03b71a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VIPeventwithSamsungandALSO" minOccurs="0"/>
                <xsd:element ref="ns3:Billede2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VIPeventwithSamsungandALSO" ma:index="28" nillable="true" ma:displayName="VIP event with Samsung and ALSO " ma:description="From: ALSO Webforms &lt;Webforms@also.com&gt; &#10;Sent: 14. marts 2023 11:25&#10;To: Line Corbitsø &lt;Line.Corbitso@also.com&gt;&#10;Subject: VIP event with Samsung and ALSO&#10;&#10;This partner registed about the VIP event with Samsung and ALSO, please give him/her a call: &#10;Please call the partner. SLA: 2 days&#10;&#10;First Name: Søren&#10;Last Name: Madsen&#10;Email Address: swm@it-syd.dk&#10;Mobile: 29463750&#10;Company Country: DK&#10;" ma:format="Dropdown" ma:internalName="VIPeventwithSamsungandALSO">
      <xsd:simpleType>
        <xsd:restriction base="dms:Text">
          <xsd:maxLength value="255"/>
        </xsd:restriction>
      </xsd:simpleType>
    </xsd:element>
    <xsd:element name="Billede2" ma:index="29" nillable="true" ma:displayName="Billede2" ma:format="Thumbnail" ma:internalName="Billede2">
      <xsd:simpleType>
        <xsd:restriction base="dms:Unknown"/>
      </xsd:simple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5C2CF8-93AA-443B-80A4-D74D7C8A91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f2e666-47bf-451f-ab36-aa9c5d00773e"/>
    <ds:schemaRef ds:uri="e29887d4-5860-4405-874c-2577845364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F8D5C5-D1D5-46C7-877D-A78434EE441F}">
  <ds:schemaRefs>
    <ds:schemaRef ds:uri="http://schemas.microsoft.com/office/2006/documentManagement/types"/>
    <ds:schemaRef ds:uri="http://schemas.microsoft.com/sharepoint/v3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07f2e666-47bf-451f-ab36-aa9c5d00773e"/>
    <ds:schemaRef ds:uri="http://purl.org/dc/terms/"/>
    <ds:schemaRef ds:uri="http://schemas.microsoft.com/office/2006/metadata/properties"/>
    <ds:schemaRef ds:uri="e29887d4-5860-4405-874c-25778453640f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8188D0D7-F0CE-4B10-84C2-1A85046A5762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29</vt:i4>
      </vt:variant>
    </vt:vector>
  </HeadingPairs>
  <TitlesOfParts>
    <vt:vector size="38" baseType="lpstr">
      <vt:lpstr>Navigation</vt:lpstr>
      <vt:lpstr>ThinkPad P</vt:lpstr>
      <vt:lpstr>ThinkStation</vt:lpstr>
      <vt:lpstr>Graphic &amp; Options</vt:lpstr>
      <vt:lpstr>Portfolio</vt:lpstr>
      <vt:lpstr>Ess</vt:lpstr>
      <vt:lpstr>Data</vt:lpstr>
      <vt:lpstr>DataVis</vt:lpstr>
      <vt:lpstr>Pic</vt:lpstr>
      <vt:lpstr>_p14g3A</vt:lpstr>
      <vt:lpstr>_p14s_amd_g4</vt:lpstr>
      <vt:lpstr>_p14sg4</vt:lpstr>
      <vt:lpstr>_p15g2</vt:lpstr>
      <vt:lpstr>_p15sg2</vt:lpstr>
      <vt:lpstr>_p15vag3</vt:lpstr>
      <vt:lpstr>_p15vg3</vt:lpstr>
      <vt:lpstr>_p16g2</vt:lpstr>
      <vt:lpstr>_p16s_amd_g2</vt:lpstr>
      <vt:lpstr>_p16sg2</vt:lpstr>
      <vt:lpstr>_P16sG2i</vt:lpstr>
      <vt:lpstr>_p16vg1</vt:lpstr>
      <vt:lpstr>_p1g5</vt:lpstr>
      <vt:lpstr>_p358t</vt:lpstr>
      <vt:lpstr>_p360t</vt:lpstr>
      <vt:lpstr>_p520ct</vt:lpstr>
      <vt:lpstr>_p520t</vt:lpstr>
      <vt:lpstr>P1_G4</vt:lpstr>
      <vt:lpstr>p1_g6</vt:lpstr>
      <vt:lpstr>p14s_amd_gen2</vt:lpstr>
      <vt:lpstr>P3_Tiny</vt:lpstr>
      <vt:lpstr>P3_Tower</vt:lpstr>
      <vt:lpstr>P3_Ultra</vt:lpstr>
      <vt:lpstr>P350_SFF</vt:lpstr>
      <vt:lpstr>P5_</vt:lpstr>
      <vt:lpstr>P6_</vt:lpstr>
      <vt:lpstr>P620_</vt:lpstr>
      <vt:lpstr>P7_</vt:lpstr>
      <vt:lpstr>P8_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Hermann Limmer</cp:lastModifiedBy>
  <cp:lastPrinted>2015-06-30T10:44:35Z</cp:lastPrinted>
  <dcterms:created xsi:type="dcterms:W3CDTF">2010-03-03T14:49:14Z</dcterms:created>
  <dcterms:modified xsi:type="dcterms:W3CDTF">2024-02-05T15:33:09Z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0x010100F1DAEB343FA8E246A28500DDABBF0BFB00408A10846805454C9D6036DF8B3B5B6C</vt:lpwstr>
  </property>
  <property fmtid="{D5CDD505-2E9C-101B-9397-08002B2CF9AE}" pid="4" name="MSIP_Label_8dbef4c5-c818-41ba-ac89-c164c445b051_Enabled">
    <vt:lpwstr>true</vt:lpwstr>
  </property>
  <property fmtid="{D5CDD505-2E9C-101B-9397-08002B2CF9AE}" pid="5" name="MSIP_Label_8dbef4c5-c818-41ba-ac89-c164c445b051_SetDate">
    <vt:lpwstr>2024-02-05T15:33:08Z</vt:lpwstr>
  </property>
  <property fmtid="{D5CDD505-2E9C-101B-9397-08002B2CF9AE}" pid="6" name="MSIP_Label_8dbef4c5-c818-41ba-ac89-c164c445b051_Method">
    <vt:lpwstr>Standard</vt:lpwstr>
  </property>
  <property fmtid="{D5CDD505-2E9C-101B-9397-08002B2CF9AE}" pid="7" name="MSIP_Label_8dbef4c5-c818-41ba-ac89-c164c445b051_Name">
    <vt:lpwstr>8dbef4c5-c818-41ba-ac89-c164c445b051</vt:lpwstr>
  </property>
  <property fmtid="{D5CDD505-2E9C-101B-9397-08002B2CF9AE}" pid="8" name="MSIP_Label_8dbef4c5-c818-41ba-ac89-c164c445b051_SiteId">
    <vt:lpwstr>95924808-3044-4177-9c1b-713746ffab95</vt:lpwstr>
  </property>
  <property fmtid="{D5CDD505-2E9C-101B-9397-08002B2CF9AE}" pid="9" name="MSIP_Label_8dbef4c5-c818-41ba-ac89-c164c445b051_ActionId">
    <vt:lpwstr>0c7daa93-cd58-4572-aede-3c57fdced4c3</vt:lpwstr>
  </property>
  <property fmtid="{D5CDD505-2E9C-101B-9397-08002B2CF9AE}" pid="10" name="MSIP_Label_8dbef4c5-c818-41ba-ac89-c164c445b051_ContentBits">
    <vt:lpwstr>0</vt:lpwstr>
  </property>
</Properties>
</file>