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mmerhe\AppData\Local\Microsoft\Windows\INetCache\Content.Outlook\3BSDWNG3\"/>
    </mc:Choice>
  </mc:AlternateContent>
  <xr:revisionPtr revIDLastSave="0" documentId="13_ncr:1_{690DD341-E47E-45AB-B0FB-8FB6CD155D09}" xr6:coauthVersionLast="47" xr6:coauthVersionMax="47" xr10:uidLastSave="{00000000-0000-0000-0000-000000000000}"/>
  <bookViews>
    <workbookView xWindow="28680" yWindow="-120" windowWidth="29040" windowHeight="17640" tabRatio="387" xr2:uid="{C23B11CC-0317-4ACB-A475-278D6994EE7B}"/>
  </bookViews>
  <sheets>
    <sheet name="Navigation" sheetId="10" r:id="rId1"/>
    <sheet name="Notebook Portfolio" sheetId="1" r:id="rId2"/>
    <sheet name="Line-up Übersicht" sheetId="6" r:id="rId3"/>
  </sheets>
  <definedNames>
    <definedName name="_xlnm._FilterDatabase" localSheetId="2" hidden="1">'Line-up Übersicht'!$C$4:$AE$142</definedName>
    <definedName name="L13_Yoga_AMD_G4">'Notebook Portfolio'!$BN$5</definedName>
    <definedName name="Lenovo">'Notebook Portfolio'!$L$1</definedName>
    <definedName name="Lenovo_13w_Yoga_G2">'Notebook Portfolio'!$L$5</definedName>
    <definedName name="Lenovo_V">'Notebook Portfolio'!$B$1</definedName>
    <definedName name="Lenovo_V15_AMD_G4">'Notebook Portfolio'!$B$5</definedName>
    <definedName name="Lenovo_V15_G4">'Notebook Portfolio'!$E$5</definedName>
    <definedName name="Lenovo_V17_G4">'Notebook Portfolio'!$I$5</definedName>
    <definedName name="ThinkBook">'Notebook Portfolio'!$N$1</definedName>
    <definedName name="ThinkBook_13x_G2">'Notebook Portfolio'!$AJ$5</definedName>
    <definedName name="ThinkBook_14_AMD_G6">'Notebook Portfolio'!$N$5</definedName>
    <definedName name="ThinkBook_14_G6">'Notebook Portfolio'!$R$5</definedName>
    <definedName name="ThinkBook_14s_Yoga_G3">'Notebook Portfolio'!$AM$5</definedName>
    <definedName name="Thinkbook_16_AMD_G6">'Notebook Portfolio'!$V$5</definedName>
    <definedName name="ThinkBook_16_G6">'Notebook Portfolio'!$AA$5</definedName>
    <definedName name="ThinkBook_16p_G4">'Notebook Portfolio'!$AF$5</definedName>
    <definedName name="ThinkPad_E">'Notebook Portfolio'!$AQ$1</definedName>
    <definedName name="ThinkPad_E14_AMD_G5">'Notebook Portfolio'!$AQ$5</definedName>
    <definedName name="ThinkPad_E14_G5">'Notebook Portfolio'!$AV$5</definedName>
    <definedName name="ThinkPad_E16_AMD_G1">'Notebook Portfolio'!$BA$5</definedName>
    <definedName name="ThinkPad_E16_G1">'Notebook Portfolio'!$BF$5</definedName>
    <definedName name="ThinkPad_L">'Notebook Portfolio'!$BL$1</definedName>
    <definedName name="ThinkPad_L13_G4">'Notebook Portfolio'!$BL$5</definedName>
    <definedName name="ThinkPad_L13_Yoga_G4">'Notebook Portfolio'!$BR$5</definedName>
    <definedName name="ThinkPad_L14_AMD_G4">'Notebook Portfolio'!$BX$5</definedName>
    <definedName name="ThinkPad_L14_G4">'Notebook Portfolio'!$CC$5</definedName>
    <definedName name="ThinkPad_L15_AMD_G4">'Notebook Portfolio'!$CI$5</definedName>
    <definedName name="ThinkPad_L15_G4">'Notebook Portfolio'!$CP$5</definedName>
    <definedName name="ThinkPad_T">'Notebook Portfolio'!$CW$1</definedName>
    <definedName name="ThinkPad_T14_AMD_G4">'Notebook Portfolio'!$CW$5</definedName>
    <definedName name="ThinkPad_T14_G4">'Notebook Portfolio'!$DB$5</definedName>
    <definedName name="ThinkPad_T14s_AMD_G4">'Notebook Portfolio'!$DI$5</definedName>
    <definedName name="ThinkPad_T14s_G4">'Notebook Portfolio'!$DM$5</definedName>
    <definedName name="ThinkPad_T16_AMD_G2">'Notebook Portfolio'!$DU$5</definedName>
    <definedName name="ThinkPad_T16_G2">'Notebook Portfolio'!$DX$5</definedName>
    <definedName name="ThinkPad_X">'Notebook Portfolio'!$EE$1</definedName>
    <definedName name="ThinkPad_X1_Carbon_G11">'Notebook Portfolio'!$EP$5</definedName>
    <definedName name="ThinkPad_X1_Yoga_G8">'Notebook Portfolio'!$EW$5</definedName>
    <definedName name="ThinkPad_X13_G4">'Notebook Portfolio'!$EE$5</definedName>
    <definedName name="ThinkPad_X13_Yoga_G4">'Notebook Portfolio'!$EI$5</definedName>
    <definedName name="ThinkPad_Z">'Notebook Portfolio'!$FC$5</definedName>
    <definedName name="ThinkPad_Z16_G2">'Notebook Portfolio'!$FC$5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1" i="6" l="1"/>
  <c r="C141" i="6"/>
  <c r="E138" i="6"/>
  <c r="C138" i="6"/>
  <c r="E116" i="6"/>
  <c r="C116" i="6"/>
  <c r="E87" i="6"/>
  <c r="C87" i="6"/>
  <c r="E56" i="6"/>
  <c r="C56" i="6"/>
  <c r="E42" i="6"/>
  <c r="C42" i="6"/>
  <c r="E15" i="6"/>
  <c r="C15" i="6"/>
  <c r="E13" i="6"/>
  <c r="C13" i="6"/>
  <c r="AD55" i="1" l="1"/>
  <c r="AD51" i="1"/>
  <c r="AD14" i="1"/>
  <c r="AD11" i="1"/>
  <c r="Y55" i="1"/>
  <c r="Y51" i="1"/>
  <c r="Y14" i="1"/>
  <c r="Y11" i="1"/>
  <c r="T55" i="1"/>
  <c r="T51" i="1"/>
  <c r="T14" i="1"/>
  <c r="T11" i="1"/>
  <c r="P55" i="1"/>
  <c r="P51" i="1"/>
  <c r="P14" i="1"/>
  <c r="P11" i="1"/>
  <c r="FD51" i="1" l="1"/>
  <c r="FC51" i="1"/>
  <c r="FD11" i="1" l="1"/>
  <c r="FC11" i="1"/>
  <c r="FD55" i="1"/>
  <c r="FC55" i="1"/>
  <c r="FD14" i="1" l="1"/>
  <c r="FC14" i="1"/>
  <c r="EN55" i="1"/>
  <c r="EN51" i="1"/>
  <c r="EN14" i="1"/>
  <c r="EN11" i="1"/>
  <c r="EK55" i="1"/>
  <c r="EK51" i="1"/>
  <c r="EK14" i="1"/>
  <c r="EK11" i="1"/>
  <c r="EG55" i="1"/>
  <c r="EG51" i="1"/>
  <c r="EG14" i="1"/>
  <c r="EG11" i="1"/>
  <c r="DZ55" i="1"/>
  <c r="DZ51" i="1"/>
  <c r="DZ14" i="1"/>
  <c r="DZ11" i="1"/>
  <c r="DR71" i="1" l="1"/>
  <c r="DR55" i="1"/>
  <c r="DR51" i="1"/>
  <c r="DR14" i="1"/>
  <c r="DR11" i="1"/>
  <c r="DD55" i="1" l="1"/>
  <c r="DD51" i="1"/>
  <c r="DD14" i="1"/>
  <c r="DD11" i="1"/>
  <c r="CS51" i="1" l="1"/>
  <c r="CS55" i="1" l="1"/>
  <c r="CS14" i="1"/>
  <c r="CS11" i="1"/>
  <c r="CL55" i="1"/>
  <c r="CL51" i="1"/>
  <c r="CL14" i="1"/>
  <c r="CL11" i="1"/>
  <c r="CN55" i="1"/>
  <c r="CN51" i="1"/>
  <c r="CN14" i="1"/>
  <c r="CN11" i="1"/>
  <c r="CG55" i="1"/>
  <c r="CG51" i="1"/>
  <c r="CG14" i="1"/>
  <c r="CG11" i="1"/>
  <c r="CA55" i="1"/>
  <c r="CA51" i="1"/>
  <c r="CA14" i="1"/>
  <c r="CA11" i="1"/>
  <c r="BV55" i="1"/>
  <c r="BV51" i="1"/>
  <c r="BV14" i="1"/>
  <c r="BV11" i="1"/>
  <c r="BP55" i="1"/>
  <c r="BP51" i="1"/>
  <c r="BP14" i="1"/>
  <c r="BP11" i="1"/>
  <c r="AG55" i="1"/>
  <c r="AG51" i="1"/>
  <c r="AG14" i="1"/>
  <c r="AG11" i="1"/>
  <c r="BI55" i="1" l="1"/>
  <c r="BI51" i="1"/>
  <c r="BI14" i="1"/>
  <c r="BI11" i="1"/>
  <c r="BH55" i="1"/>
  <c r="BH51" i="1"/>
  <c r="BH14" i="1"/>
  <c r="BH11" i="1"/>
  <c r="AY55" i="1" l="1"/>
  <c r="AY51" i="1"/>
  <c r="AY14" i="1"/>
  <c r="AY11" i="1"/>
  <c r="AX55" i="1"/>
  <c r="AX51" i="1"/>
  <c r="AX14" i="1"/>
  <c r="AX11" i="1"/>
  <c r="ET55" i="1" l="1"/>
  <c r="ET51" i="1"/>
  <c r="ET14" i="1"/>
  <c r="ET11" i="1"/>
  <c r="DV55" i="1" l="1"/>
  <c r="DU55" i="1"/>
  <c r="DV11" i="1"/>
  <c r="DU11" i="1"/>
  <c r="DV51" i="1" l="1"/>
  <c r="DU51" i="1"/>
  <c r="DV14" i="1"/>
  <c r="DU14" i="1"/>
  <c r="DO71" i="1"/>
  <c r="DO55" i="1"/>
  <c r="DO51" i="1"/>
  <c r="DO14" i="1"/>
  <c r="DO11" i="1"/>
  <c r="CZ55" i="1" l="1"/>
  <c r="CY55" i="1"/>
  <c r="CX55" i="1"/>
  <c r="CW55" i="1"/>
  <c r="CZ11" i="1"/>
  <c r="CY11" i="1"/>
  <c r="CX11" i="1"/>
  <c r="CW11" i="1"/>
  <c r="CZ51" i="1"/>
  <c r="CY51" i="1"/>
  <c r="CZ14" i="1"/>
  <c r="CY14" i="1"/>
  <c r="CX51" i="1"/>
  <c r="CW51" i="1"/>
  <c r="CX14" i="1"/>
  <c r="CW14" i="1"/>
  <c r="G55" i="1" l="1"/>
  <c r="G51" i="1"/>
  <c r="F55" i="1"/>
  <c r="F51" i="1"/>
  <c r="G14" i="1"/>
  <c r="F14" i="1"/>
  <c r="G11" i="1"/>
  <c r="F11" i="1"/>
  <c r="DK55" i="1" l="1"/>
  <c r="DJ55" i="1"/>
  <c r="DI55" i="1"/>
  <c r="DK11" i="1"/>
  <c r="DJ11" i="1"/>
  <c r="DI11" i="1"/>
  <c r="DK51" i="1"/>
  <c r="DJ51" i="1"/>
  <c r="DI51" i="1"/>
  <c r="DK14" i="1"/>
  <c r="DJ14" i="1"/>
  <c r="DI14" i="1"/>
  <c r="AC11" i="1" l="1"/>
  <c r="AB11" i="1"/>
  <c r="AA11" i="1"/>
  <c r="AC55" i="1"/>
  <c r="AB55" i="1"/>
  <c r="AA55" i="1"/>
  <c r="AC51" i="1"/>
  <c r="AB51" i="1"/>
  <c r="AA51" i="1"/>
  <c r="AC14" i="1"/>
  <c r="AB14" i="1"/>
  <c r="AA14" i="1"/>
  <c r="X11" i="1" l="1"/>
  <c r="W11" i="1"/>
  <c r="V11" i="1"/>
  <c r="X55" i="1"/>
  <c r="W55" i="1"/>
  <c r="V55" i="1"/>
  <c r="X51" i="1"/>
  <c r="W51" i="1"/>
  <c r="V51" i="1"/>
  <c r="X14" i="1"/>
  <c r="W14" i="1"/>
  <c r="V14" i="1"/>
  <c r="S55" i="1"/>
  <c r="R55" i="1"/>
  <c r="S11" i="1"/>
  <c r="R11" i="1"/>
  <c r="S51" i="1"/>
  <c r="R51" i="1"/>
  <c r="S14" i="1"/>
  <c r="R14" i="1"/>
  <c r="O55" i="1" l="1"/>
  <c r="N55" i="1"/>
  <c r="O51" i="1"/>
  <c r="N51" i="1"/>
  <c r="O11" i="1"/>
  <c r="N11" i="1"/>
  <c r="O14" i="1"/>
  <c r="N14" i="1"/>
  <c r="FA51" i="1"/>
  <c r="EZ51" i="1"/>
  <c r="EY51" i="1"/>
  <c r="EX51" i="1"/>
  <c r="EW51" i="1"/>
  <c r="EU51" i="1"/>
  <c r="ES51" i="1"/>
  <c r="ER51" i="1"/>
  <c r="EQ51" i="1"/>
  <c r="EP51" i="1"/>
  <c r="EM51" i="1"/>
  <c r="EL51" i="1"/>
  <c r="EJ51" i="1"/>
  <c r="EI51" i="1"/>
  <c r="EF51" i="1"/>
  <c r="EE51" i="1"/>
  <c r="EC51" i="1"/>
  <c r="EB51" i="1"/>
  <c r="EA51" i="1"/>
  <c r="DY51" i="1"/>
  <c r="DX51" i="1"/>
  <c r="DS51" i="1"/>
  <c r="DQ51" i="1"/>
  <c r="DP51" i="1"/>
  <c r="DN51" i="1"/>
  <c r="DM51" i="1"/>
  <c r="DG51" i="1"/>
  <c r="DF51" i="1"/>
  <c r="DE51" i="1"/>
  <c r="DC51" i="1"/>
  <c r="DB51" i="1"/>
  <c r="CU51" i="1"/>
  <c r="CT51" i="1"/>
  <c r="CR51" i="1"/>
  <c r="CQ51" i="1"/>
  <c r="CP51" i="1"/>
  <c r="CM51" i="1"/>
  <c r="CK51" i="1"/>
  <c r="CJ51" i="1"/>
  <c r="CI51" i="1"/>
  <c r="CF51" i="1"/>
  <c r="CE51" i="1"/>
  <c r="CD51" i="1"/>
  <c r="CC51" i="1"/>
  <c r="BZ51" i="1"/>
  <c r="BY51" i="1"/>
  <c r="BX51" i="1"/>
  <c r="BU51" i="1"/>
  <c r="BT51" i="1"/>
  <c r="BS51" i="1"/>
  <c r="BR51" i="1"/>
  <c r="BO51" i="1"/>
  <c r="BN51" i="1"/>
  <c r="BL51" i="1"/>
  <c r="BJ51" i="1"/>
  <c r="BG51" i="1"/>
  <c r="BF51" i="1"/>
  <c r="BD51" i="1"/>
  <c r="BC51" i="1"/>
  <c r="BB51" i="1"/>
  <c r="BA51" i="1"/>
  <c r="AW51" i="1"/>
  <c r="AV51" i="1"/>
  <c r="AT51" i="1"/>
  <c r="AS51" i="1"/>
  <c r="AR51" i="1"/>
  <c r="AQ51" i="1"/>
  <c r="AO51" i="1"/>
  <c r="AN51" i="1"/>
  <c r="AM51" i="1"/>
  <c r="AK51" i="1"/>
  <c r="AJ51" i="1"/>
  <c r="AH51" i="1"/>
  <c r="AF51" i="1"/>
  <c r="L51" i="1"/>
  <c r="J51" i="1"/>
  <c r="I51" i="1"/>
  <c r="E51" i="1"/>
  <c r="C51" i="1"/>
  <c r="B51" i="1"/>
  <c r="E11" i="1"/>
  <c r="E55" i="1"/>
  <c r="E14" i="1" l="1"/>
  <c r="BJ55" i="1" l="1"/>
  <c r="BG55" i="1"/>
  <c r="BF55" i="1"/>
  <c r="BJ11" i="1"/>
  <c r="BG11" i="1"/>
  <c r="BF11" i="1"/>
  <c r="BD55" i="1"/>
  <c r="BC55" i="1"/>
  <c r="BB55" i="1"/>
  <c r="BA55" i="1"/>
  <c r="BD11" i="1"/>
  <c r="BC11" i="1"/>
  <c r="BB11" i="1"/>
  <c r="BA11" i="1"/>
  <c r="BD14" i="1"/>
  <c r="BC14" i="1"/>
  <c r="BB14" i="1"/>
  <c r="BA14" i="1"/>
  <c r="BJ14" i="1"/>
  <c r="BG14" i="1"/>
  <c r="BF14" i="1"/>
  <c r="AW55" i="1"/>
  <c r="AV55" i="1"/>
  <c r="AW11" i="1"/>
  <c r="AV11" i="1"/>
  <c r="AW14" i="1"/>
  <c r="AV14" i="1"/>
  <c r="AT55" i="1"/>
  <c r="AS55" i="1"/>
  <c r="AR55" i="1"/>
  <c r="AQ55" i="1"/>
  <c r="AT11" i="1"/>
  <c r="AS11" i="1"/>
  <c r="AR11" i="1"/>
  <c r="AQ11" i="1"/>
  <c r="AT14" i="1"/>
  <c r="AS14" i="1"/>
  <c r="AR14" i="1"/>
  <c r="AQ14" i="1"/>
  <c r="L55" i="1"/>
  <c r="J55" i="1" l="1"/>
  <c r="I55" i="1"/>
  <c r="J11" i="1"/>
  <c r="I11" i="1"/>
  <c r="L11" i="1"/>
  <c r="J14" i="1" l="1"/>
  <c r="I14" i="1"/>
  <c r="L14" i="1" l="1"/>
  <c r="AH55" i="1" l="1"/>
  <c r="AF55" i="1"/>
  <c r="AH11" i="1" l="1"/>
  <c r="AF11" i="1"/>
  <c r="AK55" i="1" l="1"/>
  <c r="AK14" i="1"/>
  <c r="AK11" i="1"/>
  <c r="AH14" i="1" l="1"/>
  <c r="AF14" i="1"/>
  <c r="FA55" i="1" l="1"/>
  <c r="EZ55" i="1"/>
  <c r="EY55" i="1"/>
  <c r="EX55" i="1"/>
  <c r="EW55" i="1"/>
  <c r="FA11" i="1"/>
  <c r="EZ11" i="1"/>
  <c r="EY11" i="1"/>
  <c r="EX11" i="1"/>
  <c r="EW11" i="1"/>
  <c r="EU55" i="1"/>
  <c r="ES55" i="1"/>
  <c r="ER55" i="1"/>
  <c r="EQ55" i="1"/>
  <c r="EP55" i="1"/>
  <c r="EU11" i="1"/>
  <c r="ES11" i="1"/>
  <c r="ER11" i="1"/>
  <c r="EQ11" i="1"/>
  <c r="EP11" i="1"/>
  <c r="FA14" i="1"/>
  <c r="EZ14" i="1"/>
  <c r="EY14" i="1"/>
  <c r="EX14" i="1"/>
  <c r="EW14" i="1"/>
  <c r="EU14" i="1"/>
  <c r="ES14" i="1"/>
  <c r="ER14" i="1"/>
  <c r="EQ14" i="1"/>
  <c r="EP14" i="1"/>
  <c r="EM55" i="1"/>
  <c r="EL55" i="1"/>
  <c r="EJ55" i="1"/>
  <c r="EI55" i="1"/>
  <c r="EM11" i="1"/>
  <c r="EL11" i="1"/>
  <c r="EJ11" i="1"/>
  <c r="EI11" i="1"/>
  <c r="EM14" i="1"/>
  <c r="EL14" i="1"/>
  <c r="EJ14" i="1"/>
  <c r="EI14" i="1"/>
  <c r="EF55" i="1"/>
  <c r="EE55" i="1"/>
  <c r="EF11" i="1"/>
  <c r="EE11" i="1"/>
  <c r="EF14" i="1"/>
  <c r="EE14" i="1"/>
  <c r="EC55" i="1"/>
  <c r="EB55" i="1"/>
  <c r="EA55" i="1"/>
  <c r="DY55" i="1"/>
  <c r="DX55" i="1"/>
  <c r="EC11" i="1"/>
  <c r="EB11" i="1"/>
  <c r="EA11" i="1"/>
  <c r="DY11" i="1"/>
  <c r="DX11" i="1"/>
  <c r="EC14" i="1"/>
  <c r="EB14" i="1"/>
  <c r="EA14" i="1"/>
  <c r="DY14" i="1"/>
  <c r="DX14" i="1"/>
  <c r="DS55" i="1"/>
  <c r="DQ55" i="1"/>
  <c r="DP55" i="1"/>
  <c r="DN55" i="1"/>
  <c r="DM55" i="1"/>
  <c r="DS11" i="1"/>
  <c r="DQ11" i="1"/>
  <c r="DP11" i="1"/>
  <c r="DN11" i="1"/>
  <c r="DM11" i="1"/>
  <c r="DS71" i="1"/>
  <c r="DQ71" i="1"/>
  <c r="DP71" i="1"/>
  <c r="DN71" i="1"/>
  <c r="DM71" i="1"/>
  <c r="DS14" i="1"/>
  <c r="DQ14" i="1"/>
  <c r="DP14" i="1"/>
  <c r="DN14" i="1"/>
  <c r="DM14" i="1"/>
  <c r="DG55" i="1"/>
  <c r="DF55" i="1"/>
  <c r="DE55" i="1"/>
  <c r="DC55" i="1"/>
  <c r="DB55" i="1"/>
  <c r="DG11" i="1"/>
  <c r="DF11" i="1"/>
  <c r="DE11" i="1"/>
  <c r="DC11" i="1"/>
  <c r="DB11" i="1"/>
  <c r="DG14" i="1"/>
  <c r="DF14" i="1"/>
  <c r="DE14" i="1"/>
  <c r="DC14" i="1"/>
  <c r="DB14" i="1"/>
  <c r="CU55" i="1"/>
  <c r="CT55" i="1"/>
  <c r="CR55" i="1"/>
  <c r="CQ55" i="1"/>
  <c r="CP55" i="1"/>
  <c r="CU11" i="1"/>
  <c r="CT11" i="1"/>
  <c r="CR11" i="1"/>
  <c r="CQ11" i="1"/>
  <c r="CP11" i="1"/>
  <c r="CU14" i="1"/>
  <c r="CT14" i="1"/>
  <c r="CR14" i="1"/>
  <c r="CQ14" i="1"/>
  <c r="CP14" i="1"/>
  <c r="CM55" i="1"/>
  <c r="CK55" i="1"/>
  <c r="CJ55" i="1"/>
  <c r="CI55" i="1"/>
  <c r="CM11" i="1"/>
  <c r="CK11" i="1"/>
  <c r="CJ11" i="1"/>
  <c r="CI11" i="1"/>
  <c r="CK14" i="1"/>
  <c r="CM14" i="1"/>
  <c r="CJ14" i="1"/>
  <c r="CI14" i="1"/>
  <c r="CF55" i="1"/>
  <c r="CE55" i="1"/>
  <c r="CD55" i="1"/>
  <c r="CC55" i="1"/>
  <c r="CF11" i="1"/>
  <c r="CE11" i="1"/>
  <c r="CD11" i="1"/>
  <c r="CC11" i="1"/>
  <c r="CF14" i="1"/>
  <c r="CE14" i="1"/>
  <c r="CD14" i="1"/>
  <c r="CC14" i="1"/>
  <c r="BU55" i="1" l="1"/>
  <c r="BT55" i="1"/>
  <c r="BS55" i="1"/>
  <c r="BR55" i="1"/>
  <c r="BZ55" i="1"/>
  <c r="BY55" i="1"/>
  <c r="BX55" i="1"/>
  <c r="BZ11" i="1"/>
  <c r="BY11" i="1"/>
  <c r="BX11" i="1"/>
  <c r="BX14" i="1"/>
  <c r="BZ14" i="1"/>
  <c r="BY14" i="1"/>
  <c r="BU11" i="1" l="1"/>
  <c r="BT11" i="1"/>
  <c r="BS11" i="1"/>
  <c r="BR11" i="1"/>
  <c r="BO55" i="1"/>
  <c r="BN55" i="1"/>
  <c r="BO11" i="1"/>
  <c r="BN11" i="1"/>
  <c r="BU14" i="1"/>
  <c r="BT14" i="1"/>
  <c r="BS14" i="1"/>
  <c r="BR14" i="1"/>
  <c r="BO14" i="1"/>
  <c r="BN14" i="1"/>
  <c r="BL55" i="1" l="1"/>
  <c r="BL11" i="1"/>
  <c r="BL14" i="1"/>
  <c r="C55" i="1" l="1"/>
  <c r="B55" i="1"/>
  <c r="C11" i="1"/>
  <c r="B11" i="1"/>
  <c r="C14" i="1" l="1"/>
  <c r="B14" i="1"/>
  <c r="AO55" i="1" l="1"/>
  <c r="AN55" i="1"/>
  <c r="AM55" i="1"/>
  <c r="AO11" i="1" l="1"/>
  <c r="AN11" i="1"/>
  <c r="AM11" i="1"/>
  <c r="AO14" i="1" l="1"/>
  <c r="AN14" i="1"/>
  <c r="AM14" i="1"/>
  <c r="AJ55" i="1" l="1"/>
  <c r="AJ11" i="1"/>
  <c r="AJ14" i="1"/>
  <c r="E5" i="6" l="1"/>
  <c r="C5" i="6"/>
</calcChain>
</file>

<file path=xl/sharedStrings.xml><?xml version="1.0" encoding="utf-8"?>
<sst xmlns="http://schemas.openxmlformats.org/spreadsheetml/2006/main" count="11411" uniqueCount="1171">
  <si>
    <t>Processor</t>
  </si>
  <si>
    <t>Graphics</t>
  </si>
  <si>
    <t>Integrated Intel UHD Graphics</t>
  </si>
  <si>
    <t>Memory</t>
  </si>
  <si>
    <t>Storage</t>
  </si>
  <si>
    <t>Display</t>
  </si>
  <si>
    <t>Touchscreen</t>
  </si>
  <si>
    <t>None</t>
  </si>
  <si>
    <t>Optical</t>
  </si>
  <si>
    <t>4-in-1 Card Reader</t>
  </si>
  <si>
    <t>Ethernet</t>
  </si>
  <si>
    <t>WLAN + Bluetooth</t>
  </si>
  <si>
    <t>Case Material</t>
  </si>
  <si>
    <t>Camera</t>
  </si>
  <si>
    <t>Microphone</t>
  </si>
  <si>
    <t>2x, Array</t>
  </si>
  <si>
    <t>Color</t>
  </si>
  <si>
    <t>Iron Grey</t>
  </si>
  <si>
    <t>Surface Treatment</t>
  </si>
  <si>
    <t>Keyboard</t>
  </si>
  <si>
    <t>Non-backlit, German</t>
  </si>
  <si>
    <t>Fingerprint Reader</t>
  </si>
  <si>
    <t>Touch Style</t>
  </si>
  <si>
    <t>Battery</t>
  </si>
  <si>
    <t>Power Adapter</t>
  </si>
  <si>
    <t>Operating System</t>
  </si>
  <si>
    <t>Bundled Software</t>
  </si>
  <si>
    <t>Office Trial</t>
  </si>
  <si>
    <t>Base Warranty</t>
  </si>
  <si>
    <t>1-year, Depot</t>
  </si>
  <si>
    <t>EAN / UPC / JAN</t>
  </si>
  <si>
    <t>Announce Date</t>
  </si>
  <si>
    <t>Recommended Services</t>
  </si>
  <si>
    <t>Best</t>
  </si>
  <si>
    <t>Better</t>
  </si>
  <si>
    <t>Good</t>
  </si>
  <si>
    <t>NEU</t>
  </si>
  <si>
    <t>Familie</t>
  </si>
  <si>
    <t>Positionierung</t>
  </si>
  <si>
    <t>Datenblatt</t>
  </si>
  <si>
    <t>-</t>
  </si>
  <si>
    <t>UVP (exkl. USt.)</t>
  </si>
  <si>
    <t>WWAN</t>
  </si>
  <si>
    <t>SIM Card</t>
  </si>
  <si>
    <t>Smart Card Reader</t>
  </si>
  <si>
    <t>Monitor Cable</t>
  </si>
  <si>
    <t>Bundled Accessories</t>
  </si>
  <si>
    <t>NFC</t>
  </si>
  <si>
    <t>System Management</t>
  </si>
  <si>
    <t>Integrated AMD Radeon Graphics</t>
  </si>
  <si>
    <t>Black</t>
  </si>
  <si>
    <t>Backlit, German</t>
  </si>
  <si>
    <t>Discrete TPM 2.0</t>
  </si>
  <si>
    <t>Integrated 57Wh</t>
  </si>
  <si>
    <t>DASH</t>
  </si>
  <si>
    <t>Plattform</t>
  </si>
  <si>
    <t>No</t>
  </si>
  <si>
    <t>Integrated 51Wh</t>
  </si>
  <si>
    <t>Pen</t>
  </si>
  <si>
    <t>Predecessor</t>
  </si>
  <si>
    <t>MOT</t>
  </si>
  <si>
    <t>Mineral Grey</t>
  </si>
  <si>
    <t>Kompatible Optionen</t>
  </si>
  <si>
    <t>PSREF</t>
  </si>
  <si>
    <t>Dimensions (WxDxH)</t>
  </si>
  <si>
    <t>Weight (starting at)</t>
  </si>
  <si>
    <t>USB</t>
  </si>
  <si>
    <t>HDMI</t>
  </si>
  <si>
    <t>6-row, spill-resistant, multimedia Fn keys, numeric keypad</t>
  </si>
  <si>
    <t>Base Keyboard</t>
  </si>
  <si>
    <t>Touchpad</t>
  </si>
  <si>
    <t>Other Ports</t>
  </si>
  <si>
    <t>6-row, spill-resistant, multimedia Fn keys with Unified Communications controls</t>
  </si>
  <si>
    <t>6-row, spill-resistant, multimedia Fn keys with Unified Communications controls, numeric keypad</t>
  </si>
  <si>
    <t>Lagerbestand*</t>
  </si>
  <si>
    <t>Nachlieferung auf Lager ca.*</t>
  </si>
  <si>
    <t>Texture</t>
  </si>
  <si>
    <t>LAST CHANCE</t>
  </si>
  <si>
    <t/>
  </si>
  <si>
    <t>Anodizing Sandblasting</t>
  </si>
  <si>
    <t>Integrated 45Wh</t>
  </si>
  <si>
    <t>1.5 kg</t>
  </si>
  <si>
    <t>4x, Array</t>
  </si>
  <si>
    <t>1.7 kg</t>
  </si>
  <si>
    <t>Integrated 46Wh</t>
  </si>
  <si>
    <t>1.38 kg</t>
  </si>
  <si>
    <t>6-row, spill-resistant, 
multimedia Fn keys</t>
  </si>
  <si>
    <r>
      <t xml:space="preserve">1x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
SO-DIMM DDR4-3200</t>
    </r>
  </si>
  <si>
    <r>
      <t xml:space="preserve">1x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
SO-DIMM DDR4-3200</t>
    </r>
  </si>
  <si>
    <t>1.25 kg</t>
  </si>
  <si>
    <t>1.81 kg</t>
  </si>
  <si>
    <t>*Lagerbestand und Ankunft ohne Garantie,
Vorbestellungen eventuell nicht berücksichtigt.</t>
  </si>
  <si>
    <t>Änderungen &amp; Irrtümer vorbehalten.</t>
  </si>
  <si>
    <t>•</t>
  </si>
  <si>
    <t>SD Card Reader</t>
  </si>
  <si>
    <t>PN</t>
  </si>
  <si>
    <t>Family</t>
  </si>
  <si>
    <t>Series</t>
  </si>
  <si>
    <t>Status</t>
  </si>
  <si>
    <t>Screen</t>
  </si>
  <si>
    <t>CPU</t>
  </si>
  <si>
    <t>RAM</t>
  </si>
  <si>
    <t>OS</t>
  </si>
  <si>
    <t>Touch</t>
  </si>
  <si>
    <t>Lenovo V</t>
  </si>
  <si>
    <t>ThinkPad X</t>
  </si>
  <si>
    <t>Last Chance</t>
  </si>
  <si>
    <t>13.3"</t>
  </si>
  <si>
    <t>FHD</t>
  </si>
  <si>
    <t>8GB</t>
  </si>
  <si>
    <t>256GB SSD</t>
  </si>
  <si>
    <t>Yes</t>
  </si>
  <si>
    <t>15.6"</t>
  </si>
  <si>
    <t>Ongoing</t>
  </si>
  <si>
    <t>512GB SSD</t>
  </si>
  <si>
    <t>17.3"</t>
  </si>
  <si>
    <t>16GB</t>
  </si>
  <si>
    <t>ThinkBook</t>
  </si>
  <si>
    <t>14.0"</t>
  </si>
  <si>
    <t>New</t>
  </si>
  <si>
    <t>ThinkPad E</t>
  </si>
  <si>
    <t>ThinkPad L</t>
  </si>
  <si>
    <t>1TB SSD</t>
  </si>
  <si>
    <t>Ready</t>
  </si>
  <si>
    <t>ThinkPad T</t>
  </si>
  <si>
    <t>32GB</t>
  </si>
  <si>
    <t>2TB SSD</t>
  </si>
  <si>
    <t>Partnummer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</si>
  <si>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DDR4-3200</t>
    </r>
  </si>
  <si>
    <t>1.4 kg</t>
  </si>
  <si>
    <t>Integrated Intel Iris Xe Graphics</t>
  </si>
  <si>
    <t>Integrated 56Wh</t>
  </si>
  <si>
    <t>1.26 kg</t>
  </si>
  <si>
    <t>WUXGA</t>
  </si>
  <si>
    <t>Integrated 60Wh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</si>
  <si>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DDR4-3200 + 
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</si>
  <si>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DDR4-3200</t>
    </r>
  </si>
  <si>
    <t>RAID Preset</t>
  </si>
  <si>
    <t>Card Reader</t>
  </si>
  <si>
    <t>Case Color</t>
  </si>
  <si>
    <t>Security Chip</t>
  </si>
  <si>
    <t>Layer</t>
  </si>
  <si>
    <t>Pallet</t>
  </si>
  <si>
    <t>5G</t>
  </si>
  <si>
    <t>HD</t>
  </si>
  <si>
    <t>4G</t>
  </si>
  <si>
    <t>Additional Security</t>
  </si>
  <si>
    <t>Stock</t>
  </si>
  <si>
    <t>Resolution</t>
  </si>
  <si>
    <t>Surface</t>
  </si>
  <si>
    <t>Nits</t>
  </si>
  <si>
    <t>Disc</t>
  </si>
  <si>
    <t>Backlit</t>
  </si>
  <si>
    <t>FPR</t>
  </si>
  <si>
    <t>Base 
Warranty</t>
  </si>
  <si>
    <t>CO2 
Offset</t>
  </si>
  <si>
    <t>IPS</t>
  </si>
  <si>
    <t>GL</t>
  </si>
  <si>
    <t>1YR Depot</t>
  </si>
  <si>
    <t>TN</t>
  </si>
  <si>
    <t>AG</t>
  </si>
  <si>
    <t>IPS LP</t>
  </si>
  <si>
    <t>3YR Depot</t>
  </si>
  <si>
    <t>IPS PG</t>
  </si>
  <si>
    <t>3YR Premier</t>
  </si>
  <si>
    <t>AR</t>
  </si>
  <si>
    <t>AR/AS</t>
  </si>
  <si>
    <t>Platform</t>
  </si>
  <si>
    <t>Tiger Lake</t>
  </si>
  <si>
    <t>IR &amp; HD</t>
  </si>
  <si>
    <t>Firmware TPM 2.0</t>
  </si>
  <si>
    <t>Memory Type</t>
  </si>
  <si>
    <t>Memory Slots</t>
  </si>
  <si>
    <t>Max Memory</t>
  </si>
  <si>
    <r>
      <t xml:space="preserve">Memory soldered to systemboard, 
</t>
    </r>
    <r>
      <rPr>
        <b/>
        <sz val="8"/>
        <color rgb="FF454545"/>
        <rFont val="Arial"/>
        <family val="2"/>
      </rPr>
      <t>no slots</t>
    </r>
    <r>
      <rPr>
        <sz val="8"/>
        <color rgb="FF454545"/>
        <rFont val="Arial"/>
        <family val="2"/>
      </rPr>
      <t>, dual-channel</t>
    </r>
  </si>
  <si>
    <r>
      <t>16GB</t>
    </r>
    <r>
      <rPr>
        <sz val="8"/>
        <color rgb="FF454545"/>
        <rFont val="Arial"/>
        <family val="2"/>
      </rPr>
      <t xml:space="preserve"> soldered memory, 
</t>
    </r>
    <r>
      <rPr>
        <b/>
        <sz val="8"/>
        <color rgb="FF454545"/>
        <rFont val="Arial"/>
        <family val="2"/>
      </rPr>
      <t>not upgradable</t>
    </r>
  </si>
  <si>
    <t>Integrated 38Wh</t>
  </si>
  <si>
    <t>DDR4-3200</t>
  </si>
  <si>
    <r>
      <rPr>
        <b/>
        <sz val="8"/>
        <color rgb="FF454545"/>
        <rFont val="Arial"/>
        <family val="2"/>
      </rPr>
      <t>Up to 16GB</t>
    </r>
    <r>
      <rPr>
        <sz val="8"/>
        <color rgb="FF454545"/>
        <rFont val="Arial"/>
        <family val="2"/>
      </rPr>
      <t xml:space="preserve"> 
(8GB soldered + 8GB SO-DIMM) 
DDR4-3200 offering</t>
    </r>
  </si>
  <si>
    <t>359.2 x 235.8 x 19.9 mm</t>
  </si>
  <si>
    <t>1x HDMI 1.4b</t>
  </si>
  <si>
    <t>Integrated Intel Iris Xe Graphics functions as UHD Graphics</t>
  </si>
  <si>
    <r>
      <rPr>
        <b/>
        <sz val="8"/>
        <color rgb="FF454545"/>
        <rFont val="Arial"/>
        <family val="2"/>
      </rPr>
      <t xml:space="preserve">Up to 40GB </t>
    </r>
    <r>
      <rPr>
        <sz val="8"/>
        <color rgb="FF454545"/>
        <rFont val="Arial"/>
        <family val="2"/>
      </rPr>
      <t xml:space="preserve">
(8GB soldered + 32GB SO-DIMM) 
DDR4-3200</t>
    </r>
  </si>
  <si>
    <r>
      <rPr>
        <b/>
        <sz val="8"/>
        <color rgb="FF454545"/>
        <rFont val="Arial"/>
        <family val="2"/>
      </rPr>
      <t>Up to 40GB</t>
    </r>
    <r>
      <rPr>
        <sz val="8"/>
        <color rgb="FF454545"/>
        <rFont val="Arial"/>
        <family val="2"/>
      </rPr>
      <t xml:space="preserve"> 
(8GB soldered + 32GB SO-DIMM) 
DDR4-3200</t>
    </r>
  </si>
  <si>
    <t>1x HDMI 2.0</t>
  </si>
  <si>
    <t>Air</t>
  </si>
  <si>
    <t>Storm Grey</t>
  </si>
  <si>
    <t>Integrated 54.7Wh</t>
  </si>
  <si>
    <r>
      <rPr>
        <sz val="8"/>
        <color rgb="FF454545"/>
        <rFont val="Arial"/>
        <family val="2"/>
      </rPr>
      <t xml:space="preserve">Memory soldered to systemboard, 
</t>
    </r>
    <r>
      <rPr>
        <b/>
        <sz val="8"/>
        <color rgb="FF454545"/>
        <rFont val="Arial"/>
        <family val="2"/>
      </rPr>
      <t>no slots</t>
    </r>
    <r>
      <rPr>
        <sz val="8"/>
        <color rgb="FF454545"/>
        <rFont val="Arial"/>
        <family val="2"/>
      </rPr>
      <t>, dual-channel</t>
    </r>
  </si>
  <si>
    <t>1.31 kg</t>
  </si>
  <si>
    <r>
      <t xml:space="preserve">Memory soldered to systemboard, 
</t>
    </r>
    <r>
      <rPr>
        <b/>
        <sz val="8"/>
        <color rgb="FF454545"/>
        <rFont val="Arial"/>
        <family val="2"/>
      </rPr>
      <t>no slots</t>
    </r>
    <r>
      <rPr>
        <sz val="8"/>
        <color rgb="FF454545"/>
        <rFont val="Arial"/>
        <family val="2"/>
      </rPr>
      <t>, 8-channel</t>
    </r>
  </si>
  <si>
    <r>
      <t>16GB</t>
    </r>
    <r>
      <rPr>
        <sz val="8"/>
        <color rgb="FF454545"/>
        <rFont val="Arial"/>
        <family val="2"/>
      </rPr>
      <t xml:space="preserve"> soldered memory, </t>
    </r>
    <r>
      <rPr>
        <b/>
        <sz val="8"/>
        <color rgb="FF454545"/>
        <rFont val="Arial"/>
        <family val="2"/>
      </rPr>
      <t xml:space="preserve">
not upgradable</t>
    </r>
  </si>
  <si>
    <r>
      <t>32GB</t>
    </r>
    <r>
      <rPr>
        <sz val="8"/>
        <color rgb="FF454545"/>
        <rFont val="Arial"/>
        <family val="2"/>
      </rPr>
      <t xml:space="preserve"> soldered memory, </t>
    </r>
    <r>
      <rPr>
        <b/>
        <sz val="8"/>
        <color rgb="FF454545"/>
        <rFont val="Arial"/>
        <family val="2"/>
      </rPr>
      <t xml:space="preserve">
not upgradable</t>
    </r>
  </si>
  <si>
    <t>13"</t>
  </si>
  <si>
    <t>14"</t>
  </si>
  <si>
    <t>15"</t>
  </si>
  <si>
    <t>17"</t>
  </si>
  <si>
    <t>IR &amp; FHD</t>
  </si>
  <si>
    <t>1.2 kg</t>
  </si>
  <si>
    <r>
      <rPr>
        <b/>
        <sz val="8"/>
        <color rgb="FF454545"/>
        <rFont val="Arial"/>
        <family val="2"/>
      </rPr>
      <t>17.3" 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
Anti-glare, 72% NTSC</t>
    </r>
  </si>
  <si>
    <t>399 x 274 x 19.9 mm</t>
  </si>
  <si>
    <t>2.2 kg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</si>
  <si>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memory, 
</t>
    </r>
    <r>
      <rPr>
        <b/>
        <sz val="8"/>
        <color rgb="FF454545"/>
        <rFont val="Arial"/>
        <family val="2"/>
      </rPr>
      <t>not upgradable</t>
    </r>
  </si>
  <si>
    <t>WQXGA</t>
  </si>
  <si>
    <t>Lenovo Integrated Pen</t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</si>
  <si>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4.0x4 NVMe</t>
    </r>
  </si>
  <si>
    <t>WWAN Upgradable to 4G</t>
  </si>
  <si>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slots, 
dual-channel capable</t>
    </r>
  </si>
  <si>
    <r>
      <rPr>
        <b/>
        <sz val="8"/>
        <color rgb="FF454545"/>
        <rFont val="Arial"/>
        <family val="2"/>
      </rPr>
      <t xml:space="preserve">Up to 64GB </t>
    </r>
    <r>
      <rPr>
        <sz val="8"/>
        <color rgb="FF454545"/>
        <rFont val="Arial"/>
        <family val="2"/>
      </rPr>
      <t xml:space="preserve">
DDR4-3200</t>
    </r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</si>
  <si>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memory, 
</t>
    </r>
    <r>
      <rPr>
        <b/>
        <sz val="8"/>
        <color rgb="FF454545"/>
        <rFont val="Arial"/>
        <family val="2"/>
      </rPr>
      <t>not upgradable</t>
    </r>
  </si>
  <si>
    <t>Integrated 71Wh</t>
  </si>
  <si>
    <t>16"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</si>
  <si>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
Soldered DDR4-3200</t>
    </r>
  </si>
  <si>
    <t>16.0"</t>
  </si>
  <si>
    <t>13" Modern Thin &amp; Light Premium</t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</si>
  <si>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4.0x4 NVMe</t>
    </r>
  </si>
  <si>
    <r>
      <t xml:space="preserve">One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slot, dual-channel capable</t>
    </r>
  </si>
  <si>
    <t>Integrated</t>
  </si>
  <si>
    <t>Included Upgrade</t>
  </si>
  <si>
    <t>WQUXGA</t>
  </si>
  <si>
    <t>2x, 360°</t>
  </si>
  <si>
    <t>65W USB-C (3-pin)</t>
  </si>
  <si>
    <t>Win 11 Pro</t>
  </si>
  <si>
    <t>Windows 11 Pro 64, German</t>
  </si>
  <si>
    <t>230W Slim Tip (3-pin)</t>
  </si>
  <si>
    <t>65W USB-C Slim (3-pin)</t>
  </si>
  <si>
    <t>ThinkBook Yoga Integrated Smart Pen</t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</si>
  <si>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TN 
250nits Anti-glare</t>
    </r>
  </si>
  <si>
    <t>ThinkReality</t>
  </si>
  <si>
    <t>1YR Premier</t>
  </si>
  <si>
    <t>20V7Z9AKXX</t>
  </si>
  <si>
    <t>A3</t>
  </si>
  <si>
    <t>1YR Exchange</t>
  </si>
  <si>
    <t>3Y Premier Support upgrade from 1Y Premier Support (5WS1B38518)</t>
  </si>
  <si>
    <t>2Y Premier Support upgrade from 1Y Premier Support (5WS1B38517)</t>
  </si>
  <si>
    <t>Form Factor</t>
  </si>
  <si>
    <t>Clamshell</t>
  </si>
  <si>
    <t>Convertible</t>
  </si>
  <si>
    <t>Glasses</t>
  </si>
  <si>
    <t>14" Progressive Midrange »</t>
  </si>
  <si>
    <t>13" Midrange Convertible »</t>
  </si>
  <si>
    <t>14" Highend Business Travel Ultrabook »</t>
  </si>
  <si>
    <t>13" Convertible Ultrabook »</t>
  </si>
  <si>
    <t>14" Premium Ultrabook »</t>
  </si>
  <si>
    <t>14" Business Ultrabook »</t>
  </si>
  <si>
    <t>15" Midrange »</t>
  </si>
  <si>
    <t>14" Midrange »</t>
  </si>
  <si>
    <t>Thunder Black</t>
  </si>
  <si>
    <t>Essential</t>
  </si>
  <si>
    <t>Midrange</t>
  </si>
  <si>
    <t>Premium</t>
  </si>
  <si>
    <t>21DK0004GE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</si>
  <si>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 xml:space="preserve">USB 3.2 Gen 1 </t>
    </r>
    <r>
      <rPr>
        <sz val="8"/>
        <color rgb="FF454545"/>
        <rFont val="Arial"/>
        <family val="2"/>
      </rPr>
      <t xml:space="preserve">(Always On)
2x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DisplayPort™ 1.4)</t>
    </r>
  </si>
  <si>
    <t>Power-on password
Supervisor password
Hard disk password</t>
  </si>
  <si>
    <t>21DL0009GE</t>
  </si>
  <si>
    <r>
      <t xml:space="preserve">MOQ </t>
    </r>
    <r>
      <rPr>
        <sz val="8"/>
        <color rgb="FF454545"/>
        <rFont val="Arial"/>
        <family val="2"/>
      </rPr>
      <t>(New Orders)</t>
    </r>
  </si>
  <si>
    <t>Arctic Grey</t>
  </si>
  <si>
    <t>Intel Alder Lake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</si>
  <si>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LPDDR5-4800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</si>
  <si>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4.0x4 NVMe</t>
    </r>
  </si>
  <si>
    <t>3Y Premier Support upgrade from 1Y Premier Support (5WS1B38519)</t>
  </si>
  <si>
    <t>2Y Premier Support upgrade from 1Y Premier Support (5WS1B38515)</t>
  </si>
  <si>
    <t>LPDDR5-4800</t>
  </si>
  <si>
    <t>6-row, spill-resistant, multimedia Fn keys</t>
  </si>
  <si>
    <t>Buttonless glass surface multi-touch touchpad, supports Precision TouchPad (PTP), 63 x 105 mm</t>
  </si>
  <si>
    <t>Power-on password
Supervisor password
Hard disk password
Self-healing BIOS</t>
  </si>
  <si>
    <t>Alder Lake</t>
  </si>
  <si>
    <t>82U10004GE</t>
  </si>
  <si>
    <t>65W Round Tip (3-pin)</t>
  </si>
  <si>
    <t>Sea</t>
  </si>
  <si>
    <t>Sea / Air</t>
  </si>
  <si>
    <t>Lenovo</t>
  </si>
  <si>
    <t>82S10004GE</t>
  </si>
  <si>
    <t>305 x 216.8 x 17.6 mm</t>
  </si>
  <si>
    <t>1x Card reader
1x Headphone / microphone combo jack (3.5mm)</t>
  </si>
  <si>
    <t>Administrator password
Power-on password
Hard disk password</t>
  </si>
  <si>
    <t>21DH000QGE</t>
  </si>
  <si>
    <t>Non-vPro</t>
  </si>
  <si>
    <t>1x HDMI, up to 4K/60Hz</t>
  </si>
  <si>
    <t>Administrator password
Power-on password
Hard disk password
Self-healing BIOS</t>
  </si>
  <si>
    <t>21DJ000GGE</t>
  </si>
  <si>
    <t>21DM0005GE</t>
  </si>
  <si>
    <r>
      <t xml:space="preserve">
One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DDR4 SO-DIMM slot, dual-channel capable</t>
    </r>
  </si>
  <si>
    <t>320 x 216 x 16.9 mm</t>
  </si>
  <si>
    <t>1x microSD card reader
1x Headphone / microphone combo jack (3.5mm)</t>
  </si>
  <si>
    <t>21EB0042GE</t>
  </si>
  <si>
    <t>21EB0040GE</t>
  </si>
  <si>
    <t>21EB0041GE</t>
  </si>
  <si>
    <t>Non-DASH</t>
  </si>
  <si>
    <t>Power-on password
Supervisor password
NVMe password
Self-healing BIOS</t>
  </si>
  <si>
    <t>21ED004LGE</t>
  </si>
  <si>
    <t>21ED004NGE</t>
  </si>
  <si>
    <t>21ED004HGE</t>
  </si>
  <si>
    <t>21ED004JGE</t>
  </si>
  <si>
    <t>1x Ethernet (RJ-45)
1x Headphone / microphone combo jack (3.5mm)</t>
  </si>
  <si>
    <t>325.4 x 217 x 19.83 mm</t>
  </si>
  <si>
    <t>360.2 x 237 x 19.93 mm</t>
  </si>
  <si>
    <t>i5-1235U</t>
  </si>
  <si>
    <t>21EB005SGE</t>
  </si>
  <si>
    <t>13.3" Ultraportable Business Ultrabook »</t>
  </si>
  <si>
    <t>21E30054GE</t>
  </si>
  <si>
    <t>21E3005DGE</t>
  </si>
  <si>
    <t>Aluminium (Top), Aluminium (Bottom)</t>
  </si>
  <si>
    <t>1Y Premier TP Entry WHB   (CPN) (5WS1B09493)</t>
  </si>
  <si>
    <r>
      <rPr>
        <b/>
        <sz val="8"/>
        <color rgb="FF454545"/>
        <rFont val="Arial"/>
        <family val="2"/>
      </rPr>
      <t>Intel Core i7-1255U</t>
    </r>
    <r>
      <rPr>
        <sz val="8"/>
        <color rgb="FF454545"/>
        <rFont val="Arial"/>
        <family val="2"/>
      </rPr>
      <t>, 
10C (2P +8E) / 12T, P-core 1.7 / 4.7GHz, E-core 1.2 / 3.5GHz, 12MB</t>
    </r>
  </si>
  <si>
    <t>21E60058GE</t>
  </si>
  <si>
    <t>21E6005MGE</t>
  </si>
  <si>
    <t>21E6004KGE</t>
  </si>
  <si>
    <t>BIOS Security</t>
  </si>
  <si>
    <t>21C5004GGE</t>
  </si>
  <si>
    <t>21C5004FGE</t>
  </si>
  <si>
    <t>1Y Premier TP Main WHB   (CPN) (5WS1B09491)</t>
  </si>
  <si>
    <t>21C7003VGE</t>
  </si>
  <si>
    <t>21C7003WGE</t>
  </si>
  <si>
    <t>21C7003XGE</t>
  </si>
  <si>
    <t>21BN003TGE</t>
  </si>
  <si>
    <t>Intel Connectivity Performance Suite</t>
  </si>
  <si>
    <t>1Y Premier WHB (CPN) (5WS1B38516)</t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</si>
  <si>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
LPDDR5-4800</t>
    </r>
  </si>
  <si>
    <t>TrackPoint® pointing device and glass-like Mylar® surface multi-touch touchpad, 61 x 115 mm</t>
  </si>
  <si>
    <t>21CB009QGE</t>
  </si>
  <si>
    <t>21CB009SGE</t>
  </si>
  <si>
    <t>21CB009UGE</t>
  </si>
  <si>
    <t>Carbon Fiber (Top), Aluminium (Bottom)</t>
  </si>
  <si>
    <t>Computer Vision-based User Presence Sensing</t>
  </si>
  <si>
    <t>315.6 x 222.5 x 15.36 mm</t>
  </si>
  <si>
    <t>1.12 kg</t>
  </si>
  <si>
    <t>21CD005XGE</t>
  </si>
  <si>
    <t>21CD005YGE</t>
  </si>
  <si>
    <t>21CD0060GE</t>
  </si>
  <si>
    <t>314.4 x 222.3 x 15.53 mm</t>
  </si>
  <si>
    <t>6-row, spill-resistant, air intake design, multimedia Fn keys with Unified Communications controls</t>
  </si>
  <si>
    <t>Aluminium (Top), GFRP (Bottom)</t>
  </si>
  <si>
    <t>21BB0021GE</t>
  </si>
  <si>
    <t>21BB0026GE</t>
  </si>
  <si>
    <t>i7-1255U</t>
  </si>
  <si>
    <t>IR &amp; FHD CV</t>
  </si>
  <si>
    <t>16" Business Travel Ultrabook »</t>
  </si>
  <si>
    <t>ThinkPad Z</t>
  </si>
  <si>
    <t>21B3004AGE</t>
  </si>
  <si>
    <r>
      <t xml:space="preserve">i5,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>, WWAN Ready</t>
    </r>
  </si>
  <si>
    <r>
      <t xml:space="preserve">i5, 16GB, 512GB SSD, </t>
    </r>
    <r>
      <rPr>
        <b/>
        <sz val="8"/>
        <color rgb="FF454545"/>
        <rFont val="Arial"/>
        <family val="2"/>
      </rPr>
      <t>4G LTE</t>
    </r>
  </si>
  <si>
    <r>
      <t xml:space="preserve">i7, 16GB,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</si>
  <si>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, 16GB, 512GB SSD, </t>
    </r>
    <r>
      <rPr>
        <b/>
        <sz val="8"/>
        <color rgb="FF454545"/>
        <rFont val="Arial"/>
        <family val="2"/>
      </rPr>
      <t>WWAN Ready</t>
    </r>
  </si>
  <si>
    <t>21B5003JGE</t>
  </si>
  <si>
    <t>21B5000TGE</t>
  </si>
  <si>
    <t>21B5001BGE</t>
  </si>
  <si>
    <t>21B50044GE</t>
  </si>
  <si>
    <t>1.32 kg</t>
  </si>
  <si>
    <t>21C1003XGE</t>
  </si>
  <si>
    <t>21C1003AGE</t>
  </si>
  <si>
    <t>21C10069GE</t>
  </si>
  <si>
    <t>21C1002MGE</t>
  </si>
  <si>
    <t>i5, 8GB, 256GB, WWAN Ready</t>
  </si>
  <si>
    <r>
      <t xml:space="preserve">i5,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WWAN Ready</t>
    </r>
  </si>
  <si>
    <r>
      <t>i5, 16GB, 512GB SSD,</t>
    </r>
    <r>
      <rPr>
        <b/>
        <sz val="8"/>
        <color rgb="FF454545"/>
        <rFont val="Arial"/>
        <family val="2"/>
      </rPr>
      <t xml:space="preserve"> 4G LTE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</si>
  <si>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>, 16GB, 512GB, 4G LTE</t>
    </r>
  </si>
  <si>
    <t>21C3007JGE</t>
  </si>
  <si>
    <t>21C30016GE</t>
  </si>
  <si>
    <t>21C3001FGE</t>
  </si>
  <si>
    <t>21C3006LGE</t>
  </si>
  <si>
    <t>21C3007HGE</t>
  </si>
  <si>
    <t>21AH00HFGE</t>
  </si>
  <si>
    <t>21AH00H7GE</t>
  </si>
  <si>
    <t>21AH00CXGE</t>
  </si>
  <si>
    <t>21AH00HXGE</t>
  </si>
  <si>
    <t>21AH00J0GE</t>
  </si>
  <si>
    <t>Integrated 52.5Wh</t>
  </si>
  <si>
    <t>317.7 x 226.9 x 17.9 mm</t>
  </si>
  <si>
    <t>21BV00C4GE</t>
  </si>
  <si>
    <t>21BV00C9GE</t>
  </si>
  <si>
    <t>21BV00CQGE</t>
  </si>
  <si>
    <t>21BV00D6GE</t>
  </si>
  <si>
    <t>135W USB-C Slim (3-pin)</t>
  </si>
  <si>
    <t>361.9 x 255.5 x 21.1 mm</t>
  </si>
  <si>
    <t>1.65 kg</t>
  </si>
  <si>
    <t>3Y Premier Support upgrade from 1Y Premier Support (5WS1C83313)</t>
  </si>
  <si>
    <t>OGS, 10-point Multi-touch</t>
  </si>
  <si>
    <t>On-cell, 10-point Multi-touch</t>
  </si>
  <si>
    <t>Arctic Grey (Top), Black (Bottom)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</si>
  <si>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LPDDR5-6400</t>
    </r>
  </si>
  <si>
    <t>21D4002UGE</t>
  </si>
  <si>
    <t>21D4002GGE</t>
  </si>
  <si>
    <t>Integrated 72Wh</t>
  </si>
  <si>
    <t>354.4 x 237.4 x 15.8 mm</t>
  </si>
  <si>
    <t>1x SD card reader
1x Headphone / microphone combo jack (3.5mm)</t>
  </si>
  <si>
    <t>2.8K</t>
  </si>
  <si>
    <t>OLED</t>
  </si>
  <si>
    <t>FHD 1080p with Privacy Shutter</t>
  </si>
  <si>
    <t>21CF002TGE</t>
  </si>
  <si>
    <t>21CF004NGE</t>
  </si>
  <si>
    <t>45W USB-C (3-pin)</t>
  </si>
  <si>
    <t>21CQ002LGE</t>
  </si>
  <si>
    <r>
      <t xml:space="preserve">R5 PRO, 16GB, 512GB,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</si>
  <si>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454545"/>
        <rFont val="Arial"/>
        <family val="2"/>
      </rPr>
      <t>R7 PRO</t>
    </r>
    <r>
      <rPr>
        <sz val="8"/>
        <color rgb="FF454545"/>
        <rFont val="Arial"/>
        <family val="2"/>
      </rPr>
      <t>, 16GB, 512GB, 4G LTE</t>
    </r>
  </si>
  <si>
    <t>Carbon Fiber Hybrid (Top), Aluminium (Bottom)</t>
  </si>
  <si>
    <t>21CB00B9GE</t>
  </si>
  <si>
    <t>21CD006YGE</t>
  </si>
  <si>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DDR5 SO-DIMM slots, 
dual-channel capable</t>
    </r>
  </si>
  <si>
    <t>1x HDMI, up to 8K/60Hz</t>
  </si>
  <si>
    <t>AG/AR/AS</t>
  </si>
  <si>
    <t>21CB00B1GE</t>
  </si>
  <si>
    <t>21CD0073GE</t>
  </si>
  <si>
    <t>21AW0035GE</t>
  </si>
  <si>
    <t>21AW003BGE</t>
  </si>
  <si>
    <t>21AW003EGE</t>
  </si>
  <si>
    <r>
      <t xml:space="preserve">i5, 16GB, 512GB, </t>
    </r>
    <r>
      <rPr>
        <b/>
        <sz val="8"/>
        <color rgb="FF454545"/>
        <rFont val="Arial"/>
        <family val="2"/>
      </rPr>
      <t>4G LTE</t>
    </r>
  </si>
  <si>
    <t>i3, 8GB, 256GB SSD, Win 11 Pro</t>
  </si>
  <si>
    <t>3Y Premium Care with Onsite upgrade from 1Y Courier/Carry-in (5WS0U55751)</t>
  </si>
  <si>
    <t>3Y Courier/Carry-in upgrade from 1Y Courier/Carry-in (5WS0Q81869)</t>
  </si>
  <si>
    <t>HD 720p with Privacy Shutter</t>
  </si>
  <si>
    <t>Business Black</t>
  </si>
  <si>
    <t>1x Ethernet (RJ-45)
1x Headphone / microphone 
combo jack (3.5mm)
1x Power connector</t>
  </si>
  <si>
    <r>
      <t xml:space="preserve">i5,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 SSD</t>
    </r>
  </si>
  <si>
    <t>82U10000GE</t>
  </si>
  <si>
    <t>Ryzen 5, 8GB, 256GB SSD</t>
  </si>
  <si>
    <r>
      <t xml:space="preserve">Ryzen 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 SSD</t>
    </r>
  </si>
  <si>
    <t>21DK000AGE</t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</si>
  <si>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4.0x4 NVMe</t>
    </r>
  </si>
  <si>
    <t>i5, 8GB, 256GB SSD</t>
  </si>
  <si>
    <t>21DH000KGE</t>
  </si>
  <si>
    <r>
      <rPr>
        <b/>
        <sz val="8"/>
        <color rgb="FF454545"/>
        <rFont val="Arial"/>
        <family val="2"/>
      </rPr>
      <t>Ryzen 7</t>
    </r>
    <r>
      <rPr>
        <sz val="8"/>
        <color rgb="FF454545"/>
        <rFont val="Arial"/>
        <family val="2"/>
      </rPr>
      <t>, 16GB, 512GB SSD</t>
    </r>
  </si>
  <si>
    <t>21DL0005GE</t>
  </si>
  <si>
    <t>21DL000BGE</t>
  </si>
  <si>
    <t>21DJ000CGE</t>
  </si>
  <si>
    <t>21DJ000DGE</t>
  </si>
  <si>
    <r>
      <t>ThinkBook 13x</t>
    </r>
    <r>
      <rPr>
        <sz val="10"/>
        <color rgb="FF454545"/>
        <rFont val="Arial"/>
        <family val="2"/>
      </rPr>
      <t xml:space="preserve"> G2</t>
    </r>
  </si>
  <si>
    <t>Wi-Fi 6E 11ax, 2x2 + BT5.2</t>
  </si>
  <si>
    <t>Aluminium (Top), Glass (Display Cover), Aluminium (Bottom)</t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</si>
  <si>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2242 PCIe 4.0x4 NVMe</t>
    </r>
  </si>
  <si>
    <t>296 x 209 x 12.9 mm</t>
  </si>
  <si>
    <r>
      <t xml:space="preserve">2x </t>
    </r>
    <r>
      <rPr>
        <b/>
        <sz val="8"/>
        <color rgb="FF454545"/>
        <rFont val="Arial"/>
        <family val="2"/>
      </rPr>
      <t xml:space="preserve">Thunderbolt 4 </t>
    </r>
    <r>
      <rPr>
        <sz val="8"/>
        <color rgb="FF454545"/>
        <rFont val="Arial"/>
        <family val="2"/>
      </rPr>
      <t>/ USB4® 40Gbps (support data transfer, Power Delivery 3.0 and DisplayPort™ 1.4)</t>
    </r>
  </si>
  <si>
    <t>1x Headphone / microphone 
combo jack (3.5mm)</t>
  </si>
  <si>
    <t>ThinkBook 13x G2</t>
  </si>
  <si>
    <t>100W USB-C Slim (3-pin)</t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</si>
  <si>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
LPDDR5-4800</t>
    </r>
  </si>
  <si>
    <t>21DM000EGE</t>
  </si>
  <si>
    <t>21DM000FGE</t>
  </si>
  <si>
    <t>21BR00CDGE</t>
  </si>
  <si>
    <t>21BR00C4GE</t>
  </si>
  <si>
    <t>21BR00CFGE</t>
  </si>
  <si>
    <t>21BR00CPGE</t>
  </si>
  <si>
    <t>317.5 x 226.9 x 16.9 mm</t>
  </si>
  <si>
    <t>1.21 kg</t>
  </si>
  <si>
    <t>Commercial Notebook Topseller Line-up</t>
  </si>
  <si>
    <t>New Arrivals</t>
  </si>
  <si>
    <t>Warranty Upgrade</t>
  </si>
  <si>
    <t>45Wh</t>
  </si>
  <si>
    <t>51Wh</t>
  </si>
  <si>
    <t>57Wh</t>
  </si>
  <si>
    <t>60Wh</t>
  </si>
  <si>
    <t>38Wh</t>
  </si>
  <si>
    <t>71Wh</t>
  </si>
  <si>
    <t>56Wh</t>
  </si>
  <si>
    <t>46Wh</t>
  </si>
  <si>
    <t>52.5Wh</t>
  </si>
  <si>
    <t>54.7Wh</t>
  </si>
  <si>
    <t>72Wh</t>
  </si>
  <si>
    <t>21CQ0045GE</t>
  </si>
  <si>
    <t>21BR00G0GE</t>
  </si>
  <si>
    <r>
      <rPr>
        <b/>
        <sz val="8"/>
        <color rgb="FF454545"/>
        <rFont val="Arial"/>
        <family val="2"/>
      </rPr>
      <t>Intel Core i5-1235U</t>
    </r>
    <r>
      <rPr>
        <sz val="8"/>
        <color rgb="FF454545"/>
        <rFont val="Arial"/>
        <family val="2"/>
      </rPr>
      <t>, 
10C (2P + 8E) / 12T, P-core 1.3 / 4.4GHz, E-core 0.9 / 3.3GHz, 12MB</t>
    </r>
  </si>
  <si>
    <t>21BN00BSGE</t>
  </si>
  <si>
    <t>21AW004HGE</t>
  </si>
  <si>
    <t>3-year, Courier or Carry-in</t>
  </si>
  <si>
    <t>IR &amp; 5MP</t>
  </si>
  <si>
    <t>82TT00BAGE</t>
  </si>
  <si>
    <t>1-year, Courier or Carry-in</t>
  </si>
  <si>
    <t>16" Modern Midrange</t>
  </si>
  <si>
    <t>21CQ003JGE</t>
  </si>
  <si>
    <t>i5-1130G7</t>
  </si>
  <si>
    <t>82TV003XGE</t>
  </si>
  <si>
    <t>82TV005WGE</t>
  </si>
  <si>
    <t>100/1000M (RJ-45)</t>
  </si>
  <si>
    <t>PC-ABS (Top), PC-ABS (Bottom)</t>
  </si>
  <si>
    <t>No Onboard Ethernet</t>
  </si>
  <si>
    <t>Touch Style, Integrated in Power Button</t>
  </si>
  <si>
    <t>Windows 11 Pro, German</t>
  </si>
  <si>
    <t>microSD Card Reader</t>
  </si>
  <si>
    <t>Wi-Fi 6, 11ax 2x2 + BT5.1</t>
  </si>
  <si>
    <t>FHD 1080p + IR Hybrid with Privacy Shutter</t>
  </si>
  <si>
    <t>13x G2</t>
  </si>
  <si>
    <r>
      <t>ThinkBook 14s Yoga</t>
    </r>
    <r>
      <rPr>
        <sz val="10"/>
        <color rgb="FF454545"/>
        <rFont val="Arial"/>
        <family val="2"/>
      </rPr>
      <t xml:space="preserve"> G3</t>
    </r>
  </si>
  <si>
    <t>21JG000JGE</t>
  </si>
  <si>
    <t>21JG0007GE</t>
  </si>
  <si>
    <t>21JG0008GE</t>
  </si>
  <si>
    <t>Intel Raptor Lake</t>
  </si>
  <si>
    <t>Core i5, 8GB, 256GB SSD</t>
  </si>
  <si>
    <r>
      <t xml:space="preserve">Core i5,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 SSD</t>
    </r>
  </si>
  <si>
    <r>
      <rPr>
        <b/>
        <sz val="8"/>
        <color rgb="FF454545"/>
        <rFont val="Arial"/>
        <family val="2"/>
      </rPr>
      <t>Core i7</t>
    </r>
    <r>
      <rPr>
        <sz val="8"/>
        <color rgb="FF454545"/>
        <rFont val="Arial"/>
        <family val="2"/>
      </rPr>
      <t>, 16GB, 512GB SSD</t>
    </r>
  </si>
  <si>
    <t>OGM, 10-point Multi-touch</t>
  </si>
  <si>
    <r>
      <rPr>
        <b/>
        <sz val="8"/>
        <color rgb="FF454545"/>
        <rFont val="Arial"/>
        <family val="2"/>
      </rPr>
      <t>Intel Core i5-1335U</t>
    </r>
    <r>
      <rPr>
        <sz val="8"/>
        <color rgb="FF454545"/>
        <rFont val="Arial"/>
        <family val="2"/>
      </rPr>
      <t>, 
10C (2P + 8E) / 12T, P-core up to 4.6GHz, E-core up to 3.4GHz, 12MB</t>
    </r>
  </si>
  <si>
    <r>
      <rPr>
        <b/>
        <sz val="8"/>
        <color rgb="FF454545"/>
        <rFont val="Arial"/>
        <family val="2"/>
      </rPr>
      <t>Intel Core i7-1355U</t>
    </r>
    <r>
      <rPr>
        <sz val="8"/>
        <color rgb="FF454545"/>
        <rFont val="Arial"/>
        <family val="2"/>
      </rPr>
      <t>, 
10C (2P + 8E) / 12T, P-core up to 5.0GHz, E-core up to 3.7GHz, 12MB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</si>
  <si>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</t>
    </r>
    <r>
      <rPr>
        <b/>
        <sz val="8"/>
        <color rgb="FF454545"/>
        <rFont val="Arial"/>
        <family val="2"/>
      </rPr>
      <t>300nits Anti-glare</t>
    </r>
    <r>
      <rPr>
        <sz val="8"/>
        <color rgb="FF454545"/>
        <rFont val="Arial"/>
        <family val="2"/>
      </rPr>
      <t xml:space="preserve"> Display Covered by Anti-fingerprint Glossy Touch Glass, 100% sRGB, </t>
    </r>
    <r>
      <rPr>
        <b/>
        <sz val="8"/>
        <color rgb="FF454545"/>
        <rFont val="Arial"/>
        <family val="2"/>
      </rPr>
      <t>Dolby Vision</t>
    </r>
  </si>
  <si>
    <t>2Y Lenovo Support (Premier Support + KYD + 2Y SBTY + International Upg) (5PS1J31168)</t>
  </si>
  <si>
    <t>2Y Lenovo Support (Premier Support + KYD + International Upg) (5PS1J31181)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</si>
  <si>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 xml:space="preserve">USB 3.2 Gen 1 </t>
    </r>
    <r>
      <rPr>
        <sz val="8"/>
        <color rgb="FF454545"/>
        <rFont val="Arial"/>
        <family val="2"/>
      </rPr>
      <t xml:space="preserve">(Always On)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 1.4)
1x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</si>
  <si>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6-row, spill-resistant, multimedia Fn keys, SMB Service Hot key</t>
  </si>
  <si>
    <t>Buttonless Mylar surface multi-touch touchpad, supports Precision TouchPad (PTP), 70 x 105 mm</t>
  </si>
  <si>
    <t>14s Yoga G3</t>
  </si>
  <si>
    <t>Raptor Lake</t>
  </si>
  <si>
    <t>i5-1335U</t>
  </si>
  <si>
    <t>i7-1355U</t>
  </si>
  <si>
    <t>82YU00GWGE</t>
  </si>
  <si>
    <t>82YU00JYGE</t>
  </si>
  <si>
    <t>21AT000BGE</t>
  </si>
  <si>
    <r>
      <t>Lenovo V15 AMD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G4</t>
    </r>
  </si>
  <si>
    <t>Integrated AMD Radeon 610M Graphics</t>
  </si>
  <si>
    <t>11ac 2x2 + BT5.1</t>
  </si>
  <si>
    <r>
      <rPr>
        <b/>
        <sz val="8"/>
        <color rgb="FF454545"/>
        <rFont val="Arial"/>
        <family val="2"/>
      </rPr>
      <t xml:space="preserve">AMD Ryzen 5 7520U </t>
    </r>
    <r>
      <rPr>
        <sz val="8"/>
        <color rgb="FF454545"/>
        <rFont val="Arial"/>
        <family val="2"/>
      </rPr>
      <t xml:space="preserve">
(4C / 8T, 2.8 / 4.3GHz, 
2MB L2 / 4MB L3)</t>
    </r>
  </si>
  <si>
    <r>
      <rPr>
        <b/>
        <sz val="8"/>
        <color rgb="FF454545"/>
        <rFont val="Arial"/>
        <family val="2"/>
      </rPr>
      <t>AMD Ryzen 5 7520U</t>
    </r>
    <r>
      <rPr>
        <sz val="8"/>
        <color rgb="FF454545"/>
        <rFont val="Arial"/>
        <family val="2"/>
      </rPr>
      <t xml:space="preserve"> 
(4C / 8T, 2.8 / 4.3GHz, 
2MB L2 / 4MB L3)</t>
    </r>
  </si>
  <si>
    <t>3Y Onsite upgrade from 1Y Courier/Carry-in (5WS0Q81865)</t>
  </si>
  <si>
    <r>
      <t xml:space="preserve">8GB soldered memory, 
</t>
    </r>
    <r>
      <rPr>
        <b/>
        <sz val="8"/>
        <color rgb="FF454545"/>
        <rFont val="Arial"/>
        <family val="2"/>
      </rPr>
      <t>not upgradable</t>
    </r>
  </si>
  <si>
    <r>
      <t>16GB soldered memory,</t>
    </r>
    <r>
      <rPr>
        <b/>
        <sz val="8"/>
        <color rgb="FF454545"/>
        <rFont val="Arial"/>
        <family val="2"/>
      </rPr>
      <t xml:space="preserve"> 
not upgradable</t>
    </r>
  </si>
  <si>
    <r>
      <t xml:space="preserve">2x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USB-C 3.2 Gen 1 (</t>
    </r>
    <r>
      <rPr>
        <sz val="8"/>
        <color rgb="FF454545"/>
        <rFont val="Arial"/>
        <family val="2"/>
      </rPr>
      <t>support data transfer, Power Delivery (20V only) and DisplayPort 1.2)</t>
    </r>
  </si>
  <si>
    <t>6-row, spill-resistant, multimedia Fn keys, SMB Service Hot key, numeric keypad</t>
  </si>
  <si>
    <t>Buttonless Mylar surface multi-touch touchpad, supports Precision TouchPad (PTP), 62 x 104 mm</t>
  </si>
  <si>
    <t>AMD Mendocino</t>
  </si>
  <si>
    <t>Lenovo V15 AMD G4</t>
  </si>
  <si>
    <r>
      <rPr>
        <b/>
        <sz val="8"/>
        <color rgb="FF454545"/>
        <rFont val="Arial"/>
        <family val="2"/>
      </rPr>
      <t>Core i5</t>
    </r>
    <r>
      <rPr>
        <sz val="8"/>
        <color rgb="FF454545"/>
        <rFont val="Arial"/>
        <family val="2"/>
      </rPr>
      <t>, 16GB, 512GB SSD</t>
    </r>
  </si>
  <si>
    <t>3Y Lenovo Support (Premier Support + KYD + 3Y SBTY + International Upg) (5PS1J31171)</t>
  </si>
  <si>
    <t>3Y Sealed Battery Add On (5WS0L01988)</t>
  </si>
  <si>
    <t>Pen Upgradable (Purchase Separately)</t>
  </si>
  <si>
    <t>Wi-Fi 6E, 11ax 2x2 + BT5.1</t>
  </si>
  <si>
    <t>1x ThinkBook USB-C Micro Hub</t>
  </si>
  <si>
    <t>HD 720p + IR Hybrid with Privacy Shutter, ToF Sensor</t>
  </si>
  <si>
    <t>CNC Unibody Anodized (Top), Stamping Anodized (Bottom)</t>
  </si>
  <si>
    <r>
      <rPr>
        <b/>
        <sz val="8"/>
        <color rgb="FF454545"/>
        <rFont val="Arial"/>
        <family val="2"/>
      </rPr>
      <t>13.3" WQXGA</t>
    </r>
    <r>
      <rPr>
        <sz val="8"/>
        <color rgb="FF454545"/>
        <rFont val="Arial"/>
        <family val="2"/>
      </rPr>
      <t xml:space="preserve"> (2560x1600)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Glossy, </t>
    </r>
    <r>
      <rPr>
        <b/>
        <sz val="8"/>
        <color rgb="FF454545"/>
        <rFont val="Arial"/>
        <family val="2"/>
      </rPr>
      <t>100% sRGB</t>
    </r>
    <r>
      <rPr>
        <sz val="8"/>
        <color rgb="FF454545"/>
        <rFont val="Arial"/>
        <family val="2"/>
      </rPr>
      <t>, 
Eyesafe, Glass</t>
    </r>
  </si>
  <si>
    <t>20WJ0026GE</t>
  </si>
  <si>
    <t>V15 AMD G4</t>
  </si>
  <si>
    <t>Mendocino</t>
  </si>
  <si>
    <t>R5 7520U</t>
  </si>
  <si>
    <t>17" Midrange</t>
  </si>
  <si>
    <t>AMD Barcelo R</t>
  </si>
  <si>
    <t>2Y Lenovo Protect (Premier Support + ADP + KYD + International Upg) (5PS1J31177)</t>
  </si>
  <si>
    <t>AMD Wi-Fi 6E RZ616, 11ax 2x2 + BT5.1</t>
  </si>
  <si>
    <t>Touch Style, Match-on-Chip, Integrated in Power Button</t>
  </si>
  <si>
    <r>
      <rPr>
        <b/>
        <sz val="8"/>
        <color rgb="FF454545"/>
        <rFont val="Arial"/>
        <family val="2"/>
      </rPr>
      <t>AMD Ryzen 5 PRO 7530U</t>
    </r>
    <r>
      <rPr>
        <sz val="8"/>
        <color rgb="FF454545"/>
        <rFont val="Arial"/>
        <family val="2"/>
      </rPr>
      <t xml:space="preserve"> 
(6C / 12T, 2.0 / 4.5GHz, 
3MB L2 / 16MB L3)</t>
    </r>
  </si>
  <si>
    <r>
      <rPr>
        <b/>
        <sz val="8"/>
        <color rgb="FF454545"/>
        <rFont val="Arial"/>
        <family val="2"/>
      </rPr>
      <t xml:space="preserve">AMD Ryzen 7 PRO 7730U </t>
    </r>
    <r>
      <rPr>
        <sz val="8"/>
        <color rgb="FF454545"/>
        <rFont val="Arial"/>
        <family val="2"/>
      </rPr>
      <t xml:space="preserve">
(8C / 16T, 2.0 / 4.5GHz, 
4MB L2 / 16MB L3)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</si>
  <si>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2242 PCIe 4.0x4 NVMe Opal 2.0</t>
    </r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</si>
  <si>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45% NTSC</t>
    </r>
  </si>
  <si>
    <t>305 x 218 x 17.23 mm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</si>
  <si>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</si>
  <si>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TrackPoint pointing device and Mylar surface multi-touch touchpad, 56 x 115 mm</t>
  </si>
  <si>
    <r>
      <t xml:space="preserve">ThinkPad L13 </t>
    </r>
    <r>
      <rPr>
        <sz val="10"/>
        <color rgb="FF454545"/>
        <rFont val="Arial"/>
        <family val="2"/>
      </rPr>
      <t>G4</t>
    </r>
  </si>
  <si>
    <t>21FG000BGE</t>
  </si>
  <si>
    <t>Intel Wi-Fi 6 AX201, 11ax 2x2 + BT5.1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</si>
  <si>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</si>
  <si>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ThinkPad L13 G4</t>
  </si>
  <si>
    <t>L13 Yoga AMD G4</t>
  </si>
  <si>
    <t>ThinkPad L13 Yoga G4</t>
  </si>
  <si>
    <r>
      <t xml:space="preserve">L13 Yoga AMD </t>
    </r>
    <r>
      <rPr>
        <sz val="10"/>
        <color rgb="FF454545"/>
        <rFont val="Arial"/>
        <family val="2"/>
      </rPr>
      <t>G4</t>
    </r>
  </si>
  <si>
    <r>
      <t xml:space="preserve">ThinkPad L13 Yoga </t>
    </r>
    <r>
      <rPr>
        <sz val="10"/>
        <color rgb="FF454545"/>
        <rFont val="Arial"/>
        <family val="2"/>
      </rPr>
      <t>G4</t>
    </r>
  </si>
  <si>
    <t>21FR000AGE</t>
  </si>
  <si>
    <t>21FR0005GE</t>
  </si>
  <si>
    <t>Front FHD 1080p + IR Hybrid with Privacy Shutter</t>
  </si>
  <si>
    <r>
      <rPr>
        <b/>
        <sz val="8"/>
        <color rgb="FF454545"/>
        <rFont val="Arial"/>
        <family val="2"/>
      </rPr>
      <t xml:space="preserve">AMD Ryzen 5 PRO 7530U </t>
    </r>
    <r>
      <rPr>
        <sz val="8"/>
        <color rgb="FF454545"/>
        <rFont val="Arial"/>
        <family val="2"/>
      </rPr>
      <t xml:space="preserve">
(6C / 12T, 2.0 / 4.5GHz, 
3MB L2 / 16MB L3)</t>
    </r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</si>
  <si>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Anti-reflection / Anti-smudge, 100% sRGB, </t>
    </r>
    <r>
      <rPr>
        <b/>
        <sz val="8"/>
        <color rgb="FF454545"/>
        <rFont val="Arial"/>
        <family val="2"/>
      </rPr>
      <t>Touch</t>
    </r>
  </si>
  <si>
    <t>Quectel EM05-G, 4G LTE CAT4</t>
  </si>
  <si>
    <t>305 x 218 x 17.06 mm</t>
  </si>
  <si>
    <r>
      <t>ThinkPad L14 AMD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G4</t>
    </r>
  </si>
  <si>
    <t>21FJ000BGE</t>
  </si>
  <si>
    <t>21FJ001XGE</t>
  </si>
  <si>
    <t>21FJ0005GE</t>
  </si>
  <si>
    <t>21FJ001WGE</t>
  </si>
  <si>
    <r>
      <rPr>
        <b/>
        <sz val="8"/>
        <color rgb="FF454545"/>
        <rFont val="Arial"/>
        <family val="2"/>
      </rPr>
      <t>Intel Core i5-1335U</t>
    </r>
    <r>
      <rPr>
        <sz val="8"/>
        <color rgb="FF454545"/>
        <rFont val="Arial"/>
        <family val="2"/>
      </rPr>
      <t>,
 10C (2P + 8E) / 12T, P-core up to 4.6GHz, E-core up to 3.4GHz, 12MB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</si>
  <si>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2242 PCIe 4.0x4 NVMe Opal 2.0</t>
    </r>
  </si>
  <si>
    <t xml:space="preserve">	305 x 218 x 17.06 mm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</si>
  <si>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</t>
    </r>
    <r>
      <rPr>
        <sz val="8"/>
        <color rgb="FF454545"/>
        <rFont val="Arial"/>
        <family val="2"/>
      </rPr>
      <t xml:space="preserve"> 1 (Always On)
1x </t>
    </r>
    <r>
      <rPr>
        <b/>
        <sz val="8"/>
        <color rgb="FF454545"/>
        <rFont val="Arial"/>
        <family val="2"/>
      </rPr>
      <t xml:space="preserve">USB-C 3.2 Gen 2 </t>
    </r>
    <r>
      <rPr>
        <sz val="8"/>
        <color rgb="FF454545"/>
        <rFont val="Arial"/>
        <family val="2"/>
      </rPr>
      <t xml:space="preserve">(support data transfer, Power Delivery 3.0 and DisplayPort 1.4)
1x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</si>
  <si>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6-row, spill-resistant, multimedia 
Fn keys with Unified Communications controls</t>
  </si>
  <si>
    <t>21H5000CGE</t>
  </si>
  <si>
    <t>21H50025GE</t>
  </si>
  <si>
    <t>21H50026GE</t>
  </si>
  <si>
    <t>21H50027GE</t>
  </si>
  <si>
    <r>
      <rPr>
        <b/>
        <sz val="8"/>
        <color rgb="FF454545"/>
        <rFont val="Arial"/>
        <family val="2"/>
      </rPr>
      <t>AMD Ryzen 7 PRO 7730U</t>
    </r>
    <r>
      <rPr>
        <sz val="8"/>
        <color rgb="FF454545"/>
        <rFont val="Arial"/>
        <family val="2"/>
      </rPr>
      <t xml:space="preserve"> 
(8C / 16T, 2.0 / 4.5GHz, 
4MB L2 / 16MB L3)</t>
    </r>
  </si>
  <si>
    <r>
      <rPr>
        <b/>
        <sz val="8"/>
        <color rgb="FF454545"/>
        <rFont val="Arial"/>
        <family val="2"/>
      </rPr>
      <t>256GB</t>
    </r>
    <r>
      <rPr>
        <sz val="8"/>
        <color rgb="FF454545"/>
        <rFont val="Arial"/>
        <family val="2"/>
      </rPr>
      <t xml:space="preserve"> SSD 
M.2 2242 PCIe 4.0x4 NVMe Opal 2.0</t>
    </r>
  </si>
  <si>
    <r>
      <rPr>
        <b/>
        <sz val="8"/>
        <color rgb="FF454545"/>
        <rFont val="Arial"/>
        <family val="2"/>
      </rPr>
      <t>14" FHD</t>
    </r>
    <r>
      <rPr>
        <sz val="8"/>
        <color rgb="FF454545"/>
        <rFont val="Arial"/>
        <family val="2"/>
      </rPr>
      <t xml:space="preserve"> (1920x1080) IPS 
250nits Anti-glare, 45% NTSC</t>
    </r>
  </si>
  <si>
    <t>1x microSD card reader
1x Ethernet (RJ-45)
1x Headphone / microphone 
combo jack (3.5mm)</t>
  </si>
  <si>
    <t>ThinkPad L14 AMD G4</t>
  </si>
  <si>
    <t>ThinkPad L14 G4</t>
  </si>
  <si>
    <r>
      <t>ThinkPad L14</t>
    </r>
    <r>
      <rPr>
        <sz val="10"/>
        <color rgb="FF454545"/>
        <rFont val="Arial"/>
        <family val="2"/>
      </rPr>
      <t xml:space="preserve"> G4</t>
    </r>
  </si>
  <si>
    <t>21H1003HGE</t>
  </si>
  <si>
    <t>21H1003DGE</t>
  </si>
  <si>
    <t>21H1003KGE</t>
  </si>
  <si>
    <t>21H1003FGE</t>
  </si>
  <si>
    <t>21H1003CGE</t>
  </si>
  <si>
    <t>Integrated Intel Iris Xe Graphics Functions as UHD Graphics</t>
  </si>
  <si>
    <r>
      <rPr>
        <b/>
        <sz val="8"/>
        <color rgb="FF454545"/>
        <rFont val="Arial"/>
        <family val="2"/>
      </rPr>
      <t xml:space="preserve">14" FHD </t>
    </r>
    <r>
      <rPr>
        <sz val="8"/>
        <color rgb="FF454545"/>
        <rFont val="Arial"/>
        <family val="2"/>
      </rPr>
      <t>(1920x1080) IPS 
250nits Anti-glare, 45% NTSC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</si>
  <si>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, 16GB, 512GB, </t>
    </r>
    <r>
      <rPr>
        <b/>
        <sz val="8"/>
        <color rgb="FF454545"/>
        <rFont val="Arial"/>
        <family val="2"/>
      </rPr>
      <t>WWAN Ready</t>
    </r>
  </si>
  <si>
    <r>
      <rPr>
        <b/>
        <sz val="8"/>
        <color rgb="FF454545"/>
        <rFont val="Arial"/>
        <family val="2"/>
      </rPr>
      <t>Ryzen 5</t>
    </r>
    <r>
      <rPr>
        <sz val="8"/>
        <color rgb="FF454545"/>
        <rFont val="Arial"/>
        <family val="2"/>
      </rPr>
      <t>, 8GB, 256GB SSD</t>
    </r>
  </si>
  <si>
    <r>
      <rPr>
        <b/>
        <sz val="8"/>
        <color rgb="FF454545"/>
        <rFont val="Arial"/>
        <family val="2"/>
      </rPr>
      <t>R5 PRO</t>
    </r>
    <r>
      <rPr>
        <sz val="8"/>
        <color rgb="FF454545"/>
        <rFont val="Arial"/>
        <family val="2"/>
      </rPr>
      <t>, 16GB, 512GB, WWAN Ready</t>
    </r>
  </si>
  <si>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>, 16GB, 512GB, WWAN Ready</t>
    </r>
  </si>
  <si>
    <r>
      <rPr>
        <b/>
        <sz val="8"/>
        <color rgb="FF454545"/>
        <rFont val="Arial"/>
        <family val="2"/>
      </rPr>
      <t>R7 PRO</t>
    </r>
    <r>
      <rPr>
        <sz val="8"/>
        <color rgb="FF454545"/>
        <rFont val="Arial"/>
        <family val="2"/>
      </rPr>
      <t xml:space="preserve">, 16GB, 512GB, </t>
    </r>
    <r>
      <rPr>
        <b/>
        <sz val="8"/>
        <color rgb="FF454545"/>
        <rFont val="Arial"/>
        <family val="2"/>
      </rPr>
      <t>WWAN Ready</t>
    </r>
  </si>
  <si>
    <r>
      <rPr>
        <b/>
        <sz val="8"/>
        <color rgb="FF454545"/>
        <rFont val="Arial"/>
        <family val="2"/>
      </rPr>
      <t>R5 PRO</t>
    </r>
    <r>
      <rPr>
        <sz val="8"/>
        <color rgb="FF454545"/>
        <rFont val="Arial"/>
        <family val="2"/>
      </rPr>
      <t>, 8GB, 256GB, WWAN Ready</t>
    </r>
  </si>
  <si>
    <r>
      <t xml:space="preserve">R5 PRO,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>, Ready</t>
    </r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</si>
  <si>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 1.4)
1x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</si>
  <si>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r>
      <t>ThinkPad L15 AMD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G4</t>
    </r>
  </si>
  <si>
    <r>
      <t>ThinkPad L15</t>
    </r>
    <r>
      <rPr>
        <sz val="10"/>
        <color rgb="FF454545"/>
        <rFont val="Arial"/>
        <family val="2"/>
      </rPr>
      <t xml:space="preserve"> G4</t>
    </r>
  </si>
  <si>
    <t>32GB RAM</t>
  </si>
  <si>
    <t>ThinkPad L15 G4</t>
  </si>
  <si>
    <t>ThinkPad L15 AMD G4</t>
  </si>
  <si>
    <r>
      <t>ThinkPad T14</t>
    </r>
    <r>
      <rPr>
        <sz val="10"/>
        <color rgb="FF454545"/>
        <rFont val="Arial"/>
        <family val="2"/>
      </rPr>
      <t xml:space="preserve"> G4</t>
    </r>
  </si>
  <si>
    <r>
      <t>ThinkPad T14</t>
    </r>
    <r>
      <rPr>
        <sz val="10"/>
        <color rgb="FF454545"/>
        <rFont val="Arial"/>
        <family val="2"/>
      </rPr>
      <t xml:space="preserve"> G4</t>
    </r>
    <r>
      <rPr>
        <sz val="11"/>
        <color theme="1"/>
        <rFont val="Calibri"/>
        <family val="2"/>
        <scheme val="minor"/>
      </rPr>
      <t/>
    </r>
  </si>
  <si>
    <r>
      <t>ThinkPad T14s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G4</t>
    </r>
  </si>
  <si>
    <r>
      <t>ThinkPad T14s</t>
    </r>
    <r>
      <rPr>
        <b/>
        <sz val="10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G4</t>
    </r>
    <r>
      <rPr>
        <sz val="11"/>
        <color theme="1"/>
        <rFont val="Calibri"/>
        <family val="2"/>
        <scheme val="minor"/>
      </rPr>
      <t/>
    </r>
  </si>
  <si>
    <r>
      <t>ThinkPad T16</t>
    </r>
    <r>
      <rPr>
        <sz val="10"/>
        <color rgb="FF454545"/>
        <rFont val="Arial"/>
        <family val="2"/>
      </rPr>
      <t xml:space="preserve"> G2</t>
    </r>
  </si>
  <si>
    <r>
      <t>ThinkPad X13</t>
    </r>
    <r>
      <rPr>
        <sz val="10"/>
        <color rgb="FF454545"/>
        <rFont val="Arial"/>
        <family val="2"/>
      </rPr>
      <t xml:space="preserve"> G4</t>
    </r>
  </si>
  <si>
    <r>
      <t>ThinkPad X13 Yoga</t>
    </r>
    <r>
      <rPr>
        <sz val="10"/>
        <color rgb="FF454545"/>
        <rFont val="Arial"/>
        <family val="2"/>
      </rPr>
      <t xml:space="preserve"> G4</t>
    </r>
  </si>
  <si>
    <r>
      <t>ThinkPad X1 Carbon</t>
    </r>
    <r>
      <rPr>
        <sz val="12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G11</t>
    </r>
  </si>
  <si>
    <r>
      <t>ThinkPad X1 Carbon</t>
    </r>
    <r>
      <rPr>
        <sz val="12"/>
        <color rgb="FF454545"/>
        <rFont val="Arial"/>
        <family val="2"/>
      </rPr>
      <t xml:space="preserve"> </t>
    </r>
    <r>
      <rPr>
        <sz val="10"/>
        <color rgb="FF454545"/>
        <rFont val="Arial"/>
        <family val="2"/>
      </rPr>
      <t>G11</t>
    </r>
    <r>
      <rPr>
        <sz val="11"/>
        <color theme="1"/>
        <rFont val="Calibri"/>
        <family val="2"/>
        <scheme val="minor"/>
      </rPr>
      <t/>
    </r>
  </si>
  <si>
    <r>
      <t xml:space="preserve">ThinkPad X1 Yoga </t>
    </r>
    <r>
      <rPr>
        <sz val="10"/>
        <color rgb="FF454545"/>
        <rFont val="Arial"/>
        <family val="2"/>
      </rPr>
      <t>G8</t>
    </r>
  </si>
  <si>
    <r>
      <t xml:space="preserve">ThinkPad X1 Yoga </t>
    </r>
    <r>
      <rPr>
        <sz val="10"/>
        <color rgb="FF454545"/>
        <rFont val="Arial"/>
        <family val="2"/>
      </rPr>
      <t>G8</t>
    </r>
    <r>
      <rPr>
        <sz val="11"/>
        <color theme="1"/>
        <rFont val="Calibri"/>
        <family val="2"/>
        <scheme val="minor"/>
      </rPr>
      <t/>
    </r>
  </si>
  <si>
    <t>ThinkPad T14 G4</t>
  </si>
  <si>
    <t>ThinkPad T14s G4</t>
  </si>
  <si>
    <t>ThinkPad T16 G2</t>
  </si>
  <si>
    <t>ThinkPad X13 G4</t>
  </si>
  <si>
    <t>ThinkPad X13 Yoga G4</t>
  </si>
  <si>
    <t>X1 Carbon G11</t>
  </si>
  <si>
    <t>ThinkPad X1 Yoga G8</t>
  </si>
  <si>
    <t>21H7001XGE</t>
  </si>
  <si>
    <t>21H7000LGE</t>
  </si>
  <si>
    <t>21H7001YGE</t>
  </si>
  <si>
    <t>21H70020GE</t>
  </si>
  <si>
    <t>21H70021GE</t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</si>
  <si>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IPS 
250nits Anti-glare, 45% NTSC</t>
    </r>
  </si>
  <si>
    <r>
      <rPr>
        <b/>
        <sz val="8"/>
        <color rgb="FF454545"/>
        <rFont val="Arial"/>
        <family val="2"/>
      </rPr>
      <t>Up to 64GB</t>
    </r>
    <r>
      <rPr>
        <sz val="8"/>
        <color rgb="FF454545"/>
        <rFont val="Arial"/>
        <family val="2"/>
      </rPr>
      <t xml:space="preserve"> 
DDR4-3200</t>
    </r>
  </si>
  <si>
    <t>1.77 kg</t>
  </si>
  <si>
    <t>TrackPoint pointing device and Mylar surface multi-touch touchpad, 
56 x 115 mm</t>
  </si>
  <si>
    <t>21H3002DGE</t>
  </si>
  <si>
    <t>21H3002AGE</t>
  </si>
  <si>
    <t>21H3002BGE</t>
  </si>
  <si>
    <t>21H3002EGE</t>
  </si>
  <si>
    <t>21H3003DGE</t>
  </si>
  <si>
    <r>
      <t xml:space="preserve">i7,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4G LTE</t>
    </r>
  </si>
  <si>
    <r>
      <t xml:space="preserve">1x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
SO-DIMM DDR4-3200</t>
    </r>
  </si>
  <si>
    <t>21HM004HGE</t>
  </si>
  <si>
    <t>21HM0064GE</t>
  </si>
  <si>
    <t>21HM004FGE</t>
  </si>
  <si>
    <t>21HM005TGE</t>
  </si>
  <si>
    <t>4Y Lenovo Protect (Premier Support + ADP + KYD + 3Y SBTY + International Upg) (5PS1D67024)</t>
  </si>
  <si>
    <t>4Y Lenovo Support (Premier Support + KYD + 3Y SBTY + International Upg) (5PS1D67029)</t>
  </si>
  <si>
    <t>3Y Premier Support Plus upgrade from 3Y Premier Support (5WS1L39253)</t>
  </si>
  <si>
    <t>Intel Wi-Fi 6E AX211, 11ax 2x2 + BT5.1</t>
  </si>
  <si>
    <t>WWAN Upgradable to 4G or 5G</t>
  </si>
  <si>
    <t>FHD 1080p + IR Discrete with Privacy Shutter, MIPI, Computer Vision</t>
  </si>
  <si>
    <t>Deep Black, Paint</t>
  </si>
  <si>
    <t>Deep Black, Weave</t>
  </si>
  <si>
    <t>CO2 Offset 0.5 ton (5WS0Z74930), 3Y Premier TP Halo WHB (CPN) (5WS1B09495)</t>
  </si>
  <si>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 xml:space="preserve">, 16GB, 512GB SSD, </t>
    </r>
    <r>
      <rPr>
        <b/>
        <sz val="8"/>
        <color rgb="FF454545"/>
        <rFont val="Arial"/>
        <family val="2"/>
      </rPr>
      <t>WWAN Ready</t>
    </r>
  </si>
  <si>
    <r>
      <rPr>
        <b/>
        <sz val="8"/>
        <color rgb="FF454545"/>
        <rFont val="Arial"/>
        <family val="2"/>
      </rPr>
      <t>Privacy Guard</t>
    </r>
    <r>
      <rPr>
        <sz val="8"/>
        <color rgb="FF454545"/>
        <rFont val="Arial"/>
        <family val="2"/>
      </rPr>
      <t>, i7, 16GB, 512GB, 4G</t>
    </r>
  </si>
  <si>
    <r>
      <t xml:space="preserve">i7,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>, 4G LTE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</si>
  <si>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4.0x4 Performance 
NVMe Opal 2.0</t>
    </r>
  </si>
  <si>
    <r>
      <rPr>
        <b/>
        <sz val="8"/>
        <color rgb="FF454545"/>
        <rFont val="Arial"/>
        <family val="2"/>
      </rPr>
      <t>14"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sRGB, 
</t>
    </r>
    <r>
      <rPr>
        <b/>
        <sz val="8"/>
        <color rgb="FF454545"/>
        <rFont val="Arial"/>
        <family val="2"/>
      </rPr>
      <t>Low Power</t>
    </r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</si>
  <si>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
LPDDR5-6000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</si>
  <si>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4.0x4 Performance 
NVMe Opal 2.0</t>
    </r>
  </si>
  <si>
    <r>
      <rPr>
        <b/>
        <sz val="8"/>
        <color rgb="FF454545"/>
        <rFont val="Arial"/>
        <family val="2"/>
      </rPr>
      <t>2TB</t>
    </r>
    <r>
      <rPr>
        <sz val="8"/>
        <color rgb="FF454545"/>
        <rFont val="Arial"/>
        <family val="2"/>
      </rPr>
      <t xml:space="preserve"> SSD 
M.2 2280 PCIe 4.0x4 Performance 
NVMe Opal 2.0</t>
    </r>
  </si>
  <si>
    <r>
      <rPr>
        <b/>
        <sz val="8"/>
        <color rgb="FF454545"/>
        <rFont val="Arial"/>
        <family val="2"/>
      </rPr>
      <t>2.8K OLED</t>
    </r>
    <r>
      <rPr>
        <sz val="8"/>
        <color rgb="FF454545"/>
        <rFont val="Arial"/>
        <family val="2"/>
      </rPr>
      <t xml:space="preserve">, i7, 32GB, </t>
    </r>
    <r>
      <rPr>
        <b/>
        <sz val="8"/>
        <color rgb="FF454545"/>
        <rFont val="Arial"/>
        <family val="2"/>
      </rPr>
      <t>2TB SSD</t>
    </r>
    <r>
      <rPr>
        <sz val="8"/>
        <color rgb="FF454545"/>
        <rFont val="Arial"/>
        <family val="2"/>
      </rPr>
      <t>, 4G</t>
    </r>
  </si>
  <si>
    <t>LPDDR5/x-6400 (16GB)</t>
  </si>
  <si>
    <t>LPDDR5/x-6000 (32GB or 64GB)</t>
  </si>
  <si>
    <r>
      <rPr>
        <sz val="8"/>
        <color rgb="FF454545"/>
        <rFont val="Arial"/>
        <family val="2"/>
      </rPr>
      <t xml:space="preserve">16GB soldered memory, </t>
    </r>
    <r>
      <rPr>
        <b/>
        <sz val="8"/>
        <color rgb="FF454545"/>
        <rFont val="Arial"/>
        <family val="2"/>
      </rPr>
      <t xml:space="preserve">
not upgradable</t>
    </r>
  </si>
  <si>
    <r>
      <rPr>
        <sz val="8"/>
        <color rgb="FF454545"/>
        <rFont val="Arial"/>
        <family val="2"/>
      </rPr>
      <t xml:space="preserve">32GB soldered memory, </t>
    </r>
    <r>
      <rPr>
        <b/>
        <sz val="8"/>
        <color rgb="FF454545"/>
        <rFont val="Arial"/>
        <family val="2"/>
      </rPr>
      <t xml:space="preserve">
not upgradable</t>
    </r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</si>
  <si>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1.4a)</t>
    </r>
  </si>
  <si>
    <t>TrackPoint pointing device and glass surface multi-touch touchpad, 56 x 110 mm</t>
  </si>
  <si>
    <t>Power-on password
Supervisor password
System management password
NVMe password
FIDO (Fast Identity Online) authentication
Certificate based BIOS authentication
Firmware Resiliency 3.0</t>
  </si>
  <si>
    <t>21HQ004KGE</t>
  </si>
  <si>
    <t>21HQ0033GE</t>
  </si>
  <si>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>, 16GB, 512GB SSD, 4G LTE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</si>
  <si>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>, 16GB, 512GB SSD, 4G LTE</t>
    </r>
  </si>
  <si>
    <t>ThinkBook 16p G4</t>
  </si>
  <si>
    <t>16" Modern Performance</t>
  </si>
  <si>
    <r>
      <t>ThinkBook 16p</t>
    </r>
    <r>
      <rPr>
        <sz val="10"/>
        <color rgb="FF454545"/>
        <rFont val="Arial"/>
        <family val="2"/>
      </rPr>
      <t xml:space="preserve"> G4</t>
    </r>
  </si>
  <si>
    <r>
      <rPr>
        <b/>
        <sz val="8"/>
        <color rgb="FF454545"/>
        <rFont val="Arial"/>
        <family val="2"/>
      </rPr>
      <t>Core i7</t>
    </r>
    <r>
      <rPr>
        <sz val="8"/>
        <color rgb="FF454545"/>
        <rFont val="Arial"/>
        <family val="2"/>
      </rPr>
      <t xml:space="preserve">, 16GB, </t>
    </r>
    <r>
      <rPr>
        <b/>
        <sz val="8"/>
        <color rgb="FF454545"/>
        <rFont val="Arial"/>
        <family val="2"/>
      </rPr>
      <t>1TB SSD</t>
    </r>
  </si>
  <si>
    <t>21AT000FGE</t>
  </si>
  <si>
    <t>20WJ0029GE</t>
  </si>
  <si>
    <r>
      <rPr>
        <b/>
        <sz val="8"/>
        <color rgb="FF454545"/>
        <rFont val="Arial"/>
        <family val="2"/>
      </rPr>
      <t>13.3" WQXGA</t>
    </r>
    <r>
      <rPr>
        <sz val="8"/>
        <color rgb="FF454545"/>
        <rFont val="Arial"/>
        <family val="2"/>
      </rPr>
      <t xml:space="preserve"> (2560x1600) 
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Glossy, 
100% sRGB, Glass</t>
    </r>
  </si>
  <si>
    <t>ThinkBook USB-C Micro Hub</t>
  </si>
  <si>
    <t>IR &amp; HD 720p + ToF with Privacy Shutter</t>
  </si>
  <si>
    <t>CNC Unibody Anodized (Top), 
Stamping Anodized (Bottom)</t>
  </si>
  <si>
    <t>21J8000EGE</t>
  </si>
  <si>
    <t>21J80022GE</t>
  </si>
  <si>
    <t>SD Express 7.0 Card Reader</t>
  </si>
  <si>
    <t>Lenovo Magic Bay Light</t>
  </si>
  <si>
    <t>Integrated 80Wh</t>
  </si>
  <si>
    <t>20YM002UGE</t>
  </si>
  <si>
    <t>20YM002VGE</t>
  </si>
  <si>
    <r>
      <rPr>
        <b/>
        <sz val="8"/>
        <color rgb="FF454545"/>
        <rFont val="Arial"/>
        <family val="2"/>
      </rPr>
      <t>Intel Core i7-13700H</t>
    </r>
    <r>
      <rPr>
        <sz val="8"/>
        <color rgb="FF454545"/>
        <rFont val="Arial"/>
        <family val="2"/>
      </rPr>
      <t>, 
14C (6P + 8E) / 20T, P-core up to 5.0GHz, E-core up to 3.7GHz, 24MB</t>
    </r>
  </si>
  <si>
    <r>
      <rPr>
        <b/>
        <sz val="8"/>
        <color rgb="FF454545"/>
        <rFont val="Arial"/>
        <family val="2"/>
      </rPr>
      <t>Intel Core i9-13900H</t>
    </r>
    <r>
      <rPr>
        <sz val="8"/>
        <color rgb="FF454545"/>
        <rFont val="Arial"/>
        <family val="2"/>
      </rPr>
      <t>, 
14C (6P + 8E) / 20T, P-core up to 5.4GHz, E-core up to 4.1GHz, 24MB</t>
    </r>
  </si>
  <si>
    <r>
      <rPr>
        <b/>
        <sz val="8"/>
        <color rgb="FF454545"/>
        <rFont val="Arial"/>
        <family val="2"/>
      </rPr>
      <t>2x 8GB</t>
    </r>
    <r>
      <rPr>
        <sz val="8"/>
        <color rgb="FF454545"/>
        <rFont val="Arial"/>
        <family val="2"/>
      </rPr>
      <t xml:space="preserve"> 
SO-DIMM DDR5-5200</t>
    </r>
  </si>
  <si>
    <r>
      <rPr>
        <b/>
        <sz val="8"/>
        <color rgb="FF454545"/>
        <rFont val="Arial"/>
        <family val="2"/>
      </rPr>
      <t>2x 16GB</t>
    </r>
    <r>
      <rPr>
        <sz val="8"/>
        <color rgb="FF454545"/>
        <rFont val="Arial"/>
        <family val="2"/>
      </rPr>
      <t xml:space="preserve"> 
SO-DIMM DDR5-5200</t>
    </r>
  </si>
  <si>
    <r>
      <t xml:space="preserve">NVIDIA GeForce RTX 4060 
</t>
    </r>
    <r>
      <rPr>
        <sz val="8"/>
        <color rgb="FF454545"/>
        <rFont val="Arial"/>
        <family val="2"/>
      </rPr>
      <t>8GB GDDR6</t>
    </r>
  </si>
  <si>
    <r>
      <rPr>
        <b/>
        <sz val="8"/>
        <color rgb="FF454545"/>
        <rFont val="Arial"/>
        <family val="2"/>
      </rPr>
      <t>i7-H</t>
    </r>
    <r>
      <rPr>
        <sz val="8"/>
        <color rgb="FF454545"/>
        <rFont val="Arial"/>
        <family val="2"/>
      </rPr>
      <t xml:space="preserve">, 16GB, 512GB, </t>
    </r>
    <r>
      <rPr>
        <b/>
        <sz val="8"/>
        <color rgb="FF454545"/>
        <rFont val="Arial"/>
        <family val="2"/>
      </rPr>
      <t>RTX 4060</t>
    </r>
  </si>
  <si>
    <r>
      <rPr>
        <b/>
        <sz val="8"/>
        <color rgb="FF454545"/>
        <rFont val="Arial"/>
        <family val="2"/>
      </rPr>
      <t>i9-H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>, RTX 4060</t>
    </r>
  </si>
  <si>
    <t>DDR5-5200</t>
  </si>
  <si>
    <r>
      <rPr>
        <b/>
        <sz val="8"/>
        <color rgb="FF454545"/>
        <rFont val="Arial"/>
        <family val="2"/>
      </rPr>
      <t>Up to 32GB</t>
    </r>
    <r>
      <rPr>
        <sz val="8"/>
        <color rgb="FF454545"/>
        <rFont val="Arial"/>
        <family val="2"/>
      </rPr>
      <t xml:space="preserve"> 
DDR5-5200 offering</t>
    </r>
  </si>
  <si>
    <t>354.6 x 255 x 19.9 mm</t>
  </si>
  <si>
    <r>
      <t xml:space="preserve">2x </t>
    </r>
    <r>
      <rPr>
        <b/>
        <sz val="8"/>
        <color rgb="FF454545"/>
        <rFont val="Arial"/>
        <family val="2"/>
      </rPr>
      <t>USB 3.2 Gen 2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 1.4)
1x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</si>
  <si>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1x SD card reader
1x Headphone / microphone combo jack (3.5mm)
1x Power connector</t>
  </si>
  <si>
    <t>6-row, spill-resistant, 
multimedia Fn keys, SMB Service Hot key, numeric keypad</t>
  </si>
  <si>
    <t>Buttonless glass surface multi-touch touchpad, supports Precision TouchPad (PTP), 80 x 135 mm (3.15 x 5.31 inches)</t>
  </si>
  <si>
    <t xml:space="preserve">    Power-on password
    Supervisor password
 Hard disk password
    Self-healing BIOS</t>
  </si>
  <si>
    <r>
      <t>Lenovo 13w Yoga</t>
    </r>
    <r>
      <rPr>
        <sz val="10"/>
        <color rgb="FF454545"/>
        <rFont val="Arial"/>
        <family val="2"/>
      </rPr>
      <t xml:space="preserve"> G2</t>
    </r>
  </si>
  <si>
    <t>82YR000BGE</t>
  </si>
  <si>
    <r>
      <rPr>
        <b/>
        <sz val="8"/>
        <color rgb="FF454545"/>
        <rFont val="Arial"/>
        <family val="2"/>
      </rPr>
      <t>16" 3.2K</t>
    </r>
    <r>
      <rPr>
        <sz val="8"/>
        <color rgb="FF454545"/>
        <rFont val="Arial"/>
        <family val="2"/>
      </rPr>
      <t xml:space="preserve"> (3200x2000) IPS 
</t>
    </r>
    <r>
      <rPr>
        <b/>
        <sz val="8"/>
        <color rgb="FF454545"/>
        <rFont val="Arial"/>
        <family val="2"/>
      </rPr>
      <t>430nits</t>
    </r>
    <r>
      <rPr>
        <sz val="8"/>
        <color rgb="FF454545"/>
        <rFont val="Arial"/>
        <family val="2"/>
      </rPr>
      <t xml:space="preserve"> Anti-glare, 100% DCI-P3, 
</t>
    </r>
    <r>
      <rPr>
        <b/>
        <sz val="8"/>
        <color rgb="FF454545"/>
        <rFont val="Arial"/>
        <family val="2"/>
      </rPr>
      <t>165Hz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Dolby Vision</t>
    </r>
  </si>
  <si>
    <r>
      <rPr>
        <b/>
        <sz val="8"/>
        <color rgb="FF454545"/>
        <rFont val="Arial"/>
        <family val="2"/>
      </rPr>
      <t>16" WQXGA</t>
    </r>
    <r>
      <rPr>
        <sz val="8"/>
        <color rgb="FF454545"/>
        <rFont val="Arial"/>
        <family val="2"/>
      </rPr>
      <t xml:space="preserve"> (2560x1600)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sRGB, 
60Hz, </t>
    </r>
    <r>
      <rPr>
        <b/>
        <sz val="8"/>
        <color rgb="FF454545"/>
        <rFont val="Arial"/>
        <family val="2"/>
      </rPr>
      <t>Dolby Vision</t>
    </r>
  </si>
  <si>
    <t>21F20017GE</t>
  </si>
  <si>
    <t>21F2001KGE</t>
  </si>
  <si>
    <t>21F2001EGE</t>
  </si>
  <si>
    <t>21F2001NGE</t>
  </si>
  <si>
    <r>
      <rPr>
        <b/>
        <sz val="8"/>
        <color rgb="FF454545"/>
        <rFont val="Arial"/>
        <family val="2"/>
      </rPr>
      <t>WQUXGA OLED</t>
    </r>
    <r>
      <rPr>
        <sz val="8"/>
        <color rgb="FF454545"/>
        <rFont val="Arial"/>
        <family val="2"/>
      </rPr>
      <t xml:space="preserve">, i7, 32GB, 1TB, </t>
    </r>
    <r>
      <rPr>
        <b/>
        <sz val="8"/>
        <color rgb="FF454545"/>
        <rFont val="Arial"/>
        <family val="2"/>
      </rPr>
      <t>5G</t>
    </r>
  </si>
  <si>
    <r>
      <t xml:space="preserve">WQUXGA OLED, i7, 32GB, </t>
    </r>
    <r>
      <rPr>
        <b/>
        <sz val="8"/>
        <color rgb="FF454545"/>
        <rFont val="Arial"/>
        <family val="2"/>
      </rPr>
      <t>2TB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</si>
  <si>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4.0x4 
Performance NVMe Opal 2.0</t>
    </r>
  </si>
  <si>
    <r>
      <rPr>
        <b/>
        <sz val="8"/>
        <color rgb="FF454545"/>
        <rFont val="Arial"/>
        <family val="2"/>
      </rPr>
      <t>14"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sRGB, 
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Touch</t>
    </r>
  </si>
  <si>
    <r>
      <rPr>
        <sz val="8"/>
        <color rgb="FF454545"/>
        <rFont val="Arial"/>
        <family val="2"/>
      </rPr>
      <t xml:space="preserve">Fibocom L860-GL-16, </t>
    </r>
    <r>
      <rPr>
        <b/>
        <sz val="8"/>
        <color rgb="FF454545"/>
        <rFont val="Arial"/>
        <family val="2"/>
      </rPr>
      <t xml:space="preserve">
4G LTE CAT16, 
</t>
    </r>
    <r>
      <rPr>
        <sz val="8"/>
        <color rgb="FF454545"/>
        <rFont val="Arial"/>
        <family val="2"/>
      </rPr>
      <t>with Embedded eSIM</t>
    </r>
  </si>
  <si>
    <r>
      <rPr>
        <sz val="8"/>
        <color rgb="FF454545"/>
        <rFont val="Arial"/>
        <family val="2"/>
      </rPr>
      <t xml:space="preserve">Fibocom FM350-GL, </t>
    </r>
    <r>
      <rPr>
        <b/>
        <sz val="8"/>
        <color rgb="FF454545"/>
        <rFont val="Arial"/>
        <family val="2"/>
      </rPr>
      <t xml:space="preserve">
5G Sub-6 GHz, 
</t>
    </r>
    <r>
      <rPr>
        <sz val="8"/>
        <color rgb="FF454545"/>
        <rFont val="Arial"/>
        <family val="2"/>
      </rPr>
      <t>with Embedded eSIM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</si>
  <si>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4.0x4 
Performance NVMe Opal 2.0</t>
    </r>
  </si>
  <si>
    <r>
      <rPr>
        <b/>
        <sz val="8"/>
        <color rgb="FF454545"/>
        <rFont val="Arial"/>
        <family val="2"/>
      </rPr>
      <t>2TB</t>
    </r>
    <r>
      <rPr>
        <sz val="8"/>
        <color rgb="FF454545"/>
        <rFont val="Arial"/>
        <family val="2"/>
      </rPr>
      <t xml:space="preserve"> SSD 
M.2 2280 PCIe 4.0x4 
Performance NVMe Opal 2.0</t>
    </r>
  </si>
  <si>
    <t>21HM006VGE</t>
  </si>
  <si>
    <t>21HM0067GE</t>
  </si>
  <si>
    <t>21HQ005RGE</t>
  </si>
  <si>
    <t>21HQ005TGE</t>
  </si>
  <si>
    <t>21HQ0058GE</t>
  </si>
  <si>
    <t>1x SD card reader
1x Headphone / microphone combo jack (3.5mm)
1x Power connector
1x Magic Bay (pogo pin connector)</t>
  </si>
  <si>
    <r>
      <rPr>
        <b/>
        <sz val="8"/>
        <color rgb="FF454545"/>
        <rFont val="Arial"/>
        <family val="2"/>
      </rPr>
      <t>14" 2.8K</t>
    </r>
    <r>
      <rPr>
        <sz val="8"/>
        <color rgb="FF454545"/>
        <rFont val="Arial"/>
        <family val="2"/>
      </rPr>
      <t xml:space="preserve"> (2880x1800) 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 
SDR 400nits / </t>
    </r>
    <r>
      <rPr>
        <b/>
        <sz val="8"/>
        <color rgb="FF454545"/>
        <rFont val="Arial"/>
        <family val="2"/>
      </rPr>
      <t>HDR 500nits</t>
    </r>
    <r>
      <rPr>
        <sz val="8"/>
        <color rgb="FF454545"/>
        <rFont val="Arial"/>
        <family val="2"/>
      </rPr>
      <t xml:space="preserve"> 
Anti-glare / Anti-reflection / 
Anti-smudge, 100% DCI-P3, 
</t>
    </r>
    <r>
      <rPr>
        <b/>
        <sz val="8"/>
        <color rgb="FF454545"/>
        <rFont val="Arial"/>
        <family val="2"/>
      </rPr>
      <t>DisplayHDR True Black 500</t>
    </r>
  </si>
  <si>
    <r>
      <rPr>
        <b/>
        <sz val="8"/>
        <color rgb="FF454545"/>
        <rFont val="Arial"/>
        <family val="2"/>
      </rPr>
      <t>Intel Core i7-1355U</t>
    </r>
    <r>
      <rPr>
        <sz val="8"/>
        <color rgb="FF454545"/>
        <rFont val="Arial"/>
        <family val="2"/>
      </rPr>
      <t>, 
10C (2P + 8E) / 12T, P-core up to 
5.0GHz, E-core up to 3.7GHz, 12MB</t>
    </r>
  </si>
  <si>
    <r>
      <rPr>
        <b/>
        <sz val="8"/>
        <color rgb="FF454545"/>
        <rFont val="Arial"/>
        <family val="2"/>
      </rPr>
      <t>14" WQUXGA</t>
    </r>
    <r>
      <rPr>
        <sz val="8"/>
        <color rgb="FF454545"/>
        <rFont val="Arial"/>
        <family val="2"/>
      </rPr>
      <t xml:space="preserve"> (3840x2400) 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 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Anti-reflection / 
Anti-smudge, 100% DCI-P3, 
</t>
    </r>
    <r>
      <rPr>
        <b/>
        <sz val="8"/>
        <color rgb="FF454545"/>
        <rFont val="Arial"/>
        <family val="2"/>
      </rPr>
      <t>DisplayHDR 400</t>
    </r>
    <r>
      <rPr>
        <sz val="8"/>
        <color rgb="FF454545"/>
        <rFont val="Arial"/>
        <family val="2"/>
      </rPr>
      <t xml:space="preserve">, Dolby Vision, 
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Touch</t>
    </r>
  </si>
  <si>
    <t>21HD0043GE</t>
  </si>
  <si>
    <t>21HD004KGE</t>
  </si>
  <si>
    <t>21HD005XGE</t>
  </si>
  <si>
    <r>
      <t>Lenovo V17</t>
    </r>
    <r>
      <rPr>
        <sz val="10"/>
        <color rgb="FF454545"/>
        <rFont val="Arial"/>
        <family val="2"/>
      </rPr>
      <t xml:space="preserve"> G4</t>
    </r>
  </si>
  <si>
    <t>83A20000GE</t>
  </si>
  <si>
    <t>83A20001GE</t>
  </si>
  <si>
    <r>
      <rPr>
        <b/>
        <sz val="8"/>
        <color rgb="FF454545"/>
        <rFont val="Arial"/>
        <family val="2"/>
      </rPr>
      <t xml:space="preserve">Intel Core i5-1335U, </t>
    </r>
    <r>
      <rPr>
        <sz val="8"/>
        <color rgb="FF454545"/>
        <rFont val="Arial"/>
        <family val="2"/>
      </rPr>
      <t xml:space="preserve">
10C (2P + 8E) / 12T, P-core up to 4.6GHz, E-core up to 3.4GHz, 12MB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</si>
  <si>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DDR4-3200</t>
    </r>
  </si>
  <si>
    <r>
      <rPr>
        <b/>
        <sz val="8"/>
        <color rgb="FF454545"/>
        <rFont val="Arial"/>
        <family val="2"/>
      </rPr>
      <t xml:space="preserve">512GB SSD </t>
    </r>
    <r>
      <rPr>
        <sz val="8"/>
        <color rgb="FF454545"/>
        <rFont val="Arial"/>
        <family val="2"/>
      </rPr>
      <t xml:space="preserve">
M.2 2242 PCIe 4.0x4 NVMe</t>
    </r>
  </si>
  <si>
    <r>
      <rPr>
        <b/>
        <sz val="8"/>
        <color rgb="FF454545"/>
        <rFont val="Arial"/>
        <family val="2"/>
      </rPr>
      <t>256GB SSD</t>
    </r>
    <r>
      <rPr>
        <sz val="8"/>
        <color rgb="FF454545"/>
        <rFont val="Arial"/>
        <family val="2"/>
      </rPr>
      <t xml:space="preserve"> 
M.2 2242 PCIe 4.0x4 NVMe</t>
    </r>
  </si>
  <si>
    <t>IMR (In-Mold Decoration by Roller)</t>
  </si>
  <si>
    <t>One memory soldered to systemboard, one DDR4 SO-DIMM slot, dual-channel capable</t>
  </si>
  <si>
    <r>
      <rPr>
        <b/>
        <sz val="8"/>
        <color rgb="FF454545"/>
        <rFont val="Arial"/>
        <family val="2"/>
      </rPr>
      <t>Up to 16GB</t>
    </r>
    <r>
      <rPr>
        <sz val="8"/>
        <color rgb="FF454545"/>
        <rFont val="Arial"/>
        <family val="2"/>
      </rPr>
      <t xml:space="preserve"> 
(8GB soldered + 8GB SO-DIMM) 
 DDR4-3200 offering</t>
    </r>
  </si>
  <si>
    <t>2.02 kg</t>
  </si>
  <si>
    <r>
      <t xml:space="preserve">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 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
1x </t>
    </r>
    <r>
      <rPr>
        <b/>
        <sz val="8"/>
        <color rgb="FF454545"/>
        <rFont val="Arial"/>
        <family val="2"/>
      </rPr>
      <t xml:space="preserve">USB-C 3.2 Gen 1 </t>
    </r>
    <r>
      <rPr>
        <sz val="8"/>
        <color rgb="FF454545"/>
        <rFont val="Arial"/>
        <family val="2"/>
      </rPr>
      <t>(support data transfer, Power Delivery 3.0 and DisplayPort 1.2)</t>
    </r>
  </si>
  <si>
    <t>1x Card reader 
1x Headphone / microphone combo jack (3.5mm)
1x Power connector</t>
  </si>
  <si>
    <t>Buttonless Mylar surface multi-touch touchpad, supports Precision TouchPad (PTP), 69 x 104 mm (2.72 x 4.09 inches)</t>
  </si>
  <si>
    <t>Carbon Fiber Hybrid (Top), PPS (Bottom)</t>
  </si>
  <si>
    <t>5.0MP + IR Discrete with Privacy Shutter</t>
  </si>
  <si>
    <t>Ultrasonic Human Presence Detection</t>
  </si>
  <si>
    <r>
      <t xml:space="preserve">R5,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 SSD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</si>
  <si>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DDR5-5200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</si>
  <si>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DDR5-5200 + 
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SO-DIMM DDR5-5200</t>
    </r>
  </si>
  <si>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 
M.2 2280 PCIe 4.0x4 NVMe Opal 2.0</t>
    </r>
  </si>
  <si>
    <r>
      <rPr>
        <b/>
        <sz val="8"/>
        <color rgb="FF454545"/>
        <rFont val="Arial"/>
        <family val="2"/>
      </rPr>
      <t>14" WUXGA</t>
    </r>
    <r>
      <rPr>
        <sz val="8"/>
        <color rgb="FF454545"/>
        <rFont val="Arial"/>
        <family val="2"/>
      </rPr>
      <t xml:space="preserve"> (1920x1200) 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sRGB, </t>
    </r>
    <r>
      <rPr>
        <b/>
        <sz val="8"/>
        <color rgb="FF454545"/>
        <rFont val="Arial"/>
        <family val="2"/>
      </rPr>
      <t>Low Power</t>
    </r>
  </si>
  <si>
    <r>
      <t xml:space="preserve">Quectel EM05-G, 
</t>
    </r>
    <r>
      <rPr>
        <b/>
        <sz val="8"/>
        <color rgb="FF454545"/>
        <rFont val="Arial"/>
        <family val="2"/>
      </rPr>
      <t>4G LTE CAT4</t>
    </r>
    <r>
      <rPr>
        <sz val="8"/>
        <color rgb="FF454545"/>
        <rFont val="Arial"/>
        <family val="2"/>
      </rPr>
      <t>, 
with Embedded eSIM</t>
    </r>
  </si>
  <si>
    <t>LPDDR5x-6400</t>
  </si>
  <si>
    <r>
      <t xml:space="preserve">One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DDR5 SO-DIMM slot, dual-channel capable</t>
    </r>
  </si>
  <si>
    <r>
      <rPr>
        <b/>
        <sz val="8"/>
        <color rgb="FF454545"/>
        <rFont val="Arial"/>
        <family val="2"/>
      </rPr>
      <t>Up to 32GB</t>
    </r>
    <r>
      <rPr>
        <sz val="8"/>
        <color rgb="FF454545"/>
        <rFont val="Arial"/>
        <family val="2"/>
      </rPr>
      <t xml:space="preserve"> 
(16GB soldered + 16GB SO-DIMM) DDR5-5200</t>
    </r>
  </si>
  <si>
    <t>1.36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</si>
  <si>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</si>
  <si>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1x Ethernet (RJ-45)
1x Headphone / microphone 
combo jack (3.5mm)</t>
  </si>
  <si>
    <t>TrackPoint pointing device and glass-like Mylar surface multi-touch touchpad, 
61 x 115 mm</t>
  </si>
  <si>
    <t>Lenovo Integrated Pen, on-board garaged, rechargeable, supports AES protocol</t>
  </si>
  <si>
    <t>Aluminium (Top), PC-ABS (Bottom)</t>
  </si>
  <si>
    <t>Front FHD 1080p with Privacy Shutter</t>
  </si>
  <si>
    <t>2x, Array (Front)</t>
  </si>
  <si>
    <t>Aluminium Stamping (Anodized)</t>
  </si>
  <si>
    <r>
      <rPr>
        <b/>
        <sz val="8"/>
        <color rgb="FF454545"/>
        <rFont val="Arial"/>
        <family val="2"/>
      </rPr>
      <t xml:space="preserve">AMD Ryzen 5 7530U </t>
    </r>
    <r>
      <rPr>
        <sz val="8"/>
        <color rgb="FF454545"/>
        <rFont val="Arial"/>
        <family val="2"/>
      </rPr>
      <t xml:space="preserve">
(6C / 12T, 2.0 / 4.5GHz, 3MB L2 / 
16MB L3)</t>
    </r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</si>
  <si>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IPS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</t>
    </r>
    <r>
      <rPr>
        <b/>
        <sz val="8"/>
        <color rgb="FF454545"/>
        <rFont val="Arial"/>
        <family val="2"/>
      </rPr>
      <t xml:space="preserve">Glossy </t>
    </r>
    <r>
      <rPr>
        <sz val="8"/>
        <color rgb="FF454545"/>
        <rFont val="Arial"/>
        <family val="2"/>
      </rPr>
      <t xml:space="preserve">/ Anti-fingerprint, 45% NTSC, Corning Gorilla Glass, </t>
    </r>
    <r>
      <rPr>
        <b/>
        <sz val="8"/>
        <color rgb="FF454545"/>
        <rFont val="Arial"/>
        <family val="2"/>
      </rPr>
      <t>Touch</t>
    </r>
  </si>
  <si>
    <t>Realtek Wi-Fi 6 RTL8852BE, 
11ax 2x2 + BT5.1</t>
  </si>
  <si>
    <t>3Y Premium Care with Onsite upgrade from 1Y Courier/Carry-in (5WS0U55749)</t>
  </si>
  <si>
    <t>3Y Onsite upgrade from 1Y Courier/Carry-in (5WS0Q81897)</t>
  </si>
  <si>
    <r>
      <rPr>
        <b/>
        <sz val="8"/>
        <color rgb="FF454545"/>
        <rFont val="Arial"/>
        <family val="2"/>
      </rPr>
      <t>14" WUXGA</t>
    </r>
    <r>
      <rPr>
        <sz val="8"/>
        <color rgb="FF454545"/>
        <rFont val="Arial"/>
        <family val="2"/>
      </rPr>
      <t xml:space="preserve"> (1920x1200) IPS </t>
    </r>
    <r>
      <rPr>
        <b/>
        <sz val="8"/>
        <color rgb="FF454545"/>
        <rFont val="Arial"/>
        <family val="2"/>
      </rPr>
      <t>500nits</t>
    </r>
    <r>
      <rPr>
        <sz val="8"/>
        <color rgb="FF454545"/>
        <rFont val="Arial"/>
        <family val="2"/>
      </rPr>
      <t xml:space="preserve"> Anti-glare, 100% sRGB, 
</t>
    </r>
    <r>
      <rPr>
        <b/>
        <sz val="8"/>
        <color rgb="FF3E8DDD"/>
        <rFont val="Arial"/>
        <family val="2"/>
      </rPr>
      <t>ThinkPad Privacy Guard</t>
    </r>
    <r>
      <rPr>
        <sz val="8"/>
        <color rgb="FF454545"/>
        <rFont val="Arial"/>
        <family val="2"/>
      </rPr>
      <t xml:space="preserve">, 
</t>
    </r>
    <r>
      <rPr>
        <b/>
        <sz val="8"/>
        <color rgb="FF454545"/>
        <rFont val="Arial"/>
        <family val="2"/>
      </rPr>
      <t>Touch</t>
    </r>
  </si>
  <si>
    <t>3Y Courier/Carry-in upgrade from 1Y Courier/Carry-in (5WS0Q81898)</t>
  </si>
  <si>
    <t>21F6002KGE</t>
  </si>
  <si>
    <t>21F60032GE</t>
  </si>
  <si>
    <t>21F6004PGE</t>
  </si>
  <si>
    <t>21F6003XGE</t>
  </si>
  <si>
    <t>21F6004VGE</t>
  </si>
  <si>
    <t>21F6005GGE</t>
  </si>
  <si>
    <r>
      <rPr>
        <b/>
        <sz val="8"/>
        <color rgb="FF454545"/>
        <rFont val="Arial"/>
        <family val="2"/>
      </rPr>
      <t>Up to 16GB</t>
    </r>
    <r>
      <rPr>
        <sz val="8"/>
        <color rgb="FF454545"/>
        <rFont val="Arial"/>
        <family val="2"/>
      </rPr>
      <t xml:space="preserve"> 
(8GB soldered + 8GB SO-DIMM) DDR4-3200 offering</t>
    </r>
  </si>
  <si>
    <t>1.517 kg</t>
  </si>
  <si>
    <t>Deep Black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</si>
  <si>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</t>
    </r>
    <r>
      <rPr>
        <b/>
        <sz val="8"/>
        <color rgb="FF454545"/>
        <rFont val="Arial"/>
        <family val="2"/>
      </rPr>
      <t>USB-C 3.2 Gen 1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</si>
  <si>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Buttonless Mylar surface multi-touch touchpad, supports Precision TouchPad (PTP), 60.5 x 104 mm (2.38 x 4.09 inches)</t>
  </si>
  <si>
    <r>
      <t xml:space="preserve">i7, 16GB,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>, 4G LTE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</si>
  <si>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LPDDR5x-4800</t>
    </r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</si>
  <si>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
LPDDR5x-4800</t>
    </r>
  </si>
  <si>
    <r>
      <rPr>
        <b/>
        <sz val="8"/>
        <color rgb="FF454545"/>
        <rFont val="Arial"/>
        <family val="2"/>
      </rPr>
      <t>14" 2.8K</t>
    </r>
    <r>
      <rPr>
        <sz val="8"/>
        <color rgb="FF454545"/>
        <rFont val="Arial"/>
        <family val="2"/>
      </rPr>
      <t xml:space="preserve"> (2880x1800) 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 SDR 400nits / </t>
    </r>
    <r>
      <rPr>
        <b/>
        <sz val="8"/>
        <color rgb="FF454545"/>
        <rFont val="Arial"/>
        <family val="2"/>
      </rPr>
      <t>HDR 500nits</t>
    </r>
    <r>
      <rPr>
        <sz val="8"/>
        <color rgb="FF454545"/>
        <rFont val="Arial"/>
        <family val="2"/>
      </rPr>
      <t xml:space="preserve"> Anti-glare / Anti-reflection / Anti-smudge, 100% DCI-P3, 
</t>
    </r>
    <r>
      <rPr>
        <b/>
        <sz val="8"/>
        <color rgb="FF454545"/>
        <rFont val="Arial"/>
        <family val="2"/>
      </rPr>
      <t>DisplayHDR True Black 500</t>
    </r>
  </si>
  <si>
    <r>
      <rPr>
        <sz val="8"/>
        <color rgb="FF454545"/>
        <rFont val="Arial"/>
        <family val="2"/>
      </rPr>
      <t xml:space="preserve">Quectel EM05-G, </t>
    </r>
    <r>
      <rPr>
        <b/>
        <sz val="8"/>
        <color rgb="FF454545"/>
        <rFont val="Arial"/>
        <family val="2"/>
      </rPr>
      <t xml:space="preserve">
4G LTE CAT4, 
</t>
    </r>
    <r>
      <rPr>
        <sz val="8"/>
        <color rgb="FF454545"/>
        <rFont val="Arial"/>
        <family val="2"/>
      </rPr>
      <t>with Embedded eSIM</t>
    </r>
  </si>
  <si>
    <t>LPDDR5x-4800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</si>
  <si>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2.0)</t>
    </r>
  </si>
  <si>
    <t>Lenovo 13w Yoga G2</t>
  </si>
  <si>
    <t>21HH002CGE</t>
  </si>
  <si>
    <t>21HH0028GE</t>
  </si>
  <si>
    <t>21HH003AGE</t>
  </si>
  <si>
    <t>21HH002WGE</t>
  </si>
  <si>
    <r>
      <t xml:space="preserve">i5,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>, WWAN Ready</t>
    </r>
  </si>
  <si>
    <r>
      <t>i7</t>
    </r>
    <r>
      <rPr>
        <sz val="8"/>
        <color rgb="FF454545"/>
        <rFont val="Arial"/>
        <family val="2"/>
      </rPr>
      <t xml:space="preserve">, 16GB, 512GB, </t>
    </r>
    <r>
      <rPr>
        <b/>
        <sz val="8"/>
        <color rgb="FF454545"/>
        <rFont val="Arial"/>
        <family val="2"/>
      </rPr>
      <t>WWAN Ready</t>
    </r>
  </si>
  <si>
    <t>Inkl. Lenovo Magic Bay Light</t>
  </si>
  <si>
    <r>
      <rPr>
        <b/>
        <sz val="8"/>
        <color rgb="FF454545"/>
        <rFont val="Arial"/>
        <family val="2"/>
      </rPr>
      <t>16" WUXGA</t>
    </r>
    <r>
      <rPr>
        <sz val="8"/>
        <color rgb="FF454545"/>
        <rFont val="Arial"/>
        <family val="2"/>
      </rPr>
      <t xml:space="preserve"> (1920x1200) 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sRGB, </t>
    </r>
    <r>
      <rPr>
        <b/>
        <sz val="8"/>
        <color rgb="FF454545"/>
        <rFont val="Arial"/>
        <family val="2"/>
      </rPr>
      <t>Low Power</t>
    </r>
  </si>
  <si>
    <r>
      <t>WQUXGA OLED</t>
    </r>
    <r>
      <rPr>
        <sz val="8"/>
        <color rgb="FF454545"/>
        <rFont val="Arial"/>
        <family val="2"/>
      </rPr>
      <t xml:space="preserve">, 32GB, </t>
    </r>
    <r>
      <rPr>
        <b/>
        <sz val="8"/>
        <color rgb="FF454545"/>
        <rFont val="Arial"/>
        <family val="2"/>
      </rPr>
      <t>WWAN Ready</t>
    </r>
  </si>
  <si>
    <r>
      <t xml:space="preserve">One memory soldered to systemboard, </t>
    </r>
    <r>
      <rPr>
        <b/>
        <sz val="8"/>
        <color rgb="FF454545"/>
        <rFont val="Arial"/>
        <family val="2"/>
      </rPr>
      <t>one</t>
    </r>
    <r>
      <rPr>
        <sz val="8"/>
        <color rgb="FF454545"/>
        <rFont val="Arial"/>
        <family val="2"/>
      </rPr>
      <t xml:space="preserve"> DDR5 SO-DIMM slot, 
dual-channel capable</t>
    </r>
  </si>
  <si>
    <r>
      <rPr>
        <b/>
        <sz val="8"/>
        <color rgb="FF454545"/>
        <rFont val="Arial"/>
        <family val="2"/>
      </rPr>
      <t xml:space="preserve">Up to 32GB </t>
    </r>
    <r>
      <rPr>
        <sz val="8"/>
        <color rgb="FF454545"/>
        <rFont val="Arial"/>
        <family val="2"/>
      </rPr>
      <t xml:space="preserve">
(16GB soldered + 16GB SO-DIMM) DDR5-5200</t>
    </r>
  </si>
  <si>
    <t>1.67 kg</t>
  </si>
  <si>
    <t>TrackPoint pointing device and glass-like Mylar surface multi-touch touchpad, 67.7 x 115 mm</t>
  </si>
  <si>
    <t>21EX0038GE</t>
  </si>
  <si>
    <t>21EX004VGE</t>
  </si>
  <si>
    <t>21EX004QGE</t>
  </si>
  <si>
    <r>
      <t xml:space="preserve">i5,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>, 4G LTE</t>
    </r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</si>
  <si>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sRGB, </t>
    </r>
    <r>
      <rPr>
        <b/>
        <sz val="8"/>
        <color rgb="FF454545"/>
        <rFont val="Arial"/>
        <family val="2"/>
      </rPr>
      <t>Low Power</t>
    </r>
  </si>
  <si>
    <r>
      <t xml:space="preserve">Quectel EM05-G, </t>
    </r>
    <r>
      <rPr>
        <b/>
        <sz val="8"/>
        <color rgb="FF454545"/>
        <rFont val="Arial"/>
        <family val="2"/>
      </rPr>
      <t xml:space="preserve">
4G LTE CAT4</t>
    </r>
    <r>
      <rPr>
        <sz val="8"/>
        <color rgb="FF454545"/>
        <rFont val="Arial"/>
        <family val="2"/>
      </rPr>
      <t>, 
with Embedded eSIM</t>
    </r>
  </si>
  <si>
    <t>301.7 x 214.8 x 15.95 mm</t>
  </si>
  <si>
    <t>1.09 kg</t>
  </si>
  <si>
    <t>3Y Lenovo Protect (Premier Support + ADP + KYD + International Upg) (5PS1J31166)</t>
  </si>
  <si>
    <t>3Y Lenovo Support (Premier Support + KYD + 3Y SBTY + International Upg) (5PS1J31173)</t>
  </si>
  <si>
    <t>Magnesium (Top), Magnesium (Bottom)</t>
  </si>
  <si>
    <r>
      <rPr>
        <b/>
        <sz val="8"/>
        <color rgb="FF454545"/>
        <rFont val="Arial"/>
        <family val="2"/>
      </rPr>
      <t>13.3" WUXGA</t>
    </r>
    <r>
      <rPr>
        <sz val="8"/>
        <color rgb="FF454545"/>
        <rFont val="Arial"/>
        <family val="2"/>
      </rPr>
      <t xml:space="preserve"> (1920x1200) IPS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sRGB, </t>
    </r>
    <r>
      <rPr>
        <b/>
        <sz val="8"/>
        <color rgb="FF454545"/>
        <rFont val="Arial"/>
        <family val="2"/>
      </rPr>
      <t>Low Power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Touch</t>
    </r>
  </si>
  <si>
    <t>301.7 x 214.6 x 16.4 mm</t>
  </si>
  <si>
    <t>TrackPoint pointing device and glass-like Mylar surface multi-touch touchpad, 
56 x 115 mm</t>
  </si>
  <si>
    <t>Lenovo V17 G4</t>
  </si>
  <si>
    <r>
      <rPr>
        <b/>
        <sz val="8"/>
        <color rgb="FF454545"/>
        <rFont val="Arial"/>
        <family val="2"/>
      </rPr>
      <t>i5</t>
    </r>
    <r>
      <rPr>
        <sz val="8"/>
        <color rgb="FF454545"/>
        <rFont val="Arial"/>
        <family val="2"/>
      </rPr>
      <t>, 8GB, 256GB SSD</t>
    </r>
  </si>
  <si>
    <t>V17 G4</t>
  </si>
  <si>
    <t>i3-1315U</t>
  </si>
  <si>
    <t>13w Yoga G2</t>
  </si>
  <si>
    <t>Barcelo R</t>
  </si>
  <si>
    <t>R5 7530U</t>
  </si>
  <si>
    <t>16p G4</t>
  </si>
  <si>
    <t>Raptor Lake-H</t>
  </si>
  <si>
    <t>i7-13700H</t>
  </si>
  <si>
    <t>RTX 4060</t>
  </si>
  <si>
    <t>80Wh</t>
  </si>
  <si>
    <t>3.2K</t>
  </si>
  <si>
    <t>i9-13900H</t>
  </si>
  <si>
    <t>R5 PRO 7530U</t>
  </si>
  <si>
    <t>R7 PRO 7730U</t>
  </si>
  <si>
    <t>L13 G4</t>
  </si>
  <si>
    <t>L13 Yoga G4</t>
  </si>
  <si>
    <t>L14 AMD G4</t>
  </si>
  <si>
    <t>L14 G4</t>
  </si>
  <si>
    <t>L15 AMD G4</t>
  </si>
  <si>
    <t>L15 G4</t>
  </si>
  <si>
    <t>T14 G4</t>
  </si>
  <si>
    <t>T14s G4</t>
  </si>
  <si>
    <t>T16 G2</t>
  </si>
  <si>
    <t>20UW005AGE</t>
  </si>
  <si>
    <t>X12 Detachable G1</t>
  </si>
  <si>
    <t>12.3"</t>
  </si>
  <si>
    <t>IR &amp; 5MP, HD</t>
  </si>
  <si>
    <t>42Wh</t>
  </si>
  <si>
    <t>20UW0071GE</t>
  </si>
  <si>
    <t>X13 G4</t>
  </si>
  <si>
    <t>X13 Yoga G4</t>
  </si>
  <si>
    <t>X1 Yoga G8</t>
  </si>
  <si>
    <r>
      <t xml:space="preserve">ThinkPad E14 AMD </t>
    </r>
    <r>
      <rPr>
        <sz val="10"/>
        <color rgb="FF454545"/>
        <rFont val="Arial"/>
        <family val="2"/>
      </rPr>
      <t>G5</t>
    </r>
  </si>
  <si>
    <r>
      <t xml:space="preserve">ThinkPad E14 </t>
    </r>
    <r>
      <rPr>
        <sz val="10"/>
        <color rgb="FF454545"/>
        <rFont val="Arial"/>
        <family val="2"/>
      </rPr>
      <t>G5</t>
    </r>
  </si>
  <si>
    <r>
      <t xml:space="preserve">ThinkPad E16 AMD </t>
    </r>
    <r>
      <rPr>
        <sz val="10"/>
        <color rgb="FF454545"/>
        <rFont val="Arial"/>
        <family val="2"/>
      </rPr>
      <t>G1</t>
    </r>
  </si>
  <si>
    <r>
      <t xml:space="preserve">ThinkPad E16 </t>
    </r>
    <r>
      <rPr>
        <sz val="10"/>
        <color rgb="FF454545"/>
        <rFont val="Arial"/>
        <family val="2"/>
      </rPr>
      <t>G1</t>
    </r>
  </si>
  <si>
    <r>
      <t xml:space="preserve">ThinkPad E16 </t>
    </r>
    <r>
      <rPr>
        <sz val="10"/>
        <color rgb="FF454545"/>
        <rFont val="Arial"/>
        <family val="2"/>
      </rPr>
      <t>G1</t>
    </r>
    <r>
      <rPr>
        <sz val="11"/>
        <color theme="1"/>
        <rFont val="Calibri"/>
        <family val="2"/>
        <scheme val="minor"/>
      </rPr>
      <t/>
    </r>
  </si>
  <si>
    <t>16" Progressive Midrange</t>
  </si>
  <si>
    <t>21JR0004GE</t>
  </si>
  <si>
    <t>21JR000CGE</t>
  </si>
  <si>
    <t>21JR000AGE</t>
  </si>
  <si>
    <t>21JR002WGE</t>
  </si>
  <si>
    <t>21JK0057GE</t>
  </si>
  <si>
    <t>21JK005AGE</t>
  </si>
  <si>
    <t>21JK0058GE</t>
  </si>
  <si>
    <t>21JK005BGE</t>
  </si>
  <si>
    <t>21JT0009GE</t>
  </si>
  <si>
    <t>21JT000FGE</t>
  </si>
  <si>
    <t>21JT000HGE</t>
  </si>
  <si>
    <t>21JT0037GE</t>
  </si>
  <si>
    <t>21JN004NGE</t>
  </si>
  <si>
    <t>21JN004RGE</t>
  </si>
  <si>
    <t>21JN004MGE</t>
  </si>
  <si>
    <t>Graphite Black</t>
  </si>
  <si>
    <t>Discrete TPM 2.0 Enabled</t>
  </si>
  <si>
    <r>
      <rPr>
        <b/>
        <sz val="8"/>
        <color rgb="FF454545"/>
        <rFont val="Arial"/>
        <family val="2"/>
      </rPr>
      <t xml:space="preserve">AMD Ryzen 5 7530U </t>
    </r>
    <r>
      <rPr>
        <sz val="8"/>
        <color rgb="FF454545"/>
        <rFont val="Arial"/>
        <family val="2"/>
      </rPr>
      <t xml:space="preserve">
(6C / 12T, 2.0 / 4.5GHz, 
3MB L2 / 16MB L3)</t>
    </r>
  </si>
  <si>
    <r>
      <rPr>
        <b/>
        <sz val="8"/>
        <color rgb="FF454545"/>
        <rFont val="Arial"/>
        <family val="2"/>
      </rPr>
      <t>AMD Ryzen 7 7730U</t>
    </r>
    <r>
      <rPr>
        <sz val="8"/>
        <color rgb="FF454545"/>
        <rFont val="Arial"/>
        <family val="2"/>
      </rPr>
      <t xml:space="preserve"> 
(8C / 16T, 2.0 / 4.5GHz, 
4MB L2 / 16MB L3)</t>
    </r>
  </si>
  <si>
    <r>
      <rPr>
        <b/>
        <sz val="8"/>
        <color rgb="FF454545"/>
        <rFont val="Arial"/>
        <family val="2"/>
      </rPr>
      <t>1TB</t>
    </r>
    <r>
      <rPr>
        <sz val="8"/>
        <color rgb="FF454545"/>
        <rFont val="Arial"/>
        <family val="2"/>
      </rPr>
      <t xml:space="preserve"> SSD 
M.2 2280 PCIe 4.0x4 NVMe Opal 2.0</t>
    </r>
  </si>
  <si>
    <r>
      <rPr>
        <b/>
        <sz val="8"/>
        <color rgb="FF454545"/>
        <rFont val="Arial"/>
        <family val="2"/>
      </rPr>
      <t>14"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45% NTSC</t>
    </r>
  </si>
  <si>
    <t>313 x 219.3 x 17.99 mm</t>
  </si>
  <si>
    <t>1.53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</si>
  <si>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1x </t>
    </r>
    <r>
      <rPr>
        <b/>
        <sz val="8"/>
        <color rgb="FF454545"/>
        <rFont val="Arial"/>
        <family val="2"/>
      </rPr>
      <t>USB-C 3.2 Gen 1</t>
    </r>
    <r>
      <rPr>
        <sz val="8"/>
        <color rgb="FF454545"/>
        <rFont val="Arial"/>
        <family val="2"/>
      </rPr>
      <t xml:space="preserve"> (support data transfer, Power Delivery 3.0 and DisplayPort 1.4)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</si>
  <si>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ThinkPad E14 AMD G5</t>
  </si>
  <si>
    <t>ThinkPad E14 G5</t>
  </si>
  <si>
    <t>ThinkPad E16 AMD G1</t>
  </si>
  <si>
    <t>ThinkPad E16 G1</t>
  </si>
  <si>
    <r>
      <rPr>
        <b/>
        <sz val="8"/>
        <color rgb="FF454545"/>
        <rFont val="Arial"/>
        <family val="2"/>
      </rPr>
      <t>Core i5</t>
    </r>
    <r>
      <rPr>
        <sz val="8"/>
        <color rgb="FF454545"/>
        <rFont val="Arial"/>
        <family val="2"/>
      </rPr>
      <t>, 8GB, 256GB SSD</t>
    </r>
  </si>
  <si>
    <r>
      <t xml:space="preserve">Ryzen 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</t>
    </r>
  </si>
  <si>
    <r>
      <t xml:space="preserve">Ryzen 7, 16GB, </t>
    </r>
    <r>
      <rPr>
        <b/>
        <sz val="8"/>
        <color rgb="FF454545"/>
        <rFont val="Arial"/>
        <family val="2"/>
      </rPr>
      <t>1TB SSD</t>
    </r>
  </si>
  <si>
    <r>
      <t xml:space="preserve">Core i5,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 xml:space="preserve"> SSD</t>
    </r>
  </si>
  <si>
    <r>
      <rPr>
        <b/>
        <sz val="8"/>
        <color rgb="FF454545"/>
        <rFont val="Arial"/>
        <family val="2"/>
      </rPr>
      <t>Intel Core i5-1335U</t>
    </r>
    <r>
      <rPr>
        <sz val="8"/>
        <color rgb="FF454545"/>
        <rFont val="Arial"/>
        <family val="2"/>
      </rPr>
      <t>, 
10C (2P + 8E) / 12T, P-core 1.3 / 4.6GHz, E-core 0.9 / 3.4GHz, 12MB</t>
    </r>
  </si>
  <si>
    <r>
      <rPr>
        <b/>
        <sz val="8"/>
        <color rgb="FF454545"/>
        <rFont val="Arial"/>
        <family val="2"/>
      </rPr>
      <t>Intel Core i7-1355U</t>
    </r>
    <r>
      <rPr>
        <sz val="8"/>
        <color rgb="FF454545"/>
        <rFont val="Arial"/>
        <family val="2"/>
      </rPr>
      <t>, 
10C (2P + 8E) / 12T, P-core 1.7 / 5.0GHz, E-core 1.2 / 3.7GHz, 12MB</t>
    </r>
  </si>
  <si>
    <r>
      <t xml:space="preserve">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 1.4)
1x </t>
    </r>
    <r>
      <rPr>
        <b/>
        <sz val="8"/>
        <color rgb="FF454545"/>
        <rFont val="Arial"/>
        <family val="2"/>
      </rPr>
      <t>Thunderbolt 4 / USB4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</si>
  <si>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1x HDMI 2.1, up to 4K/60Hz</t>
  </si>
  <si>
    <r>
      <rPr>
        <b/>
        <sz val="8"/>
        <color rgb="FF454545"/>
        <rFont val="Arial"/>
        <family val="2"/>
      </rPr>
      <t xml:space="preserve">AMD Ryzen 7 7730U </t>
    </r>
    <r>
      <rPr>
        <sz val="8"/>
        <color rgb="FF454545"/>
        <rFont val="Arial"/>
        <family val="2"/>
      </rPr>
      <t xml:space="preserve">
(8C / 16T, 2.0 / 4.5GHz, 
4MB L2 / 16MB L3)</t>
    </r>
  </si>
  <si>
    <r>
      <rPr>
        <b/>
        <sz val="8"/>
        <color rgb="FF454545"/>
        <rFont val="Arial"/>
        <family val="2"/>
      </rPr>
      <t>16" WUXGA</t>
    </r>
    <r>
      <rPr>
        <sz val="8"/>
        <color rgb="FF454545"/>
        <rFont val="Arial"/>
        <family val="2"/>
      </rPr>
      <t xml:space="preserve"> (1920x1200) IPS 
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45% NTSC</t>
    </r>
  </si>
  <si>
    <t>356.1 x 247.7 x 19.85 mm</t>
  </si>
  <si>
    <t>1.97 kg</t>
  </si>
  <si>
    <t>TrackPoint pointing device and Mylar surface multi-touch touchpad, 
68 x 115 mm</t>
  </si>
  <si>
    <r>
      <rPr>
        <b/>
        <sz val="8"/>
        <color rgb="FF454545"/>
        <rFont val="Arial"/>
        <family val="2"/>
      </rPr>
      <t>Intel Core i5-1335U, 10C</t>
    </r>
    <r>
      <rPr>
        <sz val="8"/>
        <color rgb="FF454545"/>
        <rFont val="Arial"/>
        <family val="2"/>
      </rPr>
      <t xml:space="preserve"> 
(2P + 8E) / 12T, P-core 1.3 / 4.6GHz, 
E-core 0.9 / 3.4GHz, 12MB</t>
    </r>
  </si>
  <si>
    <r>
      <rPr>
        <b/>
        <sz val="8"/>
        <color rgb="FF454545"/>
        <rFont val="Arial"/>
        <family val="2"/>
      </rPr>
      <t>WQXGA 400 nits</t>
    </r>
    <r>
      <rPr>
        <sz val="8"/>
        <color rgb="FF454545"/>
        <rFont val="Arial"/>
        <family val="2"/>
      </rPr>
      <t xml:space="preserve">, Core i7, </t>
    </r>
    <r>
      <rPr>
        <b/>
        <sz val="8"/>
        <color rgb="FF454545"/>
        <rFont val="Arial"/>
        <family val="2"/>
      </rPr>
      <t>1TB SSD</t>
    </r>
  </si>
  <si>
    <t>14" Modern Midrange Convertible</t>
  </si>
  <si>
    <t>ThinkBook 14s Yoga G3</t>
  </si>
  <si>
    <t>E14 AMD G5</t>
  </si>
  <si>
    <t>R7 7730U</t>
  </si>
  <si>
    <t>E14 G5</t>
  </si>
  <si>
    <t>E16 AMD G1</t>
  </si>
  <si>
    <t>E16 G1</t>
  </si>
  <si>
    <t>21HD004RGE</t>
  </si>
  <si>
    <t>1Y Premier WHB (CPN)</t>
  </si>
  <si>
    <r>
      <rPr>
        <b/>
        <sz val="8"/>
        <color rgb="FF454545"/>
        <rFont val="Arial"/>
        <family val="2"/>
      </rPr>
      <t>14" 2.8K</t>
    </r>
    <r>
      <rPr>
        <sz val="8"/>
        <color rgb="FF454545"/>
        <rFont val="Arial"/>
        <family val="2"/>
      </rPr>
      <t xml:space="preserve"> (2880x1800)</t>
    </r>
    <r>
      <rPr>
        <b/>
        <sz val="8"/>
        <color rgb="FF454545"/>
        <rFont val="Arial"/>
        <family val="2"/>
      </rPr>
      <t xml:space="preserve"> OLED 400nits</t>
    </r>
    <r>
      <rPr>
        <sz val="8"/>
        <color rgb="FF454545"/>
        <rFont val="Arial"/>
        <family val="2"/>
      </rPr>
      <t xml:space="preserve"> Anti-glare / Anti-reflection / Anti-fingerprint, 100% DCI-P3, </t>
    </r>
    <r>
      <rPr>
        <b/>
        <sz val="8"/>
        <color rgb="FF454545"/>
        <rFont val="Arial"/>
        <family val="2"/>
      </rPr>
      <t>DisplayHDR</t>
    </r>
    <r>
      <rPr>
        <sz val="8"/>
        <color rgb="FF454545"/>
        <rFont val="Arial"/>
        <family val="2"/>
      </rPr>
      <t xml:space="preserve"> </t>
    </r>
    <r>
      <rPr>
        <b/>
        <sz val="8"/>
        <color rgb="FF454545"/>
        <rFont val="Arial"/>
        <family val="2"/>
      </rPr>
      <t>True Black 500</t>
    </r>
    <r>
      <rPr>
        <sz val="8"/>
        <color rgb="FF454545"/>
        <rFont val="Arial"/>
        <family val="2"/>
      </rPr>
      <t>, Dolby Vision</t>
    </r>
  </si>
  <si>
    <r>
      <t>2.8K OLED</t>
    </r>
    <r>
      <rPr>
        <sz val="8"/>
        <color rgb="FF454545"/>
        <rFont val="Arial"/>
        <family val="2"/>
      </rPr>
      <t>, 32GB, 1TB SSD, 4G LTE</t>
    </r>
  </si>
  <si>
    <t>21JN00AVGE</t>
  </si>
  <si>
    <t>21HH007SGE</t>
  </si>
  <si>
    <r>
      <rPr>
        <b/>
        <sz val="8"/>
        <color rgb="FF454545"/>
        <rFont val="Arial"/>
        <family val="2"/>
      </rPr>
      <t>16" WQUXGA</t>
    </r>
    <r>
      <rPr>
        <sz val="8"/>
        <color rgb="FF454545"/>
        <rFont val="Arial"/>
        <family val="2"/>
      </rPr>
      <t xml:space="preserve"> (3840x2400) 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Anti-reflection / Anti-smudge, 100% DCI-P3, </t>
    </r>
    <r>
      <rPr>
        <b/>
        <sz val="8"/>
        <color rgb="FF454545"/>
        <rFont val="Arial"/>
        <family val="2"/>
      </rPr>
      <t>DisplayHDR 400</t>
    </r>
    <r>
      <rPr>
        <sz val="8"/>
        <color rgb="FF454545"/>
        <rFont val="Arial"/>
        <family val="2"/>
      </rPr>
      <t>, 
Dolby Vision</t>
    </r>
  </si>
  <si>
    <t>Firmware TPM 2.0 Enabled</t>
  </si>
  <si>
    <t>1Y Premier TP Entry WHB   (CPN)</t>
  </si>
  <si>
    <r>
      <rPr>
        <b/>
        <sz val="8"/>
        <color rgb="FF454545"/>
        <rFont val="Arial"/>
        <family val="2"/>
      </rPr>
      <t>16" WQXGA</t>
    </r>
    <r>
      <rPr>
        <sz val="8"/>
        <color rgb="FF454545"/>
        <rFont val="Arial"/>
        <family val="2"/>
      </rPr>
      <t xml:space="preserve"> (2560x1600) IPS 
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Anti-glare, 100% sRGB</t>
    </r>
  </si>
  <si>
    <t>AGAR</t>
  </si>
  <si>
    <t>Lenovo V15 G4</t>
  </si>
  <si>
    <r>
      <t xml:space="preserve">Lenovo V15 </t>
    </r>
    <r>
      <rPr>
        <sz val="10"/>
        <color rgb="FF454545"/>
        <rFont val="Arial"/>
        <family val="2"/>
      </rPr>
      <t>G4</t>
    </r>
  </si>
  <si>
    <t>83A1002CGE</t>
  </si>
  <si>
    <t>83A1002YGE</t>
  </si>
  <si>
    <t>83A1001JGE</t>
  </si>
  <si>
    <r>
      <rPr>
        <b/>
        <sz val="8"/>
        <color rgb="FF454545"/>
        <rFont val="Arial"/>
        <family val="2"/>
      </rPr>
      <t>Intel Core i3-1315U</t>
    </r>
    <r>
      <rPr>
        <sz val="8"/>
        <color rgb="FF454545"/>
        <rFont val="Arial"/>
        <family val="2"/>
      </rPr>
      <t>, 
6C (2P + 4E) / 8T, P-core 1.2 / 4.5GHz, E-core 0.9 / 3.3GHz, 10MB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</si>
  <si>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
TN 250nits Anti-glare, 45% NTSC</t>
    </r>
  </si>
  <si>
    <r>
      <rPr>
        <b/>
        <sz val="8"/>
        <color rgb="FF454545"/>
        <rFont val="Arial"/>
        <family val="2"/>
      </rPr>
      <t xml:space="preserve">Up to 16GB </t>
    </r>
    <r>
      <rPr>
        <sz val="8"/>
        <color rgb="FF454545"/>
        <rFont val="Arial"/>
        <family val="2"/>
      </rPr>
      <t xml:space="preserve">
(8GB soldered + 8GB SO-DIMM)
DDR4-3200 offering</t>
    </r>
  </si>
  <si>
    <t xml:space="preserve"> 1.67 kg</t>
  </si>
  <si>
    <r>
      <t xml:space="preserve">1x </t>
    </r>
    <r>
      <rPr>
        <b/>
        <sz val="8"/>
        <color rgb="FF454545"/>
        <rFont val="Arial"/>
        <family val="2"/>
      </rPr>
      <t>USB 2.0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 xml:space="preserve">USB-C 3.2 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USB-C 3.2 Gen 1</t>
    </r>
    <r>
      <rPr>
        <sz val="8"/>
        <color rgb="FF454545"/>
        <rFont val="Arial"/>
        <family val="2"/>
      </rPr>
      <t xml:space="preserve"> (support data transfer, Power Delivery 3.0 and DisplayPort™ 1.2)</t>
    </r>
  </si>
  <si>
    <t>1x Ethernet (RJ-45)
1x Headphone / microphone combo jack (3.5mm)
1x Power connector</t>
  </si>
  <si>
    <t>Buttonless Mylar® surface multi-touch touchpad, supports Precision TouchPad (PTP), 62 x 104 mm (2.44 x 4.09 inches)</t>
  </si>
  <si>
    <t>V15 G4</t>
  </si>
  <si>
    <t>21KJ000LGE</t>
  </si>
  <si>
    <t>21KJ0019GE</t>
  </si>
  <si>
    <r>
      <rPr>
        <b/>
        <sz val="8"/>
        <color rgb="FF454545"/>
        <rFont val="Arial"/>
        <family val="2"/>
      </rPr>
      <t>AMD Ryzen 5 7530U</t>
    </r>
    <r>
      <rPr>
        <sz val="8"/>
        <color rgb="FF454545"/>
        <rFont val="Arial"/>
        <family val="2"/>
      </rPr>
      <t xml:space="preserve"> 
(6C / 12T, 2.0 / 4.5GHz, 3MB L2 / 16MB L3)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</si>
  <si>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</si>
  <si>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 xml:space="preserve">2x 8GB </t>
    </r>
    <r>
      <rPr>
        <sz val="8"/>
        <color rgb="FF454545"/>
        <rFont val="Arial"/>
        <family val="2"/>
      </rPr>
      <t>SO-DIMM DDR4-3200</t>
    </r>
  </si>
  <si>
    <t>313.5 x 224 x 16.9 mm</t>
  </si>
  <si>
    <t>1,38 kg</t>
  </si>
  <si>
    <t>1x SD Card reader
1x Ethernet (RJ-45)
1x Headphone / microphone 
combo jack (3.5mm)</t>
  </si>
  <si>
    <t>Buttonless Mylar® surface multi-touch touchpad, supports Precision TouchPad (PTP), 75 x 120 mm</t>
  </si>
  <si>
    <t>ThinkBook 14 AMD G6</t>
  </si>
  <si>
    <t>ThinkBook 14 G6</t>
  </si>
  <si>
    <r>
      <t xml:space="preserve">ThinkBook 14 </t>
    </r>
    <r>
      <rPr>
        <sz val="11"/>
        <color rgb="FF454545"/>
        <rFont val="Arial"/>
        <family val="2"/>
      </rPr>
      <t>G6</t>
    </r>
  </si>
  <si>
    <r>
      <t xml:space="preserve">ThinkBook 14 AMD </t>
    </r>
    <r>
      <rPr>
        <sz val="10"/>
        <color rgb="FF454545"/>
        <rFont val="Arial"/>
        <family val="2"/>
      </rPr>
      <t>G6</t>
    </r>
  </si>
  <si>
    <t>21KG001EGE</t>
  </si>
  <si>
    <t>21KG0066GE</t>
  </si>
  <si>
    <r>
      <rPr>
        <b/>
        <sz val="8"/>
        <color rgb="FF454545"/>
        <rFont val="Arial"/>
        <family val="2"/>
      </rPr>
      <t>1x 8GB</t>
    </r>
    <r>
      <rPr>
        <sz val="8"/>
        <color rgb="FF454545"/>
        <rFont val="Arial"/>
        <family val="2"/>
      </rPr>
      <t xml:space="preserve"> SO-DIMM DDR5-5200</t>
    </r>
  </si>
  <si>
    <r>
      <rPr>
        <b/>
        <sz val="8"/>
        <color rgb="FF454545"/>
        <rFont val="Arial"/>
        <family val="2"/>
      </rPr>
      <t>2x 8GB</t>
    </r>
    <r>
      <rPr>
        <sz val="8"/>
        <color rgb="FF454545"/>
        <rFont val="Arial"/>
        <family val="2"/>
      </rPr>
      <t xml:space="preserve"> SO-DIMM DDR5-5200</t>
    </r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</si>
  <si>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 xml:space="preserve">USB 3.2 Gen 1 </t>
    </r>
    <r>
      <rPr>
        <sz val="8"/>
        <color rgb="FF454545"/>
        <rFont val="Arial"/>
        <family val="2"/>
      </rPr>
      <t xml:space="preserve">(Always On)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DisplayPort™ 1.4)
</t>
    </r>
    <r>
      <rPr>
        <b/>
        <sz val="8"/>
        <color rgb="FF454545"/>
        <rFont val="Arial"/>
        <family val="2"/>
      </rPr>
      <t>1x Thunderbolt 4 / USB4®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</si>
  <si>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1x SD card reader
1x Ethernet (RJ-45)
1x Headphone / microphone 
combo jack (3.5mm)</t>
  </si>
  <si>
    <t>Buttonless Mylar® surface multi-touch touchpad, supports Precision TouchPad (PTP), 75 x 120 mm (2.95 x 4.72 inches)</t>
  </si>
  <si>
    <t>21KK001DGE</t>
  </si>
  <si>
    <t>21KK000XGE</t>
  </si>
  <si>
    <t>21KK001BGE</t>
  </si>
  <si>
    <r>
      <rPr>
        <b/>
        <sz val="8"/>
        <color rgb="FF454545"/>
        <rFont val="Arial"/>
        <family val="2"/>
      </rPr>
      <t>AMD Ryzen 7 7730U</t>
    </r>
    <r>
      <rPr>
        <sz val="8"/>
        <color rgb="FF454545"/>
        <rFont val="Arial"/>
        <family val="2"/>
      </rPr>
      <t xml:space="preserve"> 
(8C / 16T, 2.0 / 4.5GHz, 4MB L2 / 16MB L3)</t>
    </r>
  </si>
  <si>
    <r>
      <rPr>
        <b/>
        <sz val="8"/>
        <color rgb="FF454545"/>
        <rFont val="Arial"/>
        <family val="2"/>
      </rPr>
      <t>1x 8GB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</si>
  <si>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2x 8GB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</si>
  <si>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 xml:space="preserve"> 
M.2 2242 PCIe 4.0x4 NVMe</t>
    </r>
  </si>
  <si>
    <t>356 x 253.5 x 17.5 mm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</si>
  <si>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U</t>
    </r>
    <r>
      <rPr>
        <b/>
        <sz val="8"/>
        <color rgb="FF454545"/>
        <rFont val="Arial"/>
        <family val="2"/>
      </rPr>
      <t>SB-C 3.2 Gen 2</t>
    </r>
    <r>
      <rPr>
        <sz val="8"/>
        <color rgb="FF454545"/>
        <rFont val="Arial"/>
        <family val="2"/>
      </rPr>
      <t xml:space="preserve"> (support data transfer, Power Delivery 3.0 and DisplayPort™ 1.4)</t>
    </r>
  </si>
  <si>
    <t>1x SD card reader
1x Ethernet (RJ-45)
1x Headphone / microphone combo jack (3.5mm)</t>
  </si>
  <si>
    <t>ThinkBook 16 AMD G6</t>
  </si>
  <si>
    <r>
      <t xml:space="preserve">ThinkBook 16 </t>
    </r>
    <r>
      <rPr>
        <sz val="10"/>
        <color rgb="FF454545"/>
        <rFont val="Arial"/>
        <family val="2"/>
      </rPr>
      <t>G6</t>
    </r>
  </si>
  <si>
    <r>
      <t>ThinkBook 16 AMD</t>
    </r>
    <r>
      <rPr>
        <sz val="10"/>
        <color rgb="FF454545"/>
        <rFont val="Arial"/>
        <family val="2"/>
      </rPr>
      <t xml:space="preserve"> G6</t>
    </r>
  </si>
  <si>
    <r>
      <t xml:space="preserve">Thinkbook 16 AMD </t>
    </r>
    <r>
      <rPr>
        <sz val="10"/>
        <color rgb="FF454545"/>
        <rFont val="Arial"/>
        <family val="2"/>
      </rPr>
      <t>G6</t>
    </r>
  </si>
  <si>
    <r>
      <t xml:space="preserve">ThinkBook 16 AMD </t>
    </r>
    <r>
      <rPr>
        <sz val="10"/>
        <color rgb="FF454545"/>
        <rFont val="Arial"/>
        <family val="2"/>
      </rPr>
      <t>G6</t>
    </r>
  </si>
  <si>
    <t>21KH001BGE</t>
  </si>
  <si>
    <t>21KH006EGE</t>
  </si>
  <si>
    <t>21KH0012GE</t>
  </si>
  <si>
    <r>
      <rPr>
        <b/>
        <sz val="8"/>
        <color rgb="FF454545"/>
        <rFont val="Arial"/>
        <family val="2"/>
      </rPr>
      <t>Intel Core i7-13700H</t>
    </r>
    <r>
      <rPr>
        <sz val="8"/>
        <color rgb="FF454545"/>
        <rFont val="Arial"/>
        <family val="2"/>
      </rPr>
      <t>, 
14C (6P + 8E) / 20T, P-core 2.4 / 5.0GHz, E-core 1.8 / 3.7GHz, 24MB</t>
    </r>
  </si>
  <si>
    <r>
      <rPr>
        <b/>
        <sz val="8"/>
        <color rgb="FF454545"/>
        <rFont val="Arial"/>
        <family val="2"/>
      </rPr>
      <t xml:space="preserve">2x 8GB </t>
    </r>
    <r>
      <rPr>
        <sz val="8"/>
        <color rgb="FF454545"/>
        <rFont val="Arial"/>
        <family val="2"/>
      </rPr>
      <t>SO-DIMM DDR5-5200</t>
    </r>
  </si>
  <si>
    <r>
      <rPr>
        <b/>
        <sz val="8"/>
        <color rgb="FF454545"/>
        <rFont val="Arial"/>
        <family val="2"/>
      </rPr>
      <t xml:space="preserve">256GB </t>
    </r>
    <r>
      <rPr>
        <sz val="8"/>
        <color rgb="FF454545"/>
        <rFont val="Arial"/>
        <family val="2"/>
      </rPr>
      <t>SSD 
M.2 2242 PCIe 4.0x4 NVMe</t>
    </r>
  </si>
  <si>
    <r>
      <rPr>
        <b/>
        <sz val="8"/>
        <color rgb="FF454545"/>
        <rFont val="Arial"/>
        <family val="2"/>
      </rPr>
      <t>Up to 64GB</t>
    </r>
    <r>
      <rPr>
        <sz val="8"/>
        <color rgb="FF454545"/>
        <rFont val="Arial"/>
        <family val="2"/>
      </rPr>
      <t xml:space="preserve"> 
DDR5-5200</t>
    </r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</si>
  <si>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1x </t>
    </r>
    <r>
      <rPr>
        <b/>
        <sz val="8"/>
        <color rgb="FF454545"/>
        <rFont val="Arial"/>
        <family val="2"/>
      </rPr>
      <t xml:space="preserve">USB-C 3.2 Gen 2 </t>
    </r>
    <r>
      <rPr>
        <sz val="8"/>
        <color rgb="FF454545"/>
        <rFont val="Arial"/>
        <family val="2"/>
      </rPr>
      <t xml:space="preserve">(support data transfer, Power Delivery 3.0 and DisplayPort™ 1.4)
1x </t>
    </r>
    <r>
      <rPr>
        <b/>
        <sz val="8"/>
        <color rgb="FF454545"/>
        <rFont val="Arial"/>
        <family val="2"/>
      </rPr>
      <t>Thunderbolt 4 / USB4® 40Gbps</t>
    </r>
    <r>
      <rPr>
        <sz val="8"/>
        <color rgb="FF454545"/>
        <rFont val="Arial"/>
        <family val="2"/>
      </rPr>
      <t xml:space="preserve"> (support data transfer, Power Delivery 3.0 and DisplayPort 1.4)</t>
    </r>
  </si>
  <si>
    <t>ThinkBook 16 G6</t>
  </si>
  <si>
    <r>
      <t>ThinkPad T14s AMD</t>
    </r>
    <r>
      <rPr>
        <sz val="10"/>
        <color rgb="FF454545"/>
        <rFont val="Arial"/>
        <family val="2"/>
      </rPr>
      <t xml:space="preserve"> G4</t>
    </r>
  </si>
  <si>
    <t>AMD Phoenix </t>
  </si>
  <si>
    <r>
      <t xml:space="preserve">R5 PRO,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512GB, </t>
    </r>
    <r>
      <rPr>
        <b/>
        <sz val="8"/>
        <color rgb="FF454545"/>
        <rFont val="Arial"/>
        <family val="2"/>
      </rPr>
      <t>WWAN Ready</t>
    </r>
  </si>
  <si>
    <r>
      <t>R7 PRO</t>
    </r>
    <r>
      <rPr>
        <sz val="8"/>
        <color rgb="FF454545"/>
        <rFont val="Arial"/>
        <family val="2"/>
      </rPr>
      <t>, 32 GB,</t>
    </r>
    <r>
      <rPr>
        <b/>
        <sz val="8"/>
        <color rgb="FF454545"/>
        <rFont val="Arial"/>
        <family val="2"/>
      </rPr>
      <t xml:space="preserve"> 1TB SSD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4G LTE</t>
    </r>
  </si>
  <si>
    <r>
      <t>OLED</t>
    </r>
    <r>
      <rPr>
        <sz val="8"/>
        <color rgb="FF454545"/>
        <rFont val="Arial"/>
        <family val="2"/>
      </rPr>
      <t>, R7 PRO, 32GB, 1TB SSD, 4G</t>
    </r>
  </si>
  <si>
    <t>21F8000KGE</t>
  </si>
  <si>
    <t>21F8002TGE</t>
  </si>
  <si>
    <t>21F80041GE</t>
  </si>
  <si>
    <t>1TB SSD M.2 2280 PCIe 4.0x4 Performance NVMe Opal 2.0</t>
  </si>
  <si>
    <t>Integrated AMD Radeon 740M Graphics</t>
  </si>
  <si>
    <t>Integrated AMD Radeon 780M Graphics</t>
  </si>
  <si>
    <t>14" 2.8K (2880x1800) OLED 400nits Anti-glare / Anti-reflection / Anti-smudge, 100% DCI-P3, DisplayHDR True Black 500, Dolby Vision</t>
  </si>
  <si>
    <t>Qualcomm Wi-Fi 6E NFA725A, 11ax 2x2 + BT5.1</t>
  </si>
  <si>
    <t>Microsoft Pluton TPM 2.0 Enabled</t>
  </si>
  <si>
    <r>
      <rPr>
        <b/>
        <sz val="8"/>
        <color rgb="FF454545"/>
        <rFont val="Arial"/>
        <family val="2"/>
      </rPr>
      <t>AMD Ryzen 5 PRO 7540U</t>
    </r>
    <r>
      <rPr>
        <sz val="8"/>
        <color rgb="FF454545"/>
        <rFont val="Arial"/>
        <family val="2"/>
      </rPr>
      <t xml:space="preserve"> 
(6C / 12T, 3.2 / 4.9GHz, 
6MB L2 / 16MB L3)</t>
    </r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</si>
  <si>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
LPDDR5x-6400</t>
    </r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</si>
  <si>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2x </t>
    </r>
    <r>
      <rPr>
        <b/>
        <sz val="8"/>
        <color rgb="FF454545"/>
        <rFont val="Arial"/>
        <family val="2"/>
      </rPr>
      <t>USB4 40Gbps</t>
    </r>
    <r>
      <rPr>
        <sz val="8"/>
        <color rgb="FF454545"/>
        <rFont val="Arial"/>
        <family val="2"/>
      </rPr>
      <t xml:space="preserve"> (support data transfer, Power Delivery 3.0 and DisplayPort™ 1.4a)</t>
    </r>
  </si>
  <si>
    <t>ThinkPad T14s AMD G4</t>
  </si>
  <si>
    <r>
      <rPr>
        <b/>
        <sz val="8"/>
        <color rgb="FF454545"/>
        <rFont val="Arial"/>
        <family val="2"/>
      </rPr>
      <t>16" WUXGA</t>
    </r>
    <r>
      <rPr>
        <sz val="8"/>
        <color rgb="FF454545"/>
        <rFont val="Arial"/>
        <family val="2"/>
      </rPr>
      <t xml:space="preserve"> (1920x1200) IPS</t>
    </r>
    <r>
      <rPr>
        <b/>
        <sz val="8"/>
        <color rgb="FF454545"/>
        <rFont val="Arial"/>
        <family val="2"/>
      </rPr>
      <t xml:space="preserve"> 
300nits</t>
    </r>
    <r>
      <rPr>
        <sz val="8"/>
        <color rgb="FF454545"/>
        <rFont val="Arial"/>
        <family val="2"/>
      </rPr>
      <t xml:space="preserve"> Anti-glare, 45% NTSC</t>
    </r>
  </si>
  <si>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DDR4 SO-DIMM slots, 
</t>
    </r>
    <r>
      <rPr>
        <b/>
        <sz val="8"/>
        <color rgb="FF454545"/>
        <rFont val="Arial"/>
        <family val="2"/>
      </rPr>
      <t>dual-channel capable</t>
    </r>
  </si>
  <si>
    <r>
      <rPr>
        <b/>
        <sz val="8"/>
        <color rgb="FF454545"/>
        <rFont val="Arial"/>
        <family val="2"/>
      </rPr>
      <t>Two</t>
    </r>
    <r>
      <rPr>
        <sz val="8"/>
        <color rgb="FF454545"/>
        <rFont val="Arial"/>
        <family val="2"/>
      </rPr>
      <t xml:space="preserve"> DDR5 SO-DIMM slots, 
</t>
    </r>
    <r>
      <rPr>
        <b/>
        <sz val="8"/>
        <color rgb="FF454545"/>
        <rFont val="Arial"/>
        <family val="2"/>
      </rPr>
      <t>dual-channel capable</t>
    </r>
  </si>
  <si>
    <t>14 AMD G6</t>
  </si>
  <si>
    <t>14 G6</t>
  </si>
  <si>
    <t>16 AMD G6</t>
  </si>
  <si>
    <t>16 G6</t>
  </si>
  <si>
    <t>T14s AMD G4</t>
  </si>
  <si>
    <t>Phoenix </t>
  </si>
  <si>
    <t>R5 PRO 7540U</t>
  </si>
  <si>
    <t>R7 PRO 7840U</t>
  </si>
  <si>
    <t>83A100BAGE</t>
  </si>
  <si>
    <t>83A100B9GE</t>
  </si>
  <si>
    <r>
      <rPr>
        <b/>
        <sz val="8"/>
        <color rgb="FF454545"/>
        <rFont val="Arial"/>
        <family val="2"/>
      </rPr>
      <t>Intel Core i5-13420H</t>
    </r>
    <r>
      <rPr>
        <sz val="8"/>
        <color rgb="FF454545"/>
        <rFont val="Arial"/>
        <family val="2"/>
      </rPr>
      <t>, 
8C (4P + 4E) / 12T, P-core 2.1 / 4.6GHz, E-core 1.5 / 3.4GHz, 12MB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</si>
  <si>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</t>
    </r>
    <r>
      <rPr>
        <b/>
        <sz val="8"/>
        <color rgb="FF454545"/>
        <rFont val="Arial"/>
        <family val="2"/>
      </rPr>
      <t>IPS</t>
    </r>
    <r>
      <rPr>
        <sz val="8"/>
        <color rgb="FF454545"/>
        <rFont val="Arial"/>
        <family val="2"/>
      </rPr>
      <t xml:space="preserve"> </t>
    </r>
    <r>
      <rPr>
        <b/>
        <sz val="8"/>
        <color rgb="FF454545"/>
        <rFont val="Arial"/>
        <family val="2"/>
      </rPr>
      <t>300nits</t>
    </r>
    <r>
      <rPr>
        <sz val="8"/>
        <color rgb="FF454545"/>
        <rFont val="Arial"/>
        <family val="2"/>
      </rPr>
      <t xml:space="preserve"> Anti-glare, 45% NTSC</t>
    </r>
  </si>
  <si>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Soldered DDR4-3200 +
 </t>
    </r>
    <r>
      <rPr>
        <b/>
        <sz val="8"/>
        <color rgb="FF454545"/>
        <rFont val="Arial"/>
        <family val="2"/>
      </rPr>
      <t>8GB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</si>
  <si>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15.6" FHD</t>
    </r>
    <r>
      <rPr>
        <sz val="8"/>
        <color rgb="FF454545"/>
        <rFont val="Arial"/>
        <family val="2"/>
      </rPr>
      <t xml:space="preserve"> (1920x1080) </t>
    </r>
    <r>
      <rPr>
        <b/>
        <sz val="8"/>
        <color rgb="FF454545"/>
        <rFont val="Arial"/>
        <family val="2"/>
      </rPr>
      <t>IPS 300nits</t>
    </r>
    <r>
      <rPr>
        <sz val="8"/>
        <color rgb="FF454545"/>
        <rFont val="Arial"/>
        <family val="2"/>
      </rPr>
      <t xml:space="preserve"> Anti-glare, 45% NTSC</t>
    </r>
  </si>
  <si>
    <r>
      <rPr>
        <b/>
        <sz val="8"/>
        <color rgb="FF454545"/>
        <rFont val="Arial"/>
        <family val="2"/>
      </rPr>
      <t>i5-H</t>
    </r>
    <r>
      <rPr>
        <sz val="8"/>
        <color rgb="FF454545"/>
        <rFont val="Arial"/>
        <family val="2"/>
      </rPr>
      <t>, 8GB, 256GB SSD, Win 11 Pro</t>
    </r>
  </si>
  <si>
    <r>
      <rPr>
        <b/>
        <sz val="8"/>
        <color rgb="FF454545"/>
        <rFont val="Arial"/>
        <family val="2"/>
      </rPr>
      <t>i5-H,</t>
    </r>
    <r>
      <rPr>
        <sz val="8"/>
        <color rgb="FF454545"/>
        <rFont val="Arial"/>
        <family val="2"/>
      </rPr>
      <t xml:space="preserve">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 SSD</t>
    </r>
    <r>
      <rPr>
        <sz val="8"/>
        <color rgb="FF454545"/>
        <rFont val="Arial"/>
        <family val="2"/>
      </rPr>
      <t>, Win 11 Pro</t>
    </r>
  </si>
  <si>
    <t>Core i5-H CPU, IPS Display, 300nits</t>
  </si>
  <si>
    <t>i5-13420H</t>
  </si>
  <si>
    <r>
      <t>ThinkPad T14 AMD</t>
    </r>
    <r>
      <rPr>
        <sz val="10"/>
        <color rgb="FF454545"/>
        <rFont val="Arial"/>
        <family val="2"/>
      </rPr>
      <t xml:space="preserve"> G4</t>
    </r>
  </si>
  <si>
    <t>21K3000XGE</t>
  </si>
  <si>
    <t>21K3003MGE</t>
  </si>
  <si>
    <t>21K30041GE</t>
  </si>
  <si>
    <r>
      <t xml:space="preserve">R5 PRO,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512GB</t>
    </r>
    <r>
      <rPr>
        <sz val="8"/>
        <color rgb="FF454545"/>
        <rFont val="Arial"/>
        <family val="2"/>
      </rPr>
      <t>, WWAN Ready</t>
    </r>
  </si>
  <si>
    <r>
      <t xml:space="preserve">R5 PRO,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>, 512GB, WWAN Ready</t>
    </r>
  </si>
  <si>
    <r>
      <rPr>
        <b/>
        <sz val="8"/>
        <color rgb="FF454545"/>
        <rFont val="Arial"/>
        <family val="2"/>
      </rPr>
      <t>R7 PRO</t>
    </r>
    <r>
      <rPr>
        <sz val="8"/>
        <color rgb="FF454545"/>
        <rFont val="Arial"/>
        <family val="2"/>
      </rPr>
      <t xml:space="preserve">, 32GB,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4G LTE</t>
    </r>
  </si>
  <si>
    <t>MediaTek Wi-Fi 6E RZ616, 11ax 2x2 + BT5.1</t>
  </si>
  <si>
    <t>0197528294896</t>
  </si>
  <si>
    <t>0197528288994</t>
  </si>
  <si>
    <t>0197532213937</t>
  </si>
  <si>
    <t>0197532215733</t>
  </si>
  <si>
    <t>2023-07-11</t>
  </si>
  <si>
    <t>2023-07-18</t>
  </si>
  <si>
    <r>
      <rPr>
        <b/>
        <sz val="8"/>
        <color rgb="FF454545"/>
        <rFont val="Arial"/>
        <family val="2"/>
      </rPr>
      <t xml:space="preserve">AMD Ryzen 5 PRO 7540U </t>
    </r>
    <r>
      <rPr>
        <sz val="8"/>
        <color rgb="FF454545"/>
        <rFont val="Arial"/>
        <family val="2"/>
      </rPr>
      <t xml:space="preserve">
(6C / 12T, 3.2 / 4.9GHz, 
6MB L2 / 16MB L3)</t>
    </r>
  </si>
  <si>
    <r>
      <rPr>
        <b/>
        <sz val="8"/>
        <color rgb="FF454545"/>
        <rFont val="Arial"/>
        <family val="2"/>
      </rPr>
      <t xml:space="preserve">AMD Ryzen 7 PRO 7840U </t>
    </r>
    <r>
      <rPr>
        <sz val="8"/>
        <color rgb="FF454545"/>
        <rFont val="Arial"/>
        <family val="2"/>
      </rPr>
      <t xml:space="preserve">
(8C / 16T, 3.3 / 5.1GHz, 
8MB L2 / 16MB L3)</t>
    </r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</si>
  <si>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
LPDDR5x-6400</t>
    </r>
  </si>
  <si>
    <r>
      <rPr>
        <b/>
        <sz val="8"/>
        <color rgb="FF454545"/>
        <rFont val="Arial"/>
        <family val="2"/>
      </rPr>
      <t>14" 2.8K</t>
    </r>
    <r>
      <rPr>
        <sz val="8"/>
        <color rgb="FF454545"/>
        <rFont val="Arial"/>
        <family val="2"/>
      </rPr>
      <t xml:space="preserve"> (2880x1800) </t>
    </r>
    <r>
      <rPr>
        <b/>
        <sz val="8"/>
        <color rgb="FF454545"/>
        <rFont val="Arial"/>
        <family val="2"/>
      </rPr>
      <t>OLED 400nits</t>
    </r>
    <r>
      <rPr>
        <sz val="8"/>
        <color rgb="FF454545"/>
        <rFont val="Arial"/>
        <family val="2"/>
      </rPr>
      <t xml:space="preserve"> Anti-glare / Anti-reflection / Anti-fingerprint, 100% DCI-P3, </t>
    </r>
    <r>
      <rPr>
        <b/>
        <sz val="8"/>
        <color rgb="FF454545"/>
        <rFont val="Arial"/>
        <family val="2"/>
      </rPr>
      <t>DisplayHDR</t>
    </r>
    <r>
      <rPr>
        <sz val="8"/>
        <color rgb="FF454545"/>
        <rFont val="Arial"/>
        <family val="2"/>
      </rPr>
      <t xml:space="preserve"> True Black 500, </t>
    </r>
    <r>
      <rPr>
        <b/>
        <sz val="8"/>
        <color rgb="FF454545"/>
        <rFont val="Arial"/>
        <family val="2"/>
      </rPr>
      <t>Dolby Vision</t>
    </r>
  </si>
  <si>
    <r>
      <rPr>
        <b/>
        <sz val="8"/>
        <color rgb="FF454545"/>
        <rFont val="Arial"/>
        <family val="2"/>
      </rPr>
      <t>2.8K OLED</t>
    </r>
    <r>
      <rPr>
        <sz val="8"/>
        <color rgb="FF454545"/>
        <rFont val="Arial"/>
        <family val="2"/>
      </rPr>
      <t>, R7 PRO, 32GB, 1TB, 4G</t>
    </r>
  </si>
  <si>
    <t>1.39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</si>
  <si>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 xml:space="preserve">USB 3.2 Gen 1 </t>
    </r>
    <r>
      <rPr>
        <sz val="8"/>
        <color rgb="FF454545"/>
        <rFont val="Arial"/>
        <family val="2"/>
      </rPr>
      <t xml:space="preserve">(Always On)
1x </t>
    </r>
    <r>
      <rPr>
        <b/>
        <sz val="8"/>
        <color rgb="FF454545"/>
        <rFont val="Arial"/>
        <family val="2"/>
      </rPr>
      <t xml:space="preserve">USB-C 3.2 Gen 2 </t>
    </r>
    <r>
      <rPr>
        <sz val="8"/>
        <color rgb="FF454545"/>
        <rFont val="Arial"/>
        <family val="2"/>
      </rPr>
      <t xml:space="preserve">(support data transfer, Power Delivery 3.0 and DisplayPort™ 1.4a)
1x </t>
    </r>
    <r>
      <rPr>
        <b/>
        <sz val="8"/>
        <color rgb="FF454545"/>
        <rFont val="Arial"/>
        <family val="2"/>
      </rPr>
      <t xml:space="preserve">USB4 40Gbps </t>
    </r>
    <r>
      <rPr>
        <sz val="8"/>
        <color rgb="FF454545"/>
        <rFont val="Arial"/>
        <family val="2"/>
      </rPr>
      <t>(support data transfer, Power Delivery 3.0 and DisplayPort 1.4a)</t>
    </r>
  </si>
  <si>
    <t>21CF004PGE</t>
  </si>
  <si>
    <t>21HD00DLGE</t>
  </si>
  <si>
    <t>ThinkPad T14 AMD G4</t>
  </si>
  <si>
    <r>
      <t xml:space="preserve">i5,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512GB SSD, </t>
    </r>
    <r>
      <rPr>
        <b/>
        <sz val="8"/>
        <color rgb="FF454545"/>
        <rFont val="Arial"/>
        <family val="2"/>
      </rPr>
      <t>WWAN Ready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</si>
  <si>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, 16GB, 512GB SSD, </t>
    </r>
    <r>
      <rPr>
        <b/>
        <sz val="8"/>
        <color rgb="FF454545"/>
        <rFont val="Arial"/>
        <family val="2"/>
      </rPr>
      <t>4G LTE</t>
    </r>
  </si>
  <si>
    <t>21F6003RGE</t>
  </si>
  <si>
    <r>
      <t>ThinkPad T16 AMD</t>
    </r>
    <r>
      <rPr>
        <sz val="10"/>
        <color rgb="FF454545"/>
        <rFont val="Arial"/>
        <family val="2"/>
      </rPr>
      <t xml:space="preserve"> G2</t>
    </r>
  </si>
  <si>
    <t>21K70035GE</t>
  </si>
  <si>
    <t>0197532247994</t>
  </si>
  <si>
    <t>361.9 x 255.5 x 20.5 mm</t>
  </si>
  <si>
    <t>1.71 kg</t>
  </si>
  <si>
    <r>
      <t xml:space="preserve">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
1x </t>
    </r>
    <r>
      <rPr>
        <b/>
        <sz val="8"/>
        <color rgb="FF454545"/>
        <rFont val="Arial"/>
        <family val="2"/>
      </rPr>
      <t>USB 3.2 Gen 1</t>
    </r>
    <r>
      <rPr>
        <sz val="8"/>
        <color rgb="FF454545"/>
        <rFont val="Arial"/>
        <family val="2"/>
      </rPr>
      <t xml:space="preserve"> (Always On)
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DisplayPort™ 1.4a)
1x </t>
    </r>
    <r>
      <rPr>
        <b/>
        <sz val="8"/>
        <color rgb="FF454545"/>
        <rFont val="Arial"/>
        <family val="2"/>
      </rPr>
      <t>USB4 40Gbps</t>
    </r>
    <r>
      <rPr>
        <sz val="8"/>
        <color rgb="FF454545"/>
        <rFont val="Arial"/>
        <family val="2"/>
      </rPr>
      <t xml:space="preserve"> (support data transfer, Power Delivery 3.0 and DisplayPort 1.4a)</t>
    </r>
  </si>
  <si>
    <t>TrackPoint® pointing device and glass-like Mylar® surface multi-touch touchpad, 67.7 x 115 mm</t>
  </si>
  <si>
    <t>21CH004MGE</t>
  </si>
  <si>
    <t>21CH004UGE</t>
  </si>
  <si>
    <t>ThinkPad T16 AMD G2</t>
  </si>
  <si>
    <t>21HM006WGE</t>
  </si>
  <si>
    <t>CO2 Offset 0.5 ton, 3Y Premier Support WHB (CPN)</t>
  </si>
  <si>
    <t>0197529557068</t>
  </si>
  <si>
    <t>2023-05-23</t>
  </si>
  <si>
    <t>Touch Style, Match-on-Chip, in Keyboard Key</t>
  </si>
  <si>
    <t>ThinkPad X1 Fold 16 G1</t>
  </si>
  <si>
    <t>16" Progressive Performance</t>
  </si>
  <si>
    <t>T14 AMD G4</t>
  </si>
  <si>
    <t>T16 AMD G2</t>
  </si>
  <si>
    <t>Foldable</t>
  </si>
  <si>
    <r>
      <rPr>
        <b/>
        <sz val="8"/>
        <color rgb="FF454545"/>
        <rFont val="Arial"/>
        <family val="2"/>
      </rPr>
      <t>Core i7-H</t>
    </r>
    <r>
      <rPr>
        <sz val="8"/>
        <color rgb="FF454545"/>
        <rFont val="Arial"/>
        <family val="2"/>
      </rPr>
      <t>, 16GB, 512GB SSD</t>
    </r>
  </si>
  <si>
    <r>
      <rPr>
        <b/>
        <sz val="8"/>
        <color rgb="FF454545"/>
        <rFont val="Arial"/>
        <family val="2"/>
      </rPr>
      <t>Core i7-H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1TB SSD</t>
    </r>
  </si>
  <si>
    <t>21JK00DJGE</t>
  </si>
  <si>
    <t>21JK00DQGE</t>
  </si>
  <si>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Soldered DDR4-3200 + 
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</si>
  <si>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 xml:space="preserve">Up to 48GB
</t>
    </r>
    <r>
      <rPr>
        <sz val="8"/>
        <color rgb="FF454545"/>
        <rFont val="Arial"/>
        <family val="2"/>
      </rPr>
      <t>(16GB soldered + 32GB SO-DIMM) DDR4-3200</t>
    </r>
  </si>
  <si>
    <t>21JN00D4GE</t>
  </si>
  <si>
    <t>21JN00D5GE</t>
  </si>
  <si>
    <r>
      <rPr>
        <b/>
        <sz val="8"/>
        <color rgb="FF454545"/>
        <rFont val="Arial"/>
        <family val="2"/>
      </rPr>
      <t xml:space="preserve">Up to 48GB 
</t>
    </r>
    <r>
      <rPr>
        <sz val="8"/>
        <color rgb="FF454545"/>
        <rFont val="Arial"/>
        <family val="2"/>
      </rPr>
      <t>(16GB soldered + 32GB SO-DIMM) DDR4-3200</t>
    </r>
  </si>
  <si>
    <t>13" Convertible</t>
  </si>
  <si>
    <r>
      <t xml:space="preserve">i7-H,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>, RTX 4060</t>
    </r>
  </si>
  <si>
    <t>21J80042GE</t>
  </si>
  <si>
    <r>
      <t xml:space="preserve">R7 PRO,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4G LTE</t>
    </r>
  </si>
  <si>
    <t>21FR001GGE</t>
  </si>
  <si>
    <t>21FJ0030GE</t>
  </si>
  <si>
    <r>
      <t xml:space="preserve">R7 PRO,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>, 4G LTE</t>
    </r>
  </si>
  <si>
    <r>
      <t xml:space="preserve">R5 PRO, </t>
    </r>
    <r>
      <rPr>
        <b/>
        <sz val="8"/>
        <color rgb="FF454545"/>
        <rFont val="Arial"/>
        <family val="2"/>
      </rPr>
      <t>16GB</t>
    </r>
    <r>
      <rPr>
        <sz val="8"/>
        <color rgb="FF454545"/>
        <rFont val="Arial"/>
        <family val="2"/>
      </rPr>
      <t xml:space="preserve">, 512GB, </t>
    </r>
    <r>
      <rPr>
        <b/>
        <sz val="8"/>
        <color rgb="FF454545"/>
        <rFont val="Arial"/>
        <family val="2"/>
      </rPr>
      <t>4G LTE</t>
    </r>
  </si>
  <si>
    <t>21H7002TGE</t>
  </si>
  <si>
    <t>21H3005UGE</t>
  </si>
  <si>
    <r>
      <t xml:space="preserve">i5,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>, 512GB SSD,</t>
    </r>
    <r>
      <rPr>
        <b/>
        <sz val="8"/>
        <color rgb="FF454545"/>
        <rFont val="Arial"/>
        <family val="2"/>
      </rPr>
      <t xml:space="preserve"> WWAN Ready</t>
    </r>
  </si>
  <si>
    <r>
      <t xml:space="preserve">R5 PRO,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>, 512GB,</t>
    </r>
    <r>
      <rPr>
        <b/>
        <sz val="8"/>
        <color rgb="FF454545"/>
        <rFont val="Arial"/>
        <family val="2"/>
      </rPr>
      <t xml:space="preserve"> WWAN Ready</t>
    </r>
  </si>
  <si>
    <r>
      <rPr>
        <b/>
        <sz val="8"/>
        <color rgb="FF454545"/>
        <rFont val="Arial"/>
        <family val="2"/>
      </rPr>
      <t>R7 PRO</t>
    </r>
    <r>
      <rPr>
        <sz val="8"/>
        <color rgb="FF454545"/>
        <rFont val="Arial"/>
        <family val="2"/>
      </rPr>
      <t xml:space="preserve">, 16GB, 512GB,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</si>
  <si>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454545"/>
        <rFont val="Arial"/>
        <family val="2"/>
      </rPr>
      <t>i7</t>
    </r>
    <r>
      <rPr>
        <sz val="8"/>
        <color rgb="FF454545"/>
        <rFont val="Arial"/>
        <family val="2"/>
      </rPr>
      <t xml:space="preserve">, 16GB, 512GB, </t>
    </r>
    <r>
      <rPr>
        <b/>
        <sz val="8"/>
        <color rgb="FF454545"/>
        <rFont val="Arial"/>
        <family val="2"/>
      </rPr>
      <t>4G LTE</t>
    </r>
  </si>
  <si>
    <r>
      <rPr>
        <b/>
        <sz val="8"/>
        <color rgb="FF454545"/>
        <rFont val="Arial"/>
        <family val="2"/>
      </rPr>
      <t xml:space="preserve">2x 16GB </t>
    </r>
    <r>
      <rPr>
        <sz val="8"/>
        <color rgb="FF454545"/>
        <rFont val="Arial"/>
        <family val="2"/>
      </rPr>
      <t xml:space="preserve">
SO-DIMM DDR5-5200</t>
    </r>
  </si>
  <si>
    <t>21H50033GE</t>
  </si>
  <si>
    <t>21H10079GE</t>
  </si>
  <si>
    <t>21H7002SGE</t>
  </si>
  <si>
    <t>AMD Wi-Fi 6E RZ616, 11ax 2x2 + BT5.3</t>
  </si>
  <si>
    <t>0197531229472</t>
  </si>
  <si>
    <t>2023-10-24</t>
  </si>
  <si>
    <t>Intel Wi-Fi 6E AX211, 11ax 2x2 + BT5.3</t>
  </si>
  <si>
    <t>0197531229496</t>
  </si>
  <si>
    <t>0197531227799</t>
  </si>
  <si>
    <t>Intel Wi-Fi 6 AX201, 11ax 2x2 + BT5.2</t>
  </si>
  <si>
    <t>0197531227614</t>
  </si>
  <si>
    <t>0197531227478</t>
  </si>
  <si>
    <t>0197531227522</t>
  </si>
  <si>
    <t>0197531228482</t>
  </si>
  <si>
    <r>
      <rPr>
        <sz val="8"/>
        <color rgb="FF454545"/>
        <rFont val="Arial"/>
        <family val="2"/>
      </rPr>
      <t xml:space="preserve">Quectel EM05-G, </t>
    </r>
    <r>
      <rPr>
        <b/>
        <sz val="8"/>
        <color rgb="FF454545"/>
        <rFont val="Arial"/>
        <family val="2"/>
      </rPr>
      <t xml:space="preserve">
4G LTE CAT4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 xml:space="preserve">
</t>
    </r>
    <r>
      <rPr>
        <sz val="8"/>
        <color rgb="FF454545"/>
        <rFont val="Arial"/>
        <family val="2"/>
      </rPr>
      <t>with Embedded eSIM</t>
    </r>
  </si>
  <si>
    <r>
      <rPr>
        <b/>
        <sz val="8"/>
        <color rgb="FF454545"/>
        <rFont val="Arial"/>
        <family val="2"/>
      </rPr>
      <t>2x 16GB</t>
    </r>
    <r>
      <rPr>
        <sz val="8"/>
        <color rgb="FF454545"/>
        <rFont val="Arial"/>
        <family val="2"/>
      </rPr>
      <t xml:space="preserve"> 
SO-DIMM DDR4-3200</t>
    </r>
  </si>
  <si>
    <r>
      <rPr>
        <b/>
        <sz val="8"/>
        <color rgb="FF454545"/>
        <rFont val="Arial"/>
        <family val="2"/>
      </rPr>
      <t xml:space="preserve">2x 16GB </t>
    </r>
    <r>
      <rPr>
        <sz val="8"/>
        <color rgb="FF454545"/>
        <rFont val="Arial"/>
        <family val="2"/>
      </rPr>
      <t xml:space="preserve">
SO-DIMM DDR4-3200</t>
    </r>
  </si>
  <si>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 xml:space="preserve"> Soldered 
DDR4-3200</t>
    </r>
  </si>
  <si>
    <t>Commercial Notebook Topseller</t>
  </si>
  <si>
    <t>15" Essential</t>
  </si>
  <si>
    <t>14" Modern Midrange</t>
  </si>
  <si>
    <t>13" Midrange</t>
  </si>
  <si>
    <t>21K3000NGE</t>
  </si>
  <si>
    <t>21HD00DYGE</t>
  </si>
  <si>
    <t>0197531720665</t>
  </si>
  <si>
    <t>2023-12-12</t>
  </si>
  <si>
    <t>21F6009TGE</t>
  </si>
  <si>
    <r>
      <rPr>
        <b/>
        <sz val="8"/>
        <color rgb="FF454545"/>
        <rFont val="Arial"/>
        <family val="2"/>
      </rPr>
      <t>2.8K OLED</t>
    </r>
    <r>
      <rPr>
        <sz val="8"/>
        <color rgb="FF454545"/>
        <rFont val="Arial"/>
        <family val="2"/>
      </rPr>
      <t>, i7, 32GB, 1TB SSD</t>
    </r>
  </si>
  <si>
    <r>
      <t xml:space="preserve">i7,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>, 1TB SSD, 4G LTE</t>
    </r>
  </si>
  <si>
    <r>
      <t xml:space="preserve">i5,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>, 512GB SSD, 4G LTE</t>
    </r>
  </si>
  <si>
    <t>21HH008XGE</t>
  </si>
  <si>
    <t>21EX009FGE</t>
  </si>
  <si>
    <r>
      <t xml:space="preserve">i5, </t>
    </r>
    <r>
      <rPr>
        <b/>
        <sz val="8"/>
        <color rgb="FF454545"/>
        <rFont val="Arial"/>
        <family val="2"/>
      </rPr>
      <t>32GB</t>
    </r>
    <r>
      <rPr>
        <sz val="8"/>
        <color rgb="FF454545"/>
        <rFont val="Arial"/>
        <family val="2"/>
      </rPr>
      <t>, 512GB, 4G LTE</t>
    </r>
  </si>
  <si>
    <t>21F2006AGE</t>
  </si>
  <si>
    <t>21F20069GE</t>
  </si>
  <si>
    <r>
      <t>32GB</t>
    </r>
    <r>
      <rPr>
        <sz val="8"/>
        <color rgb="FF454545"/>
        <rFont val="Arial"/>
        <family val="2"/>
      </rPr>
      <t xml:space="preserve"> soldered memory, 
</t>
    </r>
    <r>
      <rPr>
        <b/>
        <sz val="8"/>
        <color rgb="FF454545"/>
        <rFont val="Arial"/>
        <family val="2"/>
      </rPr>
      <t>not upgradable</t>
    </r>
  </si>
  <si>
    <r>
      <t>ThinkPad Z16</t>
    </r>
    <r>
      <rPr>
        <sz val="10"/>
        <color rgb="FF454545"/>
        <rFont val="Arial"/>
        <family val="2"/>
      </rPr>
      <t xml:space="preserve"> G2</t>
    </r>
  </si>
  <si>
    <t>21K7004EGE</t>
  </si>
  <si>
    <t>Qualcomm Wi-Fi 6E NFA725A, 11ax 2x2 + BT5.3</t>
  </si>
  <si>
    <t>21JX001YGE</t>
  </si>
  <si>
    <t>21JX001HGE</t>
  </si>
  <si>
    <t>AMD Phoenix</t>
  </si>
  <si>
    <r>
      <rPr>
        <b/>
        <sz val="8"/>
        <color rgb="FF454545"/>
        <rFont val="Arial"/>
        <family val="2"/>
      </rPr>
      <t>R7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, 32GB, </t>
    </r>
    <r>
      <rPr>
        <b/>
        <sz val="8"/>
        <color rgb="FF454545"/>
        <rFont val="Arial"/>
        <family val="2"/>
      </rPr>
      <t>RX6550M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no WWAN</t>
    </r>
  </si>
  <si>
    <t>MediaTek Wi-Fi 6E RZ616, 11ax 2x2 + BT5.3</t>
  </si>
  <si>
    <t>FHD 1080p + IR Discrete with E-shutter</t>
  </si>
  <si>
    <t>1Y Premier WHB (CPN), CO2 Offset 0.5 ton (2nd Generation Carbon Offset Projects)</t>
  </si>
  <si>
    <r>
      <rPr>
        <b/>
        <sz val="8"/>
        <color rgb="FF454545"/>
        <rFont val="Arial"/>
        <family val="2"/>
      </rPr>
      <t xml:space="preserve">AMD Ryzen 7 PRO 7840HS </t>
    </r>
    <r>
      <rPr>
        <sz val="8"/>
        <color rgb="FF454545"/>
        <rFont val="Arial"/>
        <family val="2"/>
      </rPr>
      <t xml:space="preserve">
(8C / 16T, 3.8 / 5.1GHz, 
8MB L2 / 16MB L3)</t>
    </r>
  </si>
  <si>
    <r>
      <rPr>
        <b/>
        <sz val="8"/>
        <color rgb="FF454545"/>
        <rFont val="Arial"/>
        <family val="2"/>
      </rPr>
      <t>AMD Ryzen 9 PRO 7940HS</t>
    </r>
    <r>
      <rPr>
        <sz val="8"/>
        <color rgb="FF454545"/>
        <rFont val="Arial"/>
        <family val="2"/>
      </rPr>
      <t xml:space="preserve"> 
(8C / 16T, 4.0 / 5.2GHz, 
8MB L2 / 16MB L3)</t>
    </r>
  </si>
  <si>
    <r>
      <rPr>
        <b/>
        <sz val="8"/>
        <color rgb="FF454545"/>
        <rFont val="Arial"/>
        <family val="2"/>
      </rPr>
      <t>64GB</t>
    </r>
    <r>
      <rPr>
        <sz val="8"/>
        <color rgb="FF454545"/>
        <rFont val="Arial"/>
        <family val="2"/>
      </rPr>
      <t xml:space="preserve"> Soldered 
LPDDR5x-6400</t>
    </r>
  </si>
  <si>
    <r>
      <t xml:space="preserve">AMD Radeon RX 6550M 
</t>
    </r>
    <r>
      <rPr>
        <sz val="8"/>
        <color rgb="FF454545"/>
        <rFont val="Arial"/>
        <family val="2"/>
      </rPr>
      <t>4GB GDDR6</t>
    </r>
  </si>
  <si>
    <r>
      <rPr>
        <b/>
        <sz val="8"/>
        <color rgb="FF454545"/>
        <rFont val="Arial"/>
        <family val="2"/>
      </rPr>
      <t>16" WQUXGA</t>
    </r>
    <r>
      <rPr>
        <sz val="8"/>
        <color rgb="FF454545"/>
        <rFont val="Arial"/>
        <family val="2"/>
      </rPr>
      <t xml:space="preserve"> (3840x2400) </t>
    </r>
    <r>
      <rPr>
        <b/>
        <sz val="8"/>
        <color rgb="FF454545"/>
        <rFont val="Arial"/>
        <family val="2"/>
      </rPr>
      <t>OLED</t>
    </r>
    <r>
      <rPr>
        <sz val="8"/>
        <color rgb="FF454545"/>
        <rFont val="Arial"/>
        <family val="2"/>
      </rPr>
      <t xml:space="preserve"> </t>
    </r>
    <r>
      <rPr>
        <b/>
        <sz val="8"/>
        <color rgb="FF454545"/>
        <rFont val="Arial"/>
        <family val="2"/>
      </rPr>
      <t>400nits</t>
    </r>
    <r>
      <rPr>
        <sz val="8"/>
        <color rgb="FF454545"/>
        <rFont val="Arial"/>
        <family val="2"/>
      </rPr>
      <t xml:space="preserve"> Anti-reflection / Anti-smudge, 100% DCI-P3, Dolby Vision, </t>
    </r>
    <r>
      <rPr>
        <b/>
        <sz val="8"/>
        <color rgb="FF454545"/>
        <rFont val="Arial"/>
        <family val="2"/>
      </rPr>
      <t>Touch</t>
    </r>
  </si>
  <si>
    <r>
      <rPr>
        <b/>
        <sz val="8"/>
        <color rgb="FF454545"/>
        <rFont val="Arial"/>
        <family val="2"/>
      </rPr>
      <t>R9 PRO</t>
    </r>
    <r>
      <rPr>
        <sz val="8"/>
        <color rgb="FF454545"/>
        <rFont val="Arial"/>
        <family val="2"/>
      </rPr>
      <t xml:space="preserve">, </t>
    </r>
    <r>
      <rPr>
        <b/>
        <sz val="8"/>
        <color rgb="FF454545"/>
        <rFont val="Arial"/>
        <family val="2"/>
      </rPr>
      <t>64GB</t>
    </r>
    <r>
      <rPr>
        <sz val="8"/>
        <color rgb="FF454545"/>
        <rFont val="Arial"/>
        <family val="2"/>
      </rPr>
      <t>, RX6550M, no WWAN</t>
    </r>
  </si>
  <si>
    <r>
      <rPr>
        <b/>
        <sz val="8"/>
        <color rgb="FF454545"/>
        <rFont val="Arial"/>
        <family val="2"/>
      </rPr>
      <t>64GB</t>
    </r>
    <r>
      <rPr>
        <sz val="8"/>
        <color rgb="FF454545"/>
        <rFont val="Arial"/>
        <family val="2"/>
      </rPr>
      <t xml:space="preserve"> soldered memory, 
</t>
    </r>
    <r>
      <rPr>
        <b/>
        <sz val="8"/>
        <color rgb="FF454545"/>
        <rFont val="Arial"/>
        <family val="2"/>
      </rPr>
      <t>not upgradable</t>
    </r>
  </si>
  <si>
    <r>
      <t xml:space="preserve">1x </t>
    </r>
    <r>
      <rPr>
        <b/>
        <sz val="8"/>
        <color rgb="FF454545"/>
        <rFont val="Arial"/>
        <family val="2"/>
      </rPr>
      <t>USB-C 3.2 Gen 2</t>
    </r>
    <r>
      <rPr>
        <sz val="8"/>
        <color rgb="FF454545"/>
        <rFont val="Arial"/>
        <family val="2"/>
      </rPr>
      <t xml:space="preserve"> (support data transfer, Power Delivery 3.0 and DisplayPort™ 1.4a)
2x </t>
    </r>
    <r>
      <rPr>
        <b/>
        <sz val="8"/>
        <color rgb="FF454545"/>
        <rFont val="Arial"/>
        <family val="2"/>
      </rPr>
      <t xml:space="preserve">USB4 40Gbps </t>
    </r>
    <r>
      <rPr>
        <sz val="8"/>
        <color rgb="FF454545"/>
        <rFont val="Arial"/>
        <family val="2"/>
      </rPr>
      <t>(support data transfer, Power Delivery 3.0 and DisplayPort 1.4a)</t>
    </r>
  </si>
  <si>
    <t>rackPoint® pointing device and glass surface multi-touch Haptic TouchPad, 
80 x 120 mm</t>
  </si>
  <si>
    <t>Power-on password
Supervisor password
System management password
NVMe password
FIDO (Fast Identity Online) authentication
Certificate based BIOS authentication
Self-healing BIOS</t>
  </si>
  <si>
    <t>ThinkPad Z16 G2</t>
  </si>
  <si>
    <t>14" Premium Business Convertible</t>
  </si>
  <si>
    <t>Z16 AMD G2</t>
  </si>
  <si>
    <t>Phoenix</t>
  </si>
  <si>
    <t>R7 PRO 7840HS</t>
  </si>
  <si>
    <t>RX 6550M</t>
  </si>
  <si>
    <t>IR &amp; FHD RGB</t>
  </si>
  <si>
    <t>R9 PRO 7940HS</t>
  </si>
  <si>
    <t>64GB</t>
  </si>
  <si>
    <t>21KJ007DGE</t>
  </si>
  <si>
    <r>
      <rPr>
        <b/>
        <sz val="8"/>
        <color rgb="FF454545"/>
        <rFont val="Arial"/>
        <family val="2"/>
      </rPr>
      <t>2x 16GB</t>
    </r>
    <r>
      <rPr>
        <sz val="8"/>
        <color rgb="FF454545"/>
        <rFont val="Arial"/>
        <family val="2"/>
      </rPr>
      <t xml:space="preserve"> SO-DIMM DDR4-3200</t>
    </r>
  </si>
  <si>
    <r>
      <rPr>
        <b/>
        <sz val="8"/>
        <color rgb="FF454545"/>
        <rFont val="Arial"/>
        <family val="2"/>
      </rPr>
      <t>1TB SSD</t>
    </r>
    <r>
      <rPr>
        <sz val="8"/>
        <color rgb="FF454545"/>
        <rFont val="Arial"/>
        <family val="2"/>
      </rPr>
      <t xml:space="preserve"> 
M.2 2242 PCIe 4.0x4 NVMe</t>
    </r>
  </si>
  <si>
    <t>Ryzen 7, 32GB, 1TB SSD</t>
  </si>
  <si>
    <t>21KG00NQGE</t>
  </si>
  <si>
    <t>i7, 32GB, 1TB SSD</t>
  </si>
  <si>
    <r>
      <rPr>
        <b/>
        <sz val="8"/>
        <color rgb="FF454545"/>
        <rFont val="Arial"/>
        <family val="2"/>
      </rPr>
      <t>2x 16GB</t>
    </r>
    <r>
      <rPr>
        <sz val="8"/>
        <color rgb="FF454545"/>
        <rFont val="Arial"/>
        <family val="2"/>
      </rPr>
      <t xml:space="preserve"> SO-DIMM DDR5-5200</t>
    </r>
  </si>
  <si>
    <r>
      <t xml:space="preserve">Ryzen 7, </t>
    </r>
    <r>
      <rPr>
        <b/>
        <sz val="8"/>
        <color rgb="FF454545"/>
        <rFont val="Arial"/>
        <family val="2"/>
      </rPr>
      <t>32GB, 1TB SSD</t>
    </r>
  </si>
  <si>
    <t>21KK0074GE</t>
  </si>
  <si>
    <r>
      <t xml:space="preserve">i7, </t>
    </r>
    <r>
      <rPr>
        <b/>
        <sz val="8"/>
        <color rgb="FF454545"/>
        <rFont val="Arial"/>
        <family val="2"/>
      </rPr>
      <t>32GB, 1TB SSD</t>
    </r>
  </si>
  <si>
    <r>
      <rPr>
        <b/>
        <sz val="8"/>
        <color rgb="FF454545"/>
        <rFont val="Arial"/>
        <family val="2"/>
      </rPr>
      <t>i7,</t>
    </r>
    <r>
      <rPr>
        <sz val="8"/>
        <color rgb="FF454545"/>
        <rFont val="Arial"/>
        <family val="2"/>
      </rPr>
      <t xml:space="preserve"> 16GB, 512GB SSD</t>
    </r>
  </si>
  <si>
    <r>
      <t xml:space="preserve">i5, </t>
    </r>
    <r>
      <rPr>
        <b/>
        <sz val="8"/>
        <color rgb="FF454545"/>
        <rFont val="Arial"/>
        <family val="2"/>
      </rPr>
      <t>16GB, 512GB SSD</t>
    </r>
  </si>
  <si>
    <t>21KH00MVGE</t>
  </si>
  <si>
    <r>
      <rPr>
        <b/>
        <sz val="8"/>
        <color rgb="FF454545"/>
        <rFont val="Arial"/>
        <family val="2"/>
      </rPr>
      <t xml:space="preserve">Intel Core i7-13700H, 
</t>
    </r>
    <r>
      <rPr>
        <sz val="8"/>
        <color rgb="FF454545"/>
        <rFont val="Arial"/>
        <family val="2"/>
      </rPr>
      <t>14C (6P + 8E) / 20T, P-core 2.4 / 5.0GHz, E-core 1.8 / 3.7GHz, 24MB</t>
    </r>
  </si>
  <si>
    <r>
      <rPr>
        <b/>
        <sz val="8"/>
        <color rgb="FF454545"/>
        <rFont val="Arial"/>
        <family val="2"/>
      </rPr>
      <t>AMD Ryzen 7 PRO 7840U</t>
    </r>
    <r>
      <rPr>
        <sz val="8"/>
        <color rgb="FF454545"/>
        <rFont val="Arial"/>
        <family val="2"/>
      </rPr>
      <t xml:space="preserve"> 
(8C / 16T, 3.3 / 5.1GHz, 
8MB L2 / 16MB L3)</t>
    </r>
  </si>
  <si>
    <t>Februar Feuerwerk C#70</t>
  </si>
  <si>
    <t>Lenovo Bid Platform (LBP)</t>
  </si>
  <si>
    <t>LBP: Min. +7% on top!</t>
  </si>
  <si>
    <t>LBP: Mindestens +7% on top!</t>
  </si>
  <si>
    <t>*</t>
  </si>
  <si>
    <t xml:space="preserve">
* Announcement TBA</t>
  </si>
  <si>
    <r>
      <t xml:space="preserve">Änderungen &amp; Irrtümer vorbehalten, alle Angaben ohne Gewähr. Promo-Preise gültig bis </t>
    </r>
    <r>
      <rPr>
        <b/>
        <sz val="9"/>
        <color theme="0" tint="-0.34998626667073579"/>
        <rFont val="Arial"/>
        <family val="2"/>
      </rPr>
      <t>29.02.2024</t>
    </r>
    <r>
      <rPr>
        <sz val="9"/>
        <color theme="0" tint="-0.249977111117893"/>
        <rFont val="Arial"/>
        <family val="2"/>
      </rPr>
      <t xml:space="preserve"> und können ggf. früher beendet werden.</t>
    </r>
  </si>
  <si>
    <r>
      <t xml:space="preserve">
Notebook Portfolio </t>
    </r>
    <r>
      <rPr>
        <sz val="8"/>
        <color theme="1" tint="0.499984740745262"/>
        <rFont val="Arial"/>
        <family val="2"/>
      </rPr>
      <t>T2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</si>
</sst>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0000000000000"/>
    <numFmt numFmtId="165" formatCode="#,##0\ &quot;€&quot;"/>
    <numFmt numFmtId="166" formatCode="\K\W\ 00"/>
    <numFmt numFmtId="167" formatCode="\C\W\ 00"/>
  </numFmts>
  <fonts count="61" x14ac:knownFonts="1">
    <font>
      <sz val="11"/>
      <color theme="1"/>
      <name val="Calibri"/>
      <family val="2"/>
      <scheme val="minor"/>
    </font>
    <font>
      <sz val="1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8"/>
      <color theme="0"/>
      <name val="Arial"/>
      <family val="2"/>
    </font>
    <font>
      <b/>
      <sz val="8"/>
      <color rgb="FF3E8DDD"/>
      <name val="Arial"/>
      <family val="2"/>
    </font>
    <font>
      <sz val="8"/>
      <color theme="1" tint="0.499984740745262"/>
      <name val="Arial"/>
      <family val="2"/>
    </font>
    <font>
      <b/>
      <sz val="8"/>
      <color rgb="FF454545"/>
      <name val="Arial"/>
      <family val="2"/>
    </font>
    <font>
      <sz val="8"/>
      <color rgb="FF454545"/>
      <name val="Arial"/>
      <family val="2"/>
    </font>
    <font>
      <b/>
      <sz val="12"/>
      <color rgb="FF454545"/>
      <name val="Arial"/>
      <family val="2"/>
    </font>
    <font>
      <b/>
      <sz val="25"/>
      <color rgb="FFE2231A"/>
      <name val="Arial"/>
      <family val="2"/>
    </font>
    <font>
      <u/>
      <sz val="11"/>
      <color theme="10"/>
      <name val="Calibri"/>
      <family val="2"/>
      <scheme val="minor"/>
    </font>
    <font>
      <sz val="12"/>
      <color rgb="FF454545"/>
      <name val="Arial"/>
      <family val="2"/>
    </font>
    <font>
      <sz val="10"/>
      <color rgb="FF454545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2"/>
      <color theme="0" tint="-0.34998626667073579"/>
      <name val="Arial"/>
      <family val="2"/>
    </font>
    <font>
      <b/>
      <sz val="12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8"/>
      <color rgb="FF3E8DDD"/>
      <name val="Arial"/>
      <family val="2"/>
    </font>
    <font>
      <b/>
      <sz val="8"/>
      <color rgb="FF6ABF4A"/>
      <name val="Arial"/>
      <family val="2"/>
    </font>
    <font>
      <b/>
      <sz val="8"/>
      <color theme="0" tint="-0.249977111117893"/>
      <name val="Arial"/>
      <family val="2"/>
    </font>
    <font>
      <b/>
      <sz val="25"/>
      <color rgb="FF6ABF4A"/>
      <name val="Arial"/>
      <family val="2"/>
    </font>
    <font>
      <b/>
      <sz val="25"/>
      <color rgb="FFFDDA00"/>
      <name val="Arial"/>
      <family val="2"/>
    </font>
    <font>
      <sz val="8"/>
      <color theme="0" tint="-0.249977111117893"/>
      <name val="Arial"/>
      <family val="2"/>
    </font>
    <font>
      <b/>
      <sz val="8"/>
      <color rgb="FF4AC0E0"/>
      <name val="Arial"/>
      <family val="2"/>
    </font>
    <font>
      <b/>
      <sz val="12"/>
      <color rgb="FF3E8DDD"/>
      <name val="Arial"/>
      <family val="2"/>
    </font>
    <font>
      <b/>
      <sz val="10"/>
      <color rgb="FF454545"/>
      <name val="Arial"/>
      <family val="2"/>
    </font>
    <font>
      <b/>
      <sz val="12"/>
      <color theme="1" tint="0.499984740745262"/>
      <name val="Arial"/>
      <family val="2"/>
    </font>
    <font>
      <u/>
      <sz val="8"/>
      <color rgb="FF454545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8"/>
      <color rgb="FF6F717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rgb="FF3E8DDD"/>
      <name val="Arial"/>
      <family val="2"/>
    </font>
    <font>
      <sz val="10.5"/>
      <color rgb="FF333F48"/>
      <name val="Arial"/>
      <family val="2"/>
    </font>
    <font>
      <sz val="10.5"/>
      <color theme="1"/>
      <name val="Arial"/>
      <family val="2"/>
    </font>
    <font>
      <b/>
      <sz val="12"/>
      <color rgb="FF6F7170"/>
      <name val="Arial"/>
      <family val="2"/>
    </font>
    <font>
      <sz val="9"/>
      <color theme="0" tint="-0.249977111117893"/>
      <name val="Arial"/>
      <family val="2"/>
    </font>
    <font>
      <sz val="9"/>
      <name val="Arial"/>
      <family val="2"/>
    </font>
    <font>
      <b/>
      <sz val="10.5"/>
      <color theme="0"/>
      <name val="Arial"/>
      <family val="2"/>
    </font>
    <font>
      <sz val="9"/>
      <color rgb="FF6F7170"/>
      <name val="Arial"/>
      <family val="2"/>
    </font>
    <font>
      <sz val="9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8"/>
      <color rgb="FFFAFAFA"/>
      <name val="Arial"/>
      <family val="2"/>
    </font>
    <font>
      <sz val="35"/>
      <color rgb="FF454545"/>
      <name val="Arial"/>
      <family val="2"/>
    </font>
    <font>
      <b/>
      <sz val="9"/>
      <color rgb="FF595959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theme="0" tint="-0.499984740745262"/>
      <name val="Arial"/>
      <family val="2"/>
    </font>
    <font>
      <sz val="10.5"/>
      <color theme="0"/>
      <name val="Arial"/>
      <family val="2"/>
    </font>
    <font>
      <sz val="20"/>
      <color theme="0" tint="-0.249977111117893"/>
      <name val="Arial"/>
      <family val="2"/>
    </font>
    <font>
      <sz val="26"/>
      <color rgb="FFFF9999"/>
      <name val="Arial"/>
      <family val="2"/>
    </font>
    <font>
      <sz val="8"/>
      <color theme="1" tint="0.499984740745262"/>
      <name val="Arial"/>
      <family val="2"/>
    </font>
    <font>
      <sz val="26"/>
      <color rgb="FFB5E1A3"/>
      <name val="Arial"/>
      <family val="2"/>
    </font>
    <font>
      <sz val="26"/>
      <color rgb="FFFFF380"/>
      <name val="Arial"/>
      <family val="2"/>
    </font>
    <font>
      <sz val="11"/>
      <color rgb="FF454545"/>
      <name val="Arial"/>
      <family val="2"/>
    </font>
    <font>
      <sz val="8"/>
      <color theme="6"/>
      <name val="Arial"/>
      <family val="2"/>
    </font>
    <font>
      <sz val="20"/>
      <color theme="6"/>
      <name val="Arial"/>
      <family val="2"/>
    </font>
    <font>
      <b/>
      <sz val="9"/>
      <color theme="0" tint="-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8DDD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4AC0E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6F5F4"/>
        <bgColor indexed="64"/>
      </patternFill>
    </fill>
  </fills>
  <borders count="7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3E8DDD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AEAEA"/>
      </top>
      <bottom style="thin">
        <color rgb="FFEAEAEA"/>
      </bottom>
      <diagonal/>
    </border>
    <border>
      <left style="thin">
        <color rgb="FFD9D8D6"/>
      </left>
      <right/>
      <top style="thin">
        <color rgb="FFEAEAEA"/>
      </top>
      <bottom style="thin">
        <color rgb="FFEAEAEA"/>
      </bottom>
      <diagonal/>
    </border>
    <border>
      <left style="thin">
        <color theme="0" tint="-4.9989318521683403E-2"/>
      </left>
      <right/>
      <top style="thin">
        <color rgb="FFEAEAEA"/>
      </top>
      <bottom style="thin">
        <color rgb="FFEAEAE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rgb="FF3E8DDD"/>
      </left>
      <right style="thin">
        <color theme="0" tint="-4.9989318521683403E-2"/>
      </right>
      <top style="medium">
        <color rgb="FF3E8DDD"/>
      </top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3E8DDD"/>
      </top>
      <bottom style="medium">
        <color rgb="FF3E8DDD"/>
      </bottom>
      <diagonal/>
    </border>
    <border>
      <left style="thin">
        <color theme="0" tint="-4.9989318521683403E-2"/>
      </left>
      <right style="medium">
        <color rgb="FF3E8DDD"/>
      </right>
      <top style="medium">
        <color rgb="FF3E8DDD"/>
      </top>
      <bottom style="medium">
        <color rgb="FF3E8DDD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AEAE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AEAEA"/>
      </top>
      <bottom/>
      <diagonal/>
    </border>
    <border>
      <left style="medium">
        <color rgb="FF6ABF4A"/>
      </left>
      <right style="thin">
        <color theme="0" tint="-4.9989318521683403E-2"/>
      </right>
      <top style="medium">
        <color rgb="FF6ABF4A"/>
      </top>
      <bottom style="medium">
        <color rgb="FF6ABF4A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6ABF4A"/>
      </top>
      <bottom style="medium">
        <color rgb="FF6ABF4A"/>
      </bottom>
      <diagonal/>
    </border>
    <border>
      <left style="thin">
        <color theme="0" tint="-4.9989318521683403E-2"/>
      </left>
      <right style="medium">
        <color rgb="FF6ABF4A"/>
      </right>
      <top style="medium">
        <color rgb="FF6ABF4A"/>
      </top>
      <bottom style="medium">
        <color rgb="FF6ABF4A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 style="medium">
        <color rgb="FF3E8DDD"/>
      </left>
      <right style="medium">
        <color rgb="FF3E8DDD"/>
      </right>
      <top style="medium">
        <color rgb="FF3E8DDD"/>
      </top>
      <bottom style="medium">
        <color rgb="FF3E8DDD"/>
      </bottom>
      <diagonal/>
    </border>
    <border>
      <left style="thick">
        <color rgb="FF3E8DDD"/>
      </left>
      <right style="thick">
        <color rgb="FF3E8DDD"/>
      </right>
      <top style="thick">
        <color rgb="FF3E8DDD"/>
      </top>
      <bottom style="thick">
        <color rgb="FF3E8DDD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rgb="FF3E8DDD"/>
      </left>
      <right style="thin">
        <color theme="0" tint="-4.9989318521683403E-2"/>
      </right>
      <top style="medium">
        <color rgb="FF3E8DDD"/>
      </top>
      <bottom/>
      <diagonal/>
    </border>
    <border>
      <left style="thin">
        <color theme="0" tint="-4.9989318521683403E-2"/>
      </left>
      <right style="medium">
        <color rgb="FF3E8DDD"/>
      </right>
      <top style="medium">
        <color rgb="FF3E8DDD"/>
      </top>
      <bottom/>
      <diagonal/>
    </border>
    <border>
      <left style="medium">
        <color rgb="FF3E8DDD"/>
      </left>
      <right style="thin">
        <color theme="0" tint="-4.9989318521683403E-2"/>
      </right>
      <top/>
      <bottom style="medium">
        <color rgb="FF3E8DDD"/>
      </bottom>
      <diagonal/>
    </border>
    <border>
      <left style="thin">
        <color theme="0" tint="-4.9989318521683403E-2"/>
      </left>
      <right style="medium">
        <color rgb="FF3E8DDD"/>
      </right>
      <top/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4AC0E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4AC0E0"/>
      </bottom>
      <diagonal/>
    </border>
    <border>
      <left style="medium">
        <color rgb="FF4AC0E0"/>
      </left>
      <right style="thin">
        <color theme="0" tint="-4.9989318521683403E-2"/>
      </right>
      <top style="medium">
        <color rgb="FF4AC0E0"/>
      </top>
      <bottom/>
      <diagonal/>
    </border>
    <border>
      <left style="medium">
        <color rgb="FF4AC0E0"/>
      </left>
      <right style="thin">
        <color theme="0" tint="-4.9989318521683403E-2"/>
      </right>
      <top/>
      <bottom style="medium">
        <color rgb="FF4AC0E0"/>
      </bottom>
      <diagonal/>
    </border>
    <border>
      <left style="medium">
        <color rgb="FF6ABF4A"/>
      </left>
      <right style="medium">
        <color rgb="FF6ABF4A"/>
      </right>
      <top style="medium">
        <color rgb="FF6ABF4A"/>
      </top>
      <bottom style="medium">
        <color rgb="FF6ABF4A"/>
      </bottom>
      <diagonal/>
    </border>
    <border>
      <left style="thick">
        <color rgb="FF3E8DDD"/>
      </left>
      <right style="thin">
        <color theme="0" tint="-4.9989318521683403E-2"/>
      </right>
      <top style="thick">
        <color rgb="FF3E8DDD"/>
      </top>
      <bottom style="thick">
        <color rgb="FF3E8DDD"/>
      </bottom>
      <diagonal/>
    </border>
    <border>
      <left style="thin">
        <color theme="0" tint="-4.9989318521683403E-2"/>
      </left>
      <right style="thick">
        <color rgb="FF3E8DDD"/>
      </right>
      <top style="thick">
        <color rgb="FF3E8DDD"/>
      </top>
      <bottom style="thick">
        <color rgb="FF3E8DDD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/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/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/>
      <diagonal/>
    </border>
    <border>
      <left/>
      <right/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rgb="FFEAEAEA"/>
      </bottom>
      <diagonal/>
    </border>
    <border>
      <left style="thick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thick">
        <color rgb="FF3E8DDD"/>
      </top>
      <bottom style="thick">
        <color rgb="FF3E8DDD"/>
      </bottom>
      <diagonal/>
    </border>
    <border>
      <left/>
      <right/>
      <top style="medium">
        <color rgb="FF4AC0E0"/>
      </top>
      <bottom style="medium">
        <color rgb="FF4AC0E0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/>
      <bottom style="thin">
        <color rgb="FFC4BEB6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n">
        <color rgb="FFE1E1E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 style="medium">
        <color rgb="FF3E8DDD"/>
      </right>
      <top style="medium">
        <color rgb="FF3E8DDD"/>
      </top>
      <bottom style="medium">
        <color rgb="FF3E8DDD"/>
      </bottom>
      <diagonal/>
    </border>
    <border>
      <left style="medium">
        <color rgb="FF3E8DDD"/>
      </left>
      <right style="medium">
        <color rgb="FF3E8DDD"/>
      </right>
      <top style="medium">
        <color rgb="FF3E8DDD"/>
      </top>
      <bottom/>
      <diagonal/>
    </border>
    <border>
      <left style="medium">
        <color rgb="FF3E8DDD"/>
      </left>
      <right style="medium">
        <color rgb="FF3E8DDD"/>
      </right>
      <top/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rgb="FF3E8DDD"/>
      </top>
      <bottom style="thick">
        <color rgb="FF3E8DDD"/>
      </bottom>
      <diagonal/>
    </border>
    <border>
      <left/>
      <right style="thin">
        <color theme="0" tint="-4.9989318521683403E-2"/>
      </right>
      <top style="medium">
        <color rgb="FF3E8DDD"/>
      </top>
      <bottom style="medium">
        <color rgb="FF3E8DDD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rgb="FF3E8DDD"/>
      </left>
      <right/>
      <top style="medium">
        <color rgb="FF3E8DDD"/>
      </top>
      <bottom style="medium">
        <color rgb="FF3E8DDD"/>
      </bottom>
      <diagonal/>
    </border>
    <border>
      <left/>
      <right style="medium">
        <color rgb="FF6ABF4A"/>
      </right>
      <top style="medium">
        <color rgb="FF6ABF4A"/>
      </top>
      <bottom style="medium">
        <color rgb="FF6ABF4A"/>
      </bottom>
      <diagonal/>
    </border>
    <border>
      <left style="thin">
        <color theme="0" tint="-4.9989318521683403E-2"/>
      </left>
      <right/>
      <top style="medium">
        <color rgb="FF6ABF4A"/>
      </top>
      <bottom style="medium">
        <color rgb="FF6ABF4A"/>
      </bottom>
      <diagonal/>
    </border>
    <border>
      <left style="thin">
        <color theme="0" tint="-4.9989318521683403E-2"/>
      </left>
      <right/>
      <top style="medium">
        <color rgb="FF3E8DDD"/>
      </top>
      <bottom style="medium">
        <color rgb="FF3E8DDD"/>
      </bottom>
      <diagonal/>
    </border>
    <border>
      <left style="medium">
        <color rgb="FF4AC0E0"/>
      </left>
      <right style="medium">
        <color rgb="FF4AC0E0"/>
      </right>
      <top style="medium">
        <color rgb="FF4AC0E0"/>
      </top>
      <bottom/>
      <diagonal/>
    </border>
    <border>
      <left style="medium">
        <color rgb="FF4AC0E0"/>
      </left>
      <right style="medium">
        <color rgb="FF4AC0E0"/>
      </right>
      <top/>
      <bottom style="medium">
        <color rgb="FF4AC0E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rgb="FF3E8DDD"/>
      </right>
      <top style="thick">
        <color rgb="FF3E8DDD"/>
      </top>
      <bottom style="thick">
        <color rgb="FF3E8DDD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8" fillId="2" borderId="5">
      <alignment horizontal="center" vertical="center"/>
    </xf>
    <xf numFmtId="0" fontId="19" fillId="2" borderId="35">
      <alignment horizontal="center" vertical="center" wrapText="1"/>
    </xf>
    <xf numFmtId="0" fontId="3" fillId="3" borderId="4">
      <alignment horizontal="center" vertical="center"/>
    </xf>
    <xf numFmtId="0" fontId="24" fillId="2" borderId="51">
      <alignment horizontal="center" vertical="center"/>
    </xf>
    <xf numFmtId="0" fontId="32" fillId="2" borderId="53">
      <alignment horizontal="left" vertical="center" indent="1"/>
    </xf>
    <xf numFmtId="0" fontId="33" fillId="0" borderId="0"/>
    <xf numFmtId="6" fontId="25" fillId="0" borderId="36">
      <alignment horizontal="center" vertical="center"/>
    </xf>
    <xf numFmtId="6" fontId="25" fillId="0" borderId="50">
      <alignment horizontal="center" vertical="center"/>
    </xf>
    <xf numFmtId="6" fontId="25" fillId="0" borderId="37">
      <alignment horizontal="center" vertical="center"/>
    </xf>
    <xf numFmtId="6" fontId="25" fillId="0" borderId="24">
      <alignment horizontal="center" vertical="center"/>
    </xf>
    <xf numFmtId="6" fontId="6" fillId="0" borderId="3">
      <alignment horizontal="center" vertical="center"/>
    </xf>
    <xf numFmtId="0" fontId="4" fillId="2" borderId="12">
      <alignment horizontal="center" vertical="center" wrapText="1"/>
    </xf>
    <xf numFmtId="0" fontId="4" fillId="2" borderId="13">
      <alignment horizontal="center" vertical="center" wrapText="1"/>
    </xf>
    <xf numFmtId="0" fontId="4" fillId="2" borderId="14">
      <alignment horizontal="center" vertical="center" wrapText="1"/>
    </xf>
    <xf numFmtId="0" fontId="3" fillId="7" borderId="31">
      <alignment horizontal="center" vertical="center"/>
    </xf>
    <xf numFmtId="0" fontId="8" fillId="2" borderId="32">
      <alignment horizontal="center" vertical="center"/>
    </xf>
    <xf numFmtId="0" fontId="4" fillId="2" borderId="23">
      <alignment horizontal="center" vertical="center" wrapText="1"/>
    </xf>
    <xf numFmtId="0" fontId="34" fillId="0" borderId="0"/>
    <xf numFmtId="0" fontId="42" fillId="8" borderId="0">
      <alignment horizontal="right" vertical="center" indent="1"/>
    </xf>
  </cellStyleXfs>
  <cellXfs count="24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left" vertical="center" indent="1"/>
    </xf>
    <xf numFmtId="0" fontId="6" fillId="5" borderId="0" xfId="0" applyFont="1" applyFill="1" applyAlignment="1">
      <alignment horizontal="left" vertical="center" indent="1"/>
    </xf>
    <xf numFmtId="0" fontId="7" fillId="5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indent="1"/>
    </xf>
    <xf numFmtId="0" fontId="6" fillId="6" borderId="7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165" fontId="6" fillId="6" borderId="10" xfId="0" applyNumberFormat="1" applyFont="1" applyFill="1" applyBorder="1" applyAlignment="1">
      <alignment horizontal="left" vertical="center" wrapText="1" inden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6" fillId="6" borderId="9" xfId="0" applyNumberFormat="1" applyFont="1" applyFill="1" applyBorder="1" applyAlignment="1">
      <alignment horizontal="left" vertical="center" wrapText="1" indent="1"/>
    </xf>
    <xf numFmtId="165" fontId="6" fillId="6" borderId="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6" fontId="5" fillId="2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9" fillId="2" borderId="1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indent="1"/>
    </xf>
    <xf numFmtId="0" fontId="7" fillId="6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 indent="1"/>
    </xf>
    <xf numFmtId="165" fontId="4" fillId="6" borderId="1" xfId="1" applyNumberFormat="1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>
      <alignment horizontal="left" vertical="center" indent="1"/>
    </xf>
    <xf numFmtId="0" fontId="4" fillId="6" borderId="1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6" fontId="4" fillId="2" borderId="0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5" fontId="20" fillId="6" borderId="17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8" fillId="2" borderId="0" xfId="0" applyFont="1" applyFill="1" applyBorder="1" applyAlignment="1">
      <alignment horizontal="left" vertical="center" wrapText="1" indent="1"/>
    </xf>
    <xf numFmtId="0" fontId="6" fillId="2" borderId="11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65" fontId="4" fillId="6" borderId="11" xfId="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22" fillId="2" borderId="11" xfId="0" applyFont="1" applyFill="1" applyBorder="1" applyAlignment="1">
      <alignment horizontal="center" vertical="center"/>
    </xf>
    <xf numFmtId="6" fontId="6" fillId="2" borderId="6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166" fontId="7" fillId="2" borderId="0" xfId="0" applyNumberFormat="1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20" fillId="6" borderId="8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2"/>
    </xf>
    <xf numFmtId="0" fontId="15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7" fillId="2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1" fillId="2" borderId="0" xfId="0" applyFont="1" applyFill="1" applyBorder="1" applyAlignment="1">
      <alignment horizontal="left" vertical="center" indent="2"/>
    </xf>
    <xf numFmtId="0" fontId="28" fillId="8" borderId="46" xfId="1" applyFont="1" applyFill="1" applyBorder="1" applyAlignment="1">
      <alignment horizontal="center" vertical="center"/>
    </xf>
    <xf numFmtId="0" fontId="28" fillId="8" borderId="45" xfId="1" applyFont="1" applyFill="1" applyBorder="1" applyAlignment="1">
      <alignment horizontal="center" vertical="center"/>
    </xf>
    <xf numFmtId="0" fontId="28" fillId="8" borderId="42" xfId="1" applyFont="1" applyFill="1" applyBorder="1" applyAlignment="1">
      <alignment horizontal="center" vertical="center"/>
    </xf>
    <xf numFmtId="0" fontId="28" fillId="8" borderId="6" xfId="1" applyFont="1" applyFill="1" applyBorder="1" applyAlignment="1">
      <alignment horizontal="center" vertical="center"/>
    </xf>
    <xf numFmtId="0" fontId="28" fillId="8" borderId="44" xfId="1" applyFont="1" applyFill="1" applyBorder="1" applyAlignment="1">
      <alignment horizontal="center" vertical="center"/>
    </xf>
    <xf numFmtId="0" fontId="28" fillId="8" borderId="41" xfId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left" vertical="center" wrapText="1" indent="1"/>
    </xf>
    <xf numFmtId="0" fontId="7" fillId="5" borderId="43" xfId="0" applyFont="1" applyFill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28" fillId="8" borderId="49" xfId="1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28" fillId="8" borderId="43" xfId="1" applyFont="1" applyFill="1" applyBorder="1" applyAlignment="1">
      <alignment horizontal="center" vertical="center"/>
    </xf>
    <xf numFmtId="0" fontId="28" fillId="8" borderId="54" xfId="1" applyFont="1" applyFill="1" applyBorder="1" applyAlignment="1">
      <alignment horizontal="center" vertical="center"/>
    </xf>
    <xf numFmtId="11" fontId="6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35" fillId="2" borderId="40" xfId="0" applyFont="1" applyFill="1" applyBorder="1" applyAlignment="1">
      <alignment horizontal="right" vertical="top" indent="1"/>
    </xf>
    <xf numFmtId="0" fontId="35" fillId="2" borderId="43" xfId="0" applyFont="1" applyFill="1" applyBorder="1" applyAlignment="1">
      <alignment horizontal="right" vertical="top" indent="1"/>
    </xf>
    <xf numFmtId="0" fontId="35" fillId="2" borderId="54" xfId="0" applyFont="1" applyFill="1" applyBorder="1" applyAlignment="1">
      <alignment horizontal="right" vertical="top" indent="1"/>
    </xf>
    <xf numFmtId="0" fontId="35" fillId="2" borderId="46" xfId="0" applyFont="1" applyFill="1" applyBorder="1" applyAlignment="1">
      <alignment horizontal="right" vertical="top" indent="1"/>
    </xf>
    <xf numFmtId="0" fontId="35" fillId="2" borderId="6" xfId="0" applyFont="1" applyFill="1" applyBorder="1" applyAlignment="1">
      <alignment horizontal="right" vertical="top" indent="1"/>
    </xf>
    <xf numFmtId="0" fontId="35" fillId="2" borderId="41" xfId="0" applyFont="1" applyFill="1" applyBorder="1" applyAlignment="1">
      <alignment horizontal="right" vertical="top" indent="1"/>
    </xf>
    <xf numFmtId="6" fontId="4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4" applyFill="1" applyBorder="1">
      <alignment horizontal="center" vertical="center"/>
    </xf>
    <xf numFmtId="0" fontId="8" fillId="2" borderId="0" xfId="2" applyBorder="1">
      <alignment horizontal="center" vertical="center"/>
    </xf>
    <xf numFmtId="0" fontId="36" fillId="6" borderId="0" xfId="0" applyFont="1" applyFill="1" applyAlignment="1">
      <alignment horizontal="left" vertical="center" indent="1"/>
    </xf>
    <xf numFmtId="0" fontId="37" fillId="6" borderId="0" xfId="0" applyFont="1" applyFill="1" applyAlignment="1">
      <alignment vertical="center"/>
    </xf>
    <xf numFmtId="0" fontId="38" fillId="6" borderId="0" xfId="0" applyFont="1" applyFill="1" applyAlignment="1">
      <alignment horizontal="left" vertical="center"/>
    </xf>
    <xf numFmtId="0" fontId="39" fillId="6" borderId="0" xfId="0" applyFont="1" applyFill="1" applyAlignment="1">
      <alignment horizontal="right" vertical="center"/>
    </xf>
    <xf numFmtId="0" fontId="40" fillId="6" borderId="0" xfId="0" applyFont="1" applyFill="1" applyAlignment="1">
      <alignment horizontal="left" vertical="center" indent="1"/>
    </xf>
    <xf numFmtId="0" fontId="41" fillId="6" borderId="0" xfId="0" applyFont="1" applyFill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2" fillId="2" borderId="55" xfId="19" applyFont="1" applyFill="1" applyBorder="1" applyAlignment="1">
      <alignment horizontal="left" vertical="top" indent="5"/>
    </xf>
    <xf numFmtId="0" fontId="7" fillId="2" borderId="5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left" vertical="center" indent="1"/>
    </xf>
    <xf numFmtId="0" fontId="7" fillId="2" borderId="56" xfId="0" applyFont="1" applyFill="1" applyBorder="1" applyAlignment="1">
      <alignment horizontal="left" vertical="center" indent="1"/>
    </xf>
    <xf numFmtId="0" fontId="7" fillId="2" borderId="22" xfId="0" applyFont="1" applyFill="1" applyBorder="1" applyAlignment="1">
      <alignment horizontal="left" vertical="center" indent="1"/>
    </xf>
    <xf numFmtId="0" fontId="7" fillId="2" borderId="25" xfId="0" applyFont="1" applyFill="1" applyBorder="1" applyAlignment="1">
      <alignment horizontal="left" vertical="center" indent="1"/>
    </xf>
    <xf numFmtId="0" fontId="42" fillId="8" borderId="57" xfId="20" applyBorder="1" applyAlignment="1">
      <alignment horizontal="left" wrapText="1" indent="1"/>
    </xf>
    <xf numFmtId="0" fontId="42" fillId="9" borderId="57" xfId="20" applyFill="1" applyBorder="1" applyAlignment="1">
      <alignment horizontal="left" wrapText="1" indent="1"/>
    </xf>
    <xf numFmtId="0" fontId="42" fillId="8" borderId="57" xfId="20" applyBorder="1" applyAlignment="1">
      <alignment horizontal="center" wrapText="1"/>
    </xf>
    <xf numFmtId="0" fontId="44" fillId="2" borderId="22" xfId="0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left" vertical="center" indent="1"/>
    </xf>
    <xf numFmtId="0" fontId="7" fillId="6" borderId="21" xfId="0" applyFont="1" applyFill="1" applyBorder="1" applyAlignment="1">
      <alignment horizontal="left" vertical="center" indent="1"/>
    </xf>
    <xf numFmtId="0" fontId="45" fillId="6" borderId="21" xfId="0" applyFont="1" applyFill="1" applyBorder="1" applyAlignment="1">
      <alignment horizontal="left" vertical="center" indent="1"/>
    </xf>
    <xf numFmtId="0" fontId="46" fillId="6" borderId="21" xfId="0" applyFont="1" applyFill="1" applyBorder="1" applyAlignment="1">
      <alignment horizontal="left" vertical="center" indent="1"/>
    </xf>
    <xf numFmtId="0" fontId="7" fillId="6" borderId="2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right" vertical="center" indent="1"/>
    </xf>
    <xf numFmtId="0" fontId="42" fillId="2" borderId="58" xfId="0" applyFont="1" applyFill="1" applyBorder="1" applyAlignment="1">
      <alignment horizontal="left" vertical="center" indent="1"/>
    </xf>
    <xf numFmtId="0" fontId="47" fillId="2" borderId="58" xfId="0" applyFont="1" applyFill="1" applyBorder="1" applyAlignment="1">
      <alignment horizontal="left" vertical="center" indent="1"/>
    </xf>
    <xf numFmtId="0" fontId="39" fillId="2" borderId="58" xfId="0" applyFont="1" applyFill="1" applyBorder="1" applyAlignment="1">
      <alignment horizontal="left" vertical="center" indent="1"/>
    </xf>
    <xf numFmtId="167" fontId="49" fillId="2" borderId="58" xfId="0" applyNumberFormat="1" applyFont="1" applyFill="1" applyBorder="1" applyAlignment="1">
      <alignment horizontal="center" vertical="center"/>
    </xf>
    <xf numFmtId="0" fontId="50" fillId="2" borderId="58" xfId="0" applyFont="1" applyFill="1" applyBorder="1" applyAlignment="1">
      <alignment horizontal="center" vertical="center"/>
    </xf>
    <xf numFmtId="0" fontId="50" fillId="2" borderId="58" xfId="0" applyFont="1" applyFill="1" applyBorder="1" applyAlignment="1">
      <alignment horizontal="left" vertical="center" indent="1"/>
    </xf>
    <xf numFmtId="0" fontId="43" fillId="2" borderId="58" xfId="0" applyFont="1" applyFill="1" applyBorder="1" applyAlignment="1">
      <alignment horizontal="left" vertical="center" indent="1"/>
    </xf>
    <xf numFmtId="0" fontId="49" fillId="2" borderId="58" xfId="0" applyFont="1" applyFill="1" applyBorder="1" applyAlignment="1">
      <alignment horizontal="left" vertical="center" indent="1"/>
    </xf>
    <xf numFmtId="0" fontId="39" fillId="2" borderId="58" xfId="0" applyFon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left" vertical="center" indent="1"/>
    </xf>
    <xf numFmtId="0" fontId="40" fillId="6" borderId="0" xfId="0" applyFont="1" applyFill="1" applyAlignment="1">
      <alignment horizontal="left"/>
    </xf>
    <xf numFmtId="0" fontId="51" fillId="6" borderId="0" xfId="0" applyFont="1" applyFill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left" vertical="center" indent="1"/>
    </xf>
    <xf numFmtId="0" fontId="7" fillId="2" borderId="58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right" vertical="center" indent="1"/>
    </xf>
    <xf numFmtId="0" fontId="7" fillId="2" borderId="26" xfId="0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horizontal="right" vertical="center" indent="1"/>
    </xf>
    <xf numFmtId="6" fontId="4" fillId="0" borderId="12" xfId="0" applyNumberFormat="1" applyFont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6" fontId="4" fillId="0" borderId="13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 indent="1"/>
    </xf>
    <xf numFmtId="0" fontId="27" fillId="2" borderId="0" xfId="0" applyFont="1" applyFill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indent="2"/>
    </xf>
    <xf numFmtId="0" fontId="35" fillId="2" borderId="25" xfId="0" applyFont="1" applyFill="1" applyBorder="1" applyAlignment="1">
      <alignment horizontal="right" vertical="top" indent="1"/>
    </xf>
    <xf numFmtId="0" fontId="28" fillId="8" borderId="59" xfId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Continuous" vertical="center"/>
    </xf>
    <xf numFmtId="0" fontId="15" fillId="5" borderId="0" xfId="0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left" vertical="center" indent="2"/>
    </xf>
    <xf numFmtId="0" fontId="15" fillId="5" borderId="0" xfId="0" applyFont="1" applyFill="1" applyBorder="1" applyAlignment="1">
      <alignment horizontal="left" vertical="center" indent="2"/>
    </xf>
    <xf numFmtId="0" fontId="15" fillId="5" borderId="0" xfId="0" applyFont="1" applyFill="1" applyBorder="1" applyAlignment="1">
      <alignment horizontal="left" vertical="center" indent="2"/>
    </xf>
    <xf numFmtId="0" fontId="28" fillId="8" borderId="60" xfId="1" applyFont="1" applyFill="1" applyBorder="1" applyAlignment="1">
      <alignment horizontal="center" vertical="center"/>
    </xf>
    <xf numFmtId="0" fontId="53" fillId="2" borderId="58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center" indent="2"/>
    </xf>
    <xf numFmtId="0" fontId="15" fillId="5" borderId="0" xfId="0" applyFont="1" applyFill="1" applyBorder="1" applyAlignment="1">
      <alignment horizontal="left" vertical="center" indent="2"/>
    </xf>
    <xf numFmtId="0" fontId="28" fillId="8" borderId="40" xfId="1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166" fontId="5" fillId="2" borderId="1" xfId="0" quotePrefix="1" applyNumberFormat="1" applyFont="1" applyFill="1" applyBorder="1" applyAlignment="1">
      <alignment horizontal="center" vertical="center"/>
    </xf>
    <xf numFmtId="6" fontId="4" fillId="2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4" fillId="2" borderId="1" xfId="0" applyFont="1" applyFill="1" applyBorder="1" applyAlignment="1">
      <alignment horizontal="center" vertical="center" wrapText="1"/>
    </xf>
    <xf numFmtId="164" fontId="54" fillId="2" borderId="1" xfId="0" applyNumberFormat="1" applyFont="1" applyFill="1" applyBorder="1" applyAlignment="1">
      <alignment horizontal="center" vertical="center" wrapText="1"/>
    </xf>
    <xf numFmtId="14" fontId="54" fillId="2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1" fontId="7" fillId="6" borderId="1" xfId="0" applyNumberFormat="1" applyFont="1" applyFill="1" applyBorder="1" applyAlignment="1">
      <alignment horizontal="center" vertical="center"/>
    </xf>
    <xf numFmtId="0" fontId="55" fillId="2" borderId="58" xfId="0" applyFont="1" applyFill="1" applyBorder="1" applyAlignment="1">
      <alignment horizontal="center" vertical="center"/>
    </xf>
    <xf numFmtId="0" fontId="56" fillId="2" borderId="5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6" fontId="4" fillId="0" borderId="61" xfId="0" applyNumberFormat="1" applyFont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center" indent="5"/>
    </xf>
    <xf numFmtId="0" fontId="3" fillId="3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8" fillId="8" borderId="0" xfId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left" vertical="center" indent="1"/>
    </xf>
    <xf numFmtId="6" fontId="4" fillId="0" borderId="65" xfId="0" applyNumberFormat="1" applyFont="1" applyBorder="1" applyAlignment="1">
      <alignment horizontal="center" vertical="center"/>
    </xf>
    <xf numFmtId="0" fontId="28" fillId="8" borderId="66" xfId="1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6" fontId="4" fillId="0" borderId="67" xfId="0" applyNumberFormat="1" applyFont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6" fontId="4" fillId="0" borderId="70" xfId="0" applyNumberFormat="1" applyFont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48" fillId="2" borderId="73" xfId="0" applyFont="1" applyFill="1" applyBorder="1" applyAlignment="1">
      <alignment horizontal="left" vertical="center" indent="1"/>
    </xf>
    <xf numFmtId="0" fontId="35" fillId="2" borderId="15" xfId="0" applyFont="1" applyFill="1" applyBorder="1" applyAlignment="1">
      <alignment horizontal="right" vertical="top" indent="1"/>
    </xf>
    <xf numFmtId="0" fontId="28" fillId="8" borderId="22" xfId="1" applyFont="1" applyFill="1" applyBorder="1" applyAlignment="1">
      <alignment horizontal="center" vertical="center"/>
    </xf>
    <xf numFmtId="6" fontId="5" fillId="2" borderId="74" xfId="0" applyNumberFormat="1" applyFont="1" applyFill="1" applyBorder="1" applyAlignment="1">
      <alignment horizontal="center" vertical="center"/>
    </xf>
    <xf numFmtId="6" fontId="25" fillId="2" borderId="24" xfId="0" applyNumberFormat="1" applyFont="1" applyFill="1" applyBorder="1" applyAlignment="1">
      <alignment horizontal="center" vertical="center"/>
    </xf>
    <xf numFmtId="6" fontId="25" fillId="0" borderId="36" xfId="0" applyNumberFormat="1" applyFont="1" applyBorder="1" applyAlignment="1">
      <alignment horizontal="centerContinuous" vertical="center"/>
    </xf>
    <xf numFmtId="6" fontId="25" fillId="0" borderId="50" xfId="0" applyNumberFormat="1" applyFont="1" applyBorder="1" applyAlignment="1">
      <alignment horizontal="centerContinuous" vertical="center"/>
    </xf>
    <xf numFmtId="6" fontId="25" fillId="0" borderId="37" xfId="0" applyNumberFormat="1" applyFont="1" applyBorder="1" applyAlignment="1">
      <alignment horizontal="centerContinuous" vertical="center"/>
    </xf>
    <xf numFmtId="6" fontId="25" fillId="0" borderId="64" xfId="0" applyNumberFormat="1" applyFont="1" applyBorder="1" applyAlignment="1">
      <alignment horizontal="centerContinuous" vertical="center"/>
    </xf>
    <xf numFmtId="6" fontId="25" fillId="0" borderId="75" xfId="0" applyNumberFormat="1" applyFont="1" applyBorder="1" applyAlignment="1">
      <alignment horizontal="centerContinuous" vertical="center"/>
    </xf>
    <xf numFmtId="0" fontId="7" fillId="8" borderId="45" xfId="1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top" wrapText="1"/>
    </xf>
    <xf numFmtId="0" fontId="59" fillId="2" borderId="41" xfId="0" applyFont="1" applyFill="1" applyBorder="1" applyAlignment="1">
      <alignment horizontal="right" vertical="top" indent="1"/>
    </xf>
    <xf numFmtId="0" fontId="30" fillId="5" borderId="0" xfId="0" applyFont="1" applyFill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7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1">
    <cellStyle name="C-Price" xfId="12" xr:uid="{637C7198-4B1D-42D8-BB88-A6DE897B8002}"/>
    <cellStyle name="Header - Mid" xfId="5" xr:uid="{98AEAB13-C8F9-48EC-987F-5188D0BBE053}"/>
    <cellStyle name="Headline 1" xfId="6" xr:uid="{E3450DC9-F60B-4638-AC6B-D6E520F0C715}"/>
    <cellStyle name="Headline 2" xfId="20" xr:uid="{96D33025-765C-4E34-9541-0105229C7BC5}"/>
    <cellStyle name="LAST CHANCE 1 - Mid" xfId="16" xr:uid="{64A12107-DBA0-4BF5-A4C6-E72EB91C1DD6}"/>
    <cellStyle name="Last Chance 2 - Mid" xfId="17" xr:uid="{D1B49940-DDF2-47A1-BB4F-25727F35BAA1}"/>
    <cellStyle name="Link" xfId="1" builtinId="8"/>
    <cellStyle name="NEU 1 - Mid" xfId="4" xr:uid="{96AAA916-056B-42CF-BE77-98A085C1E93D}"/>
    <cellStyle name="NEU 2 - Mid" xfId="2" xr:uid="{8E86F6DD-D8EA-4531-8F26-691AB0D1D1AF}"/>
    <cellStyle name="Normal 13" xfId="19" xr:uid="{7E694593-5419-45E9-8F64-92F0FE74888F}"/>
    <cellStyle name="Normal 2" xfId="7" xr:uid="{0F31A228-662F-4183-8A40-473A710DE75B}"/>
    <cellStyle name="Premier Single" xfId="3" xr:uid="{2137B267-889A-4DF0-B67F-24ED6AB938B2}"/>
    <cellStyle name="Promo Header - Left" xfId="13" xr:uid="{5568C4B0-45AE-406D-BF70-1A699A22FA4F}"/>
    <cellStyle name="Promo Header - Mid" xfId="14" xr:uid="{584CF97A-D3CB-45DA-A32F-5129DFA3AF39}"/>
    <cellStyle name="Promo Header - Right" xfId="15" xr:uid="{45B58965-9433-4BCF-B381-64156BFA8DDD}"/>
    <cellStyle name="Promo Header Single" xfId="18" xr:uid="{F6362A8B-64DC-4E4B-B14F-D531153790C8}"/>
    <cellStyle name="Promo Price - Left" xfId="8" xr:uid="{3572715A-6D5A-4290-B510-28C8167BC5D9}"/>
    <cellStyle name="Promo Price - Mid" xfId="9" xr:uid="{6005CBAA-35B4-4938-9F7A-ADAC7E891685}"/>
    <cellStyle name="Promo Price - Right" xfId="10" xr:uid="{D0E01218-3A7D-45F9-B303-9F62992221A2}"/>
    <cellStyle name="Promo Price - Single" xfId="11" xr:uid="{F1141876-40D1-48FC-82EE-486AA73E6BEF}"/>
    <cellStyle name="Standard" xfId="0" builtinId="0"/>
  </cellStyles>
  <dxfs count="3">
    <dxf>
      <font>
        <color rgb="FF6F7170"/>
      </font>
      <fill>
        <patternFill>
          <bgColor rgb="FFF8F8F8"/>
        </patternFill>
      </fill>
    </dxf>
    <dxf>
      <font>
        <color rgb="FF3E8DDD"/>
      </font>
      <fill>
        <patternFill>
          <bgColor rgb="FFECF4FC"/>
        </patternFill>
      </fill>
    </dxf>
    <dxf>
      <font>
        <color rgb="FF46C8E1"/>
      </font>
      <fill>
        <patternFill>
          <bgColor rgb="FFEDFAFC"/>
        </patternFill>
      </fill>
    </dxf>
  </dxfs>
  <tableStyles count="0" defaultTableStyle="TableStyleMedium2" defaultPivotStyle="PivotStyleLight16"/>
  <colors>
    <mruColors>
      <color rgb="FFE1E1E1"/>
      <color rgb="FFF8F8F8"/>
      <color rgb="FFFF9999"/>
      <color rgb="FFB5E1A3"/>
      <color rgb="FFFFF380"/>
      <color rgb="FF3E8DDD"/>
      <color rgb="FF7A126B"/>
      <color rgb="FF4AC0E0"/>
      <color rgb="FFF04187"/>
      <color rgb="FFB82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png"/><Relationship Id="rId5" Type="http://schemas.openxmlformats.org/officeDocument/2006/relationships/image" Target="../media/image5.jpg"/><Relationship Id="rId15" Type="http://schemas.openxmlformats.org/officeDocument/2006/relationships/image" Target="../media/image15.pn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pn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jpg"/><Relationship Id="rId13" Type="http://schemas.openxmlformats.org/officeDocument/2006/relationships/image" Target="../media/image49.jpg"/><Relationship Id="rId18" Type="http://schemas.openxmlformats.org/officeDocument/2006/relationships/image" Target="../media/image54.png"/><Relationship Id="rId26" Type="http://schemas.openxmlformats.org/officeDocument/2006/relationships/image" Target="../media/image62.jpg"/><Relationship Id="rId3" Type="http://schemas.openxmlformats.org/officeDocument/2006/relationships/image" Target="../media/image39.jpg"/><Relationship Id="rId21" Type="http://schemas.openxmlformats.org/officeDocument/2006/relationships/image" Target="../media/image57.png"/><Relationship Id="rId34" Type="http://schemas.openxmlformats.org/officeDocument/2006/relationships/image" Target="../media/image70.jpg"/><Relationship Id="rId7" Type="http://schemas.openxmlformats.org/officeDocument/2006/relationships/image" Target="../media/image43.jpg"/><Relationship Id="rId12" Type="http://schemas.openxmlformats.org/officeDocument/2006/relationships/image" Target="../media/image48.jpg"/><Relationship Id="rId17" Type="http://schemas.openxmlformats.org/officeDocument/2006/relationships/image" Target="../media/image53.png"/><Relationship Id="rId25" Type="http://schemas.openxmlformats.org/officeDocument/2006/relationships/image" Target="../media/image61.jpg"/><Relationship Id="rId33" Type="http://schemas.openxmlformats.org/officeDocument/2006/relationships/image" Target="../media/image69.jpg"/><Relationship Id="rId38" Type="http://schemas.openxmlformats.org/officeDocument/2006/relationships/image" Target="../media/image74.png"/><Relationship Id="rId2" Type="http://schemas.openxmlformats.org/officeDocument/2006/relationships/image" Target="../media/image38.jpg"/><Relationship Id="rId16" Type="http://schemas.openxmlformats.org/officeDocument/2006/relationships/image" Target="../media/image52.png"/><Relationship Id="rId20" Type="http://schemas.openxmlformats.org/officeDocument/2006/relationships/image" Target="../media/image56.png"/><Relationship Id="rId29" Type="http://schemas.openxmlformats.org/officeDocument/2006/relationships/image" Target="../media/image65.jpg"/><Relationship Id="rId1" Type="http://schemas.openxmlformats.org/officeDocument/2006/relationships/image" Target="../media/image37.jpg"/><Relationship Id="rId6" Type="http://schemas.openxmlformats.org/officeDocument/2006/relationships/image" Target="../media/image42.jpg"/><Relationship Id="rId11" Type="http://schemas.openxmlformats.org/officeDocument/2006/relationships/image" Target="../media/image47.jpg"/><Relationship Id="rId24" Type="http://schemas.openxmlformats.org/officeDocument/2006/relationships/image" Target="../media/image60.jpg"/><Relationship Id="rId32" Type="http://schemas.openxmlformats.org/officeDocument/2006/relationships/image" Target="../media/image68.jpg"/><Relationship Id="rId37" Type="http://schemas.openxmlformats.org/officeDocument/2006/relationships/image" Target="../media/image73.jpg"/><Relationship Id="rId5" Type="http://schemas.openxmlformats.org/officeDocument/2006/relationships/image" Target="../media/image41.jpg"/><Relationship Id="rId15" Type="http://schemas.openxmlformats.org/officeDocument/2006/relationships/image" Target="../media/image51.png"/><Relationship Id="rId23" Type="http://schemas.openxmlformats.org/officeDocument/2006/relationships/image" Target="../media/image59.png"/><Relationship Id="rId28" Type="http://schemas.openxmlformats.org/officeDocument/2006/relationships/image" Target="../media/image64.jpg"/><Relationship Id="rId36" Type="http://schemas.openxmlformats.org/officeDocument/2006/relationships/image" Target="../media/image72.jpg"/><Relationship Id="rId10" Type="http://schemas.openxmlformats.org/officeDocument/2006/relationships/image" Target="../media/image46.jpg"/><Relationship Id="rId19" Type="http://schemas.openxmlformats.org/officeDocument/2006/relationships/image" Target="../media/image55.png"/><Relationship Id="rId31" Type="http://schemas.openxmlformats.org/officeDocument/2006/relationships/image" Target="../media/image67.jpg"/><Relationship Id="rId4" Type="http://schemas.openxmlformats.org/officeDocument/2006/relationships/image" Target="../media/image40.jpg"/><Relationship Id="rId9" Type="http://schemas.openxmlformats.org/officeDocument/2006/relationships/image" Target="../media/image45.jpg"/><Relationship Id="rId14" Type="http://schemas.openxmlformats.org/officeDocument/2006/relationships/image" Target="../media/image50.jpg"/><Relationship Id="rId22" Type="http://schemas.openxmlformats.org/officeDocument/2006/relationships/image" Target="../media/image58.png"/><Relationship Id="rId27" Type="http://schemas.openxmlformats.org/officeDocument/2006/relationships/image" Target="../media/image63.jpg"/><Relationship Id="rId30" Type="http://schemas.openxmlformats.org/officeDocument/2006/relationships/image" Target="../media/image66.jpg"/><Relationship Id="rId35" Type="http://schemas.openxmlformats.org/officeDocument/2006/relationships/image" Target="../media/image7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161925</xdr:rowOff>
    </xdr:from>
    <xdr:to>
      <xdr:col>7</xdr:col>
      <xdr:colOff>447675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A494F-71A0-4FF3-86E5-A9EE1C376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161925"/>
          <a:ext cx="160972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3</xdr:row>
      <xdr:rowOff>190500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2D802B12-D548-4F58-83D6-BC66654E7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000" cy="1143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6</xdr:row>
      <xdr:rowOff>123825</xdr:rowOff>
    </xdr:from>
    <xdr:to>
      <xdr:col>6</xdr:col>
      <xdr:colOff>981075</xdr:colOff>
      <xdr:row>6</xdr:row>
      <xdr:rowOff>676275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95A29711-2DF6-4FDB-8309-B35F9D36C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71247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6</xdr:row>
      <xdr:rowOff>133350</xdr:rowOff>
    </xdr:from>
    <xdr:to>
      <xdr:col>3</xdr:col>
      <xdr:colOff>914400</xdr:colOff>
      <xdr:row>6</xdr:row>
      <xdr:rowOff>685800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E67AB75-75DF-43DA-747F-167FF8116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31337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14</xdr:col>
      <xdr:colOff>257175</xdr:colOff>
      <xdr:row>6</xdr:row>
      <xdr:rowOff>95250</xdr:rowOff>
    </xdr:from>
    <xdr:to>
      <xdr:col>14</xdr:col>
      <xdr:colOff>971550</xdr:colOff>
      <xdr:row>6</xdr:row>
      <xdr:rowOff>647700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2D7CCBA-E830-1AF5-CD42-6C2545104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9050" y="509587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</xdr:colOff>
      <xdr:row>6</xdr:row>
      <xdr:rowOff>114300</xdr:rowOff>
    </xdr:from>
    <xdr:to>
      <xdr:col>17</xdr:col>
      <xdr:colOff>981075</xdr:colOff>
      <xdr:row>6</xdr:row>
      <xdr:rowOff>666750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4E5C660-8BE0-1E34-65F7-F2149DC90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1148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17</xdr:col>
      <xdr:colOff>257175</xdr:colOff>
      <xdr:row>8</xdr:row>
      <xdr:rowOff>133350</xdr:rowOff>
    </xdr:from>
    <xdr:to>
      <xdr:col>17</xdr:col>
      <xdr:colOff>971550</xdr:colOff>
      <xdr:row>8</xdr:row>
      <xdr:rowOff>685800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0AC97F-FCDC-30D6-0337-59F314EB3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9050" y="913447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6</xdr:row>
      <xdr:rowOff>114300</xdr:rowOff>
    </xdr:from>
    <xdr:to>
      <xdr:col>15</xdr:col>
      <xdr:colOff>942975</xdr:colOff>
      <xdr:row>6</xdr:row>
      <xdr:rowOff>666750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8B9525D-F49E-4428-4FA6-F3585ECC7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1100" y="311467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15</xdr:col>
      <xdr:colOff>266700</xdr:colOff>
      <xdr:row>8</xdr:row>
      <xdr:rowOff>133350</xdr:rowOff>
    </xdr:from>
    <xdr:to>
      <xdr:col>15</xdr:col>
      <xdr:colOff>981075</xdr:colOff>
      <xdr:row>8</xdr:row>
      <xdr:rowOff>685800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EC9C829-8698-D0C8-E7EB-6BAA69E1A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513397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16</xdr:col>
      <xdr:colOff>228600</xdr:colOff>
      <xdr:row>6</xdr:row>
      <xdr:rowOff>123825</xdr:rowOff>
    </xdr:from>
    <xdr:to>
      <xdr:col>16</xdr:col>
      <xdr:colOff>942975</xdr:colOff>
      <xdr:row>6</xdr:row>
      <xdr:rowOff>676275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3C8321-F20E-8ED1-B27C-CF4F536F3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11725" y="31242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16</xdr:col>
      <xdr:colOff>247650</xdr:colOff>
      <xdr:row>8</xdr:row>
      <xdr:rowOff>104775</xdr:rowOff>
    </xdr:from>
    <xdr:to>
      <xdr:col>16</xdr:col>
      <xdr:colOff>962025</xdr:colOff>
      <xdr:row>8</xdr:row>
      <xdr:rowOff>657225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78398B3-1083-9795-F51C-A29AE43D3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0775" y="51054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23</xdr:col>
      <xdr:colOff>190500</xdr:colOff>
      <xdr:row>6</xdr:row>
      <xdr:rowOff>133350</xdr:rowOff>
    </xdr:from>
    <xdr:to>
      <xdr:col>23</xdr:col>
      <xdr:colOff>904875</xdr:colOff>
      <xdr:row>6</xdr:row>
      <xdr:rowOff>685800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04FFAB1-88F5-A4FA-8412-97F5287B5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31337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6</xdr:row>
      <xdr:rowOff>133350</xdr:rowOff>
    </xdr:from>
    <xdr:to>
      <xdr:col>8</xdr:col>
      <xdr:colOff>971550</xdr:colOff>
      <xdr:row>6</xdr:row>
      <xdr:rowOff>685800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B7F761C-7BDC-8D0C-80E3-68FD8F853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31337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24</xdr:col>
      <xdr:colOff>266700</xdr:colOff>
      <xdr:row>8</xdr:row>
      <xdr:rowOff>114300</xdr:rowOff>
    </xdr:from>
    <xdr:to>
      <xdr:col>24</xdr:col>
      <xdr:colOff>981075</xdr:colOff>
      <xdr:row>8</xdr:row>
      <xdr:rowOff>666750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01E55F7-4C3E-68E6-5C33-5F7EC0F11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3825" y="51149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19</xdr:col>
      <xdr:colOff>257175</xdr:colOff>
      <xdr:row>8</xdr:row>
      <xdr:rowOff>142875</xdr:rowOff>
    </xdr:from>
    <xdr:to>
      <xdr:col>19</xdr:col>
      <xdr:colOff>971550</xdr:colOff>
      <xdr:row>8</xdr:row>
      <xdr:rowOff>695325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68A3B734-521C-792E-1D3E-35BEEB3D1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40300" y="414337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19</xdr:col>
      <xdr:colOff>257175</xdr:colOff>
      <xdr:row>12</xdr:row>
      <xdr:rowOff>104775</xdr:rowOff>
    </xdr:from>
    <xdr:to>
      <xdr:col>19</xdr:col>
      <xdr:colOff>971550</xdr:colOff>
      <xdr:row>12</xdr:row>
      <xdr:rowOff>657225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8BB9714-D169-1FB6-4621-7DC5EA2EE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6675" y="710565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22</xdr:col>
      <xdr:colOff>266700</xdr:colOff>
      <xdr:row>6</xdr:row>
      <xdr:rowOff>133350</xdr:rowOff>
    </xdr:from>
    <xdr:to>
      <xdr:col>22</xdr:col>
      <xdr:colOff>981075</xdr:colOff>
      <xdr:row>6</xdr:row>
      <xdr:rowOff>685800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140F25C-F9B0-53D8-A2B7-3B0BEFB5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93200" y="413385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24</xdr:col>
      <xdr:colOff>266700</xdr:colOff>
      <xdr:row>6</xdr:row>
      <xdr:rowOff>152400</xdr:rowOff>
    </xdr:from>
    <xdr:to>
      <xdr:col>24</xdr:col>
      <xdr:colOff>981075</xdr:colOff>
      <xdr:row>6</xdr:row>
      <xdr:rowOff>704850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3CE9EE0-6C8F-7B37-D919-84AF1ACC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26200" y="51530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6</xdr:row>
      <xdr:rowOff>85725</xdr:rowOff>
    </xdr:from>
    <xdr:to>
      <xdr:col>1</xdr:col>
      <xdr:colOff>990600</xdr:colOff>
      <xdr:row>6</xdr:row>
      <xdr:rowOff>638175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E3CBEE1-8161-E747-AAA1-02CD9709D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0861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6</xdr:row>
      <xdr:rowOff>123825</xdr:rowOff>
    </xdr:from>
    <xdr:to>
      <xdr:col>4</xdr:col>
      <xdr:colOff>971550</xdr:colOff>
      <xdr:row>6</xdr:row>
      <xdr:rowOff>676275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2A5B852-44B1-3197-C172-37561E6C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31242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6</xdr:row>
      <xdr:rowOff>104775</xdr:rowOff>
    </xdr:from>
    <xdr:to>
      <xdr:col>11</xdr:col>
      <xdr:colOff>981075</xdr:colOff>
      <xdr:row>6</xdr:row>
      <xdr:rowOff>657225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47B51D5A-C03D-94EF-8A70-45BF024E1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310515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238125</xdr:colOff>
      <xdr:row>8</xdr:row>
      <xdr:rowOff>142875</xdr:rowOff>
    </xdr:from>
    <xdr:to>
      <xdr:col>11</xdr:col>
      <xdr:colOff>952500</xdr:colOff>
      <xdr:row>8</xdr:row>
      <xdr:rowOff>695325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D4EE5BB4-6F9D-FB23-EFD7-F866EA392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0" y="51435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6</xdr:row>
      <xdr:rowOff>123825</xdr:rowOff>
    </xdr:from>
    <xdr:to>
      <xdr:col>12</xdr:col>
      <xdr:colOff>952500</xdr:colOff>
      <xdr:row>6</xdr:row>
      <xdr:rowOff>676275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53A3A2DA-5359-4959-9BE1-977B69172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0" y="212407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209550</xdr:colOff>
      <xdr:row>8</xdr:row>
      <xdr:rowOff>95250</xdr:rowOff>
    </xdr:from>
    <xdr:to>
      <xdr:col>12</xdr:col>
      <xdr:colOff>923925</xdr:colOff>
      <xdr:row>8</xdr:row>
      <xdr:rowOff>647700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38C53195-6938-05E9-85BB-9B842C551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5675" y="30956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8</xdr:row>
      <xdr:rowOff>123825</xdr:rowOff>
    </xdr:from>
    <xdr:to>
      <xdr:col>3</xdr:col>
      <xdr:colOff>952500</xdr:colOff>
      <xdr:row>8</xdr:row>
      <xdr:rowOff>676275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C88A848-8749-7E56-4C16-B6B23F81E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1243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19</xdr:col>
      <xdr:colOff>200025</xdr:colOff>
      <xdr:row>10</xdr:row>
      <xdr:rowOff>133350</xdr:rowOff>
    </xdr:from>
    <xdr:to>
      <xdr:col>19</xdr:col>
      <xdr:colOff>914400</xdr:colOff>
      <xdr:row>10</xdr:row>
      <xdr:rowOff>685800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D5082AD-83B6-5F96-B06C-A1EAF55F9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150" y="613410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6</xdr:row>
      <xdr:rowOff>104775</xdr:rowOff>
    </xdr:from>
    <xdr:to>
      <xdr:col>7</xdr:col>
      <xdr:colOff>895350</xdr:colOff>
      <xdr:row>6</xdr:row>
      <xdr:rowOff>657225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13E7E13-3459-81E7-A946-B0390FB29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10515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8</xdr:row>
      <xdr:rowOff>95250</xdr:rowOff>
    </xdr:from>
    <xdr:to>
      <xdr:col>8</xdr:col>
      <xdr:colOff>895350</xdr:colOff>
      <xdr:row>8</xdr:row>
      <xdr:rowOff>647700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E6BE3E0-6F0A-A216-AFE6-B019DF7BC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409575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10</xdr:row>
      <xdr:rowOff>114300</xdr:rowOff>
    </xdr:from>
    <xdr:to>
      <xdr:col>8</xdr:col>
      <xdr:colOff>962025</xdr:colOff>
      <xdr:row>10</xdr:row>
      <xdr:rowOff>666750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CA3934C-84C1-F2ED-7CE5-F9A2C369D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511492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8</xdr:row>
      <xdr:rowOff>95250</xdr:rowOff>
    </xdr:from>
    <xdr:to>
      <xdr:col>7</xdr:col>
      <xdr:colOff>933450</xdr:colOff>
      <xdr:row>8</xdr:row>
      <xdr:rowOff>647700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E509AC8-BE5A-1986-6A68-FD0F6B678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095875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19</xdr:col>
      <xdr:colOff>228600</xdr:colOff>
      <xdr:row>6</xdr:row>
      <xdr:rowOff>104775</xdr:rowOff>
    </xdr:from>
    <xdr:to>
      <xdr:col>19</xdr:col>
      <xdr:colOff>942975</xdr:colOff>
      <xdr:row>6</xdr:row>
      <xdr:rowOff>657225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29FD5C1-69B9-9FE8-353A-370B573DF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1100" y="3105150"/>
          <a:ext cx="714375" cy="552450"/>
        </a:xfrm>
        <a:prstGeom prst="rect">
          <a:avLst/>
        </a:prstGeom>
      </xdr:spPr>
    </xdr:pic>
    <xdr:clientData/>
  </xdr:twoCellAnchor>
  <xdr:oneCellAnchor>
    <xdr:from>
      <xdr:col>20</xdr:col>
      <xdr:colOff>276225</xdr:colOff>
      <xdr:row>8</xdr:row>
      <xdr:rowOff>114300</xdr:rowOff>
    </xdr:from>
    <xdr:ext cx="714375" cy="552450"/>
    <xdr:pic>
      <xdr:nvPicPr>
        <xdr:cNvPr id="22" name="Picture 21">
          <a:extLst>
            <a:ext uri="{FF2B5EF4-FFF2-40B4-BE49-F238E27FC236}">
              <a16:creationId xmlns:a16="http://schemas.microsoft.com/office/drawing/2014/main" id="{ED8D08FA-C837-4FDE-9D3F-7ED9F202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9350" y="2114550"/>
          <a:ext cx="714375" cy="552450"/>
        </a:xfrm>
        <a:prstGeom prst="rect">
          <a:avLst/>
        </a:prstGeom>
      </xdr:spPr>
    </xdr:pic>
    <xdr:clientData/>
  </xdr:oneCellAnchor>
  <xdr:twoCellAnchor editAs="oneCell">
    <xdr:from>
      <xdr:col>20</xdr:col>
      <xdr:colOff>209550</xdr:colOff>
      <xdr:row>6</xdr:row>
      <xdr:rowOff>114300</xdr:rowOff>
    </xdr:from>
    <xdr:to>
      <xdr:col>20</xdr:col>
      <xdr:colOff>923925</xdr:colOff>
      <xdr:row>6</xdr:row>
      <xdr:rowOff>666750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C052294F-FB0D-F46B-A8F1-115A5691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2675" y="2114550"/>
          <a:ext cx="714375" cy="552450"/>
        </a:xfrm>
        <a:prstGeom prst="rect">
          <a:avLst/>
        </a:prstGeom>
      </xdr:spPr>
    </xdr:pic>
    <xdr:clientData/>
  </xdr:twoCellAnchor>
  <xdr:twoCellAnchor editAs="oneCell">
    <xdr:from>
      <xdr:col>25</xdr:col>
      <xdr:colOff>238125</xdr:colOff>
      <xdr:row>6</xdr:row>
      <xdr:rowOff>104775</xdr:rowOff>
    </xdr:from>
    <xdr:to>
      <xdr:col>25</xdr:col>
      <xdr:colOff>952500</xdr:colOff>
      <xdr:row>6</xdr:row>
      <xdr:rowOff>657225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B66564D2-61D7-4D8F-A479-DCAA82C7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60125" y="2105025"/>
          <a:ext cx="714375" cy="552450"/>
        </a:xfrm>
        <a:prstGeom prst="rect">
          <a:avLst/>
        </a:prstGeom>
      </xdr:spPr>
    </xdr:pic>
    <xdr:clientData/>
  </xdr:twoCellAnchor>
  <xdr:oneCellAnchor>
    <xdr:from>
      <xdr:col>9</xdr:col>
      <xdr:colOff>238125</xdr:colOff>
      <xdr:row>6</xdr:row>
      <xdr:rowOff>114300</xdr:rowOff>
    </xdr:from>
    <xdr:ext cx="714375" cy="552450"/>
    <xdr:pic>
      <xdr:nvPicPr>
        <xdr:cNvPr id="13" name="Picture 12">
          <a:extLst>
            <a:ext uri="{FF2B5EF4-FFF2-40B4-BE49-F238E27FC236}">
              <a16:creationId xmlns:a16="http://schemas.microsoft.com/office/drawing/2014/main" id="{8ECAFEAD-4CB7-4A2A-95B9-EA3082560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114925"/>
          <a:ext cx="714375" cy="552450"/>
        </a:xfrm>
        <a:prstGeom prst="rect">
          <a:avLst/>
        </a:prstGeom>
      </xdr:spPr>
    </xdr:pic>
    <xdr:clientData/>
  </xdr:oneCellAnchor>
  <xdr:twoCellAnchor editAs="oneCell">
    <xdr:from>
      <xdr:col>27</xdr:col>
      <xdr:colOff>266700</xdr:colOff>
      <xdr:row>6</xdr:row>
      <xdr:rowOff>123825</xdr:rowOff>
    </xdr:from>
    <xdr:to>
      <xdr:col>27</xdr:col>
      <xdr:colOff>981075</xdr:colOff>
      <xdr:row>6</xdr:row>
      <xdr:rowOff>676275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C007C89-5955-21E0-E061-438506831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5075" y="3124200"/>
          <a:ext cx="71437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209550</xdr:colOff>
      <xdr:row>2</xdr:row>
      <xdr:rowOff>57150</xdr:rowOff>
    </xdr:from>
    <xdr:to>
      <xdr:col>35</xdr:col>
      <xdr:colOff>1638300</xdr:colOff>
      <xdr:row>2</xdr:row>
      <xdr:rowOff>1152525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DB2F10B5-1318-4CA8-8243-C6CF130CC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6730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38</xdr:col>
      <xdr:colOff>257175</xdr:colOff>
      <xdr:row>2</xdr:row>
      <xdr:rowOff>19050</xdr:rowOff>
    </xdr:from>
    <xdr:to>
      <xdr:col>38</xdr:col>
      <xdr:colOff>1685925</xdr:colOff>
      <xdr:row>2</xdr:row>
      <xdr:rowOff>1114425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CB56D395-16B7-FE06-01AC-A79D3A9C9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8942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39</xdr:col>
      <xdr:colOff>228600</xdr:colOff>
      <xdr:row>2</xdr:row>
      <xdr:rowOff>28575</xdr:rowOff>
    </xdr:from>
    <xdr:to>
      <xdr:col>39</xdr:col>
      <xdr:colOff>1657350</xdr:colOff>
      <xdr:row>2</xdr:row>
      <xdr:rowOff>1123950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43C6D69-0EE6-491C-8840-719779829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585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40</xdr:col>
      <xdr:colOff>228600</xdr:colOff>
      <xdr:row>2</xdr:row>
      <xdr:rowOff>19050</xdr:rowOff>
    </xdr:from>
    <xdr:to>
      <xdr:col>40</xdr:col>
      <xdr:colOff>1657350</xdr:colOff>
      <xdr:row>2</xdr:row>
      <xdr:rowOff>1114425</xdr:rowOff>
    </xdr:to>
    <xdr:pic>
      <xdr:nvPicPr>
        <xdr:cNvPr id="448" name="Picture 447">
          <a:extLst>
            <a:ext uri="{FF2B5EF4-FFF2-40B4-BE49-F238E27FC236}">
              <a16:creationId xmlns:a16="http://schemas.microsoft.com/office/drawing/2014/main" id="{9AAF1013-5CF7-4F08-9551-20656505F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70850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</xdr:row>
      <xdr:rowOff>28575</xdr:rowOff>
    </xdr:from>
    <xdr:to>
      <xdr:col>1</xdr:col>
      <xdr:colOff>1638300</xdr:colOff>
      <xdr:row>2</xdr:row>
      <xdr:rowOff>1123950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4FA009C-3BE4-2FE2-9DE7-3527B5595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</xdr:row>
      <xdr:rowOff>28575</xdr:rowOff>
    </xdr:from>
    <xdr:to>
      <xdr:col>2</xdr:col>
      <xdr:colOff>1657350</xdr:colOff>
      <xdr:row>2</xdr:row>
      <xdr:rowOff>1123950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52AA91-ECFF-420C-9B1D-98096BF3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63</xdr:col>
      <xdr:colOff>238125</xdr:colOff>
      <xdr:row>2</xdr:row>
      <xdr:rowOff>28575</xdr:rowOff>
    </xdr:from>
    <xdr:to>
      <xdr:col>63</xdr:col>
      <xdr:colOff>1666875</xdr:colOff>
      <xdr:row>2</xdr:row>
      <xdr:rowOff>1123950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D4A8576-B23B-EE5D-F80F-970277176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65</xdr:col>
      <xdr:colOff>247650</xdr:colOff>
      <xdr:row>2</xdr:row>
      <xdr:rowOff>38100</xdr:rowOff>
    </xdr:from>
    <xdr:to>
      <xdr:col>65</xdr:col>
      <xdr:colOff>1676400</xdr:colOff>
      <xdr:row>2</xdr:row>
      <xdr:rowOff>1133475</xdr:rowOff>
    </xdr:to>
    <xdr:pic>
      <xdr:nvPicPr>
        <xdr:cNvPr id="465" name="Picture 464">
          <a:extLst>
            <a:ext uri="{FF2B5EF4-FFF2-40B4-BE49-F238E27FC236}">
              <a16:creationId xmlns:a16="http://schemas.microsoft.com/office/drawing/2014/main" id="{D3FA3A61-2733-463B-B2B3-F2DC72DF4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115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66</xdr:col>
      <xdr:colOff>238125</xdr:colOff>
      <xdr:row>2</xdr:row>
      <xdr:rowOff>38100</xdr:rowOff>
    </xdr:from>
    <xdr:to>
      <xdr:col>66</xdr:col>
      <xdr:colOff>1666875</xdr:colOff>
      <xdr:row>2</xdr:row>
      <xdr:rowOff>1133475</xdr:rowOff>
    </xdr:to>
    <xdr:pic>
      <xdr:nvPicPr>
        <xdr:cNvPr id="467" name="Picture 466">
          <a:extLst>
            <a:ext uri="{FF2B5EF4-FFF2-40B4-BE49-F238E27FC236}">
              <a16:creationId xmlns:a16="http://schemas.microsoft.com/office/drawing/2014/main" id="{286D44B8-5C86-474E-8389-A8E03CB2A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0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69</xdr:col>
      <xdr:colOff>247650</xdr:colOff>
      <xdr:row>2</xdr:row>
      <xdr:rowOff>28575</xdr:rowOff>
    </xdr:from>
    <xdr:to>
      <xdr:col>69</xdr:col>
      <xdr:colOff>1676400</xdr:colOff>
      <xdr:row>2</xdr:row>
      <xdr:rowOff>1123950</xdr:rowOff>
    </xdr:to>
    <xdr:pic>
      <xdr:nvPicPr>
        <xdr:cNvPr id="459" name="Picture 458">
          <a:extLst>
            <a:ext uri="{FF2B5EF4-FFF2-40B4-BE49-F238E27FC236}">
              <a16:creationId xmlns:a16="http://schemas.microsoft.com/office/drawing/2014/main" id="{C474B113-2877-06F0-782C-B6F213807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72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70</xdr:col>
      <xdr:colOff>247650</xdr:colOff>
      <xdr:row>2</xdr:row>
      <xdr:rowOff>19050</xdr:rowOff>
    </xdr:from>
    <xdr:to>
      <xdr:col>70</xdr:col>
      <xdr:colOff>1676400</xdr:colOff>
      <xdr:row>2</xdr:row>
      <xdr:rowOff>1114425</xdr:rowOff>
    </xdr:to>
    <xdr:pic>
      <xdr:nvPicPr>
        <xdr:cNvPr id="474" name="Picture 473">
          <a:extLst>
            <a:ext uri="{FF2B5EF4-FFF2-40B4-BE49-F238E27FC236}">
              <a16:creationId xmlns:a16="http://schemas.microsoft.com/office/drawing/2014/main" id="{E2B1B8B9-F42D-4C67-834D-1E4D10FC3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74227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71</xdr:col>
      <xdr:colOff>247650</xdr:colOff>
      <xdr:row>2</xdr:row>
      <xdr:rowOff>28575</xdr:rowOff>
    </xdr:from>
    <xdr:to>
      <xdr:col>71</xdr:col>
      <xdr:colOff>1676400</xdr:colOff>
      <xdr:row>2</xdr:row>
      <xdr:rowOff>1123950</xdr:rowOff>
    </xdr:to>
    <xdr:pic>
      <xdr:nvPicPr>
        <xdr:cNvPr id="475" name="Picture 474">
          <a:extLst>
            <a:ext uri="{FF2B5EF4-FFF2-40B4-BE49-F238E27FC236}">
              <a16:creationId xmlns:a16="http://schemas.microsoft.com/office/drawing/2014/main" id="{E9B930AC-F00B-426D-A3C8-24AF1A8DC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472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72</xdr:col>
      <xdr:colOff>247650</xdr:colOff>
      <xdr:row>2</xdr:row>
      <xdr:rowOff>19050</xdr:rowOff>
    </xdr:from>
    <xdr:to>
      <xdr:col>72</xdr:col>
      <xdr:colOff>1676400</xdr:colOff>
      <xdr:row>2</xdr:row>
      <xdr:rowOff>1114425</xdr:rowOff>
    </xdr:to>
    <xdr:pic>
      <xdr:nvPicPr>
        <xdr:cNvPr id="478" name="Picture 477">
          <a:extLst>
            <a:ext uri="{FF2B5EF4-FFF2-40B4-BE49-F238E27FC236}">
              <a16:creationId xmlns:a16="http://schemas.microsoft.com/office/drawing/2014/main" id="{D26A640D-1D15-454F-8EF9-ED0CD9BBB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5227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75</xdr:col>
      <xdr:colOff>228600</xdr:colOff>
      <xdr:row>2</xdr:row>
      <xdr:rowOff>38100</xdr:rowOff>
    </xdr:from>
    <xdr:to>
      <xdr:col>75</xdr:col>
      <xdr:colOff>1657350</xdr:colOff>
      <xdr:row>2</xdr:row>
      <xdr:rowOff>1133475</xdr:rowOff>
    </xdr:to>
    <xdr:pic>
      <xdr:nvPicPr>
        <xdr:cNvPr id="492" name="Picture 491">
          <a:extLst>
            <a:ext uri="{FF2B5EF4-FFF2-40B4-BE49-F238E27FC236}">
              <a16:creationId xmlns:a16="http://schemas.microsoft.com/office/drawing/2014/main" id="{370726B1-CDA1-4C1A-912F-26F0E1E4C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152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76</xdr:col>
      <xdr:colOff>257175</xdr:colOff>
      <xdr:row>2</xdr:row>
      <xdr:rowOff>38100</xdr:rowOff>
    </xdr:from>
    <xdr:to>
      <xdr:col>76</xdr:col>
      <xdr:colOff>1685925</xdr:colOff>
      <xdr:row>2</xdr:row>
      <xdr:rowOff>1133475</xdr:rowOff>
    </xdr:to>
    <xdr:pic>
      <xdr:nvPicPr>
        <xdr:cNvPr id="493" name="Picture 492">
          <a:extLst>
            <a:ext uri="{FF2B5EF4-FFF2-40B4-BE49-F238E27FC236}">
              <a16:creationId xmlns:a16="http://schemas.microsoft.com/office/drawing/2014/main" id="{1026124C-37CC-49CD-99D8-EC6A1CA24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4880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77</xdr:col>
      <xdr:colOff>247650</xdr:colOff>
      <xdr:row>2</xdr:row>
      <xdr:rowOff>19050</xdr:rowOff>
    </xdr:from>
    <xdr:to>
      <xdr:col>77</xdr:col>
      <xdr:colOff>1676400</xdr:colOff>
      <xdr:row>2</xdr:row>
      <xdr:rowOff>1114425</xdr:rowOff>
    </xdr:to>
    <xdr:pic>
      <xdr:nvPicPr>
        <xdr:cNvPr id="494" name="Picture 493">
          <a:extLst>
            <a:ext uri="{FF2B5EF4-FFF2-40B4-BE49-F238E27FC236}">
              <a16:creationId xmlns:a16="http://schemas.microsoft.com/office/drawing/2014/main" id="{D7AF4F23-A29A-43D9-91BC-3EC29316B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4427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80</xdr:col>
      <xdr:colOff>228600</xdr:colOff>
      <xdr:row>2</xdr:row>
      <xdr:rowOff>38100</xdr:rowOff>
    </xdr:from>
    <xdr:to>
      <xdr:col>80</xdr:col>
      <xdr:colOff>1657350</xdr:colOff>
      <xdr:row>2</xdr:row>
      <xdr:rowOff>1133475</xdr:rowOff>
    </xdr:to>
    <xdr:pic>
      <xdr:nvPicPr>
        <xdr:cNvPr id="504" name="Picture 503">
          <a:extLst>
            <a:ext uri="{FF2B5EF4-FFF2-40B4-BE49-F238E27FC236}">
              <a16:creationId xmlns:a16="http://schemas.microsoft.com/office/drawing/2014/main" id="{67EA9A7B-BC57-E2E1-4BF8-06F174E2A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7310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81</xdr:col>
      <xdr:colOff>247650</xdr:colOff>
      <xdr:row>2</xdr:row>
      <xdr:rowOff>28575</xdr:rowOff>
    </xdr:from>
    <xdr:to>
      <xdr:col>81</xdr:col>
      <xdr:colOff>1676400</xdr:colOff>
      <xdr:row>2</xdr:row>
      <xdr:rowOff>1123950</xdr:rowOff>
    </xdr:to>
    <xdr:pic>
      <xdr:nvPicPr>
        <xdr:cNvPr id="505" name="Picture 504">
          <a:extLst>
            <a:ext uri="{FF2B5EF4-FFF2-40B4-BE49-F238E27FC236}">
              <a16:creationId xmlns:a16="http://schemas.microsoft.com/office/drawing/2014/main" id="{BC4B3DDB-C059-42A8-94DF-EA0572976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037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82</xdr:col>
      <xdr:colOff>247650</xdr:colOff>
      <xdr:row>2</xdr:row>
      <xdr:rowOff>9525</xdr:rowOff>
    </xdr:from>
    <xdr:to>
      <xdr:col>82</xdr:col>
      <xdr:colOff>1676400</xdr:colOff>
      <xdr:row>2</xdr:row>
      <xdr:rowOff>1104900</xdr:rowOff>
    </xdr:to>
    <xdr:pic>
      <xdr:nvPicPr>
        <xdr:cNvPr id="506" name="Picture 505">
          <a:extLst>
            <a:ext uri="{FF2B5EF4-FFF2-40B4-BE49-F238E27FC236}">
              <a16:creationId xmlns:a16="http://schemas.microsoft.com/office/drawing/2014/main" id="{28648E32-76C3-4443-8756-76BA859C6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08775" y="4857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83</xdr:col>
      <xdr:colOff>266700</xdr:colOff>
      <xdr:row>2</xdr:row>
      <xdr:rowOff>19050</xdr:rowOff>
    </xdr:from>
    <xdr:to>
      <xdr:col>83</xdr:col>
      <xdr:colOff>1695450</xdr:colOff>
      <xdr:row>2</xdr:row>
      <xdr:rowOff>1114425</xdr:rowOff>
    </xdr:to>
    <xdr:pic>
      <xdr:nvPicPr>
        <xdr:cNvPr id="510" name="Picture 509">
          <a:extLst>
            <a:ext uri="{FF2B5EF4-FFF2-40B4-BE49-F238E27FC236}">
              <a16:creationId xmlns:a16="http://schemas.microsoft.com/office/drawing/2014/main" id="{5DAED61D-EC8A-49B2-8F6A-9A12ECB2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3282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86</xdr:col>
      <xdr:colOff>238125</xdr:colOff>
      <xdr:row>2</xdr:row>
      <xdr:rowOff>19050</xdr:rowOff>
    </xdr:from>
    <xdr:to>
      <xdr:col>86</xdr:col>
      <xdr:colOff>1666875</xdr:colOff>
      <xdr:row>2</xdr:row>
      <xdr:rowOff>1114425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A8B4F4DD-DEC1-C1A7-7F07-C2836A811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00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87</xdr:col>
      <xdr:colOff>266700</xdr:colOff>
      <xdr:row>2</xdr:row>
      <xdr:rowOff>38100</xdr:rowOff>
    </xdr:from>
    <xdr:to>
      <xdr:col>87</xdr:col>
      <xdr:colOff>1695450</xdr:colOff>
      <xdr:row>2</xdr:row>
      <xdr:rowOff>1133475</xdr:rowOff>
    </xdr:to>
    <xdr:pic>
      <xdr:nvPicPr>
        <xdr:cNvPr id="449" name="Picture 448">
          <a:extLst>
            <a:ext uri="{FF2B5EF4-FFF2-40B4-BE49-F238E27FC236}">
              <a16:creationId xmlns:a16="http://schemas.microsoft.com/office/drawing/2014/main" id="{130DB336-7B14-4EA9-A9E1-563D35715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5857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88</xdr:col>
      <xdr:colOff>257175</xdr:colOff>
      <xdr:row>2</xdr:row>
      <xdr:rowOff>28575</xdr:rowOff>
    </xdr:from>
    <xdr:to>
      <xdr:col>88</xdr:col>
      <xdr:colOff>1685925</xdr:colOff>
      <xdr:row>2</xdr:row>
      <xdr:rowOff>1123950</xdr:rowOff>
    </xdr:to>
    <xdr:pic>
      <xdr:nvPicPr>
        <xdr:cNvPr id="450" name="Picture 449">
          <a:extLst>
            <a:ext uri="{FF2B5EF4-FFF2-40B4-BE49-F238E27FC236}">
              <a16:creationId xmlns:a16="http://schemas.microsoft.com/office/drawing/2014/main" id="{6AF0D629-6909-4B10-B69C-29F0A3E52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405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90</xdr:col>
      <xdr:colOff>228600</xdr:colOff>
      <xdr:row>2</xdr:row>
      <xdr:rowOff>19050</xdr:rowOff>
    </xdr:from>
    <xdr:to>
      <xdr:col>90</xdr:col>
      <xdr:colOff>1657350</xdr:colOff>
      <xdr:row>2</xdr:row>
      <xdr:rowOff>1114425</xdr:rowOff>
    </xdr:to>
    <xdr:pic>
      <xdr:nvPicPr>
        <xdr:cNvPr id="451" name="Picture 450">
          <a:extLst>
            <a:ext uri="{FF2B5EF4-FFF2-40B4-BE49-F238E27FC236}">
              <a16:creationId xmlns:a16="http://schemas.microsoft.com/office/drawing/2014/main" id="{E293C3E5-1E56-42E9-A885-A5E3E2388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3047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93</xdr:col>
      <xdr:colOff>238125</xdr:colOff>
      <xdr:row>2</xdr:row>
      <xdr:rowOff>47625</xdr:rowOff>
    </xdr:from>
    <xdr:to>
      <xdr:col>93</xdr:col>
      <xdr:colOff>1666875</xdr:colOff>
      <xdr:row>2</xdr:row>
      <xdr:rowOff>1143000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910FFABB-A298-9C31-4B99-9E2956D59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607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94</xdr:col>
      <xdr:colOff>238125</xdr:colOff>
      <xdr:row>2</xdr:row>
      <xdr:rowOff>38100</xdr:rowOff>
    </xdr:from>
    <xdr:to>
      <xdr:col>94</xdr:col>
      <xdr:colOff>1666875</xdr:colOff>
      <xdr:row>2</xdr:row>
      <xdr:rowOff>1133475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8AD13B02-CF15-4462-822C-8FE2940B2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7075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95</xdr:col>
      <xdr:colOff>238125</xdr:colOff>
      <xdr:row>2</xdr:row>
      <xdr:rowOff>47625</xdr:rowOff>
    </xdr:from>
    <xdr:to>
      <xdr:col>95</xdr:col>
      <xdr:colOff>1666875</xdr:colOff>
      <xdr:row>2</xdr:row>
      <xdr:rowOff>1143000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95132863-CFFA-435C-AB7B-CE6989F21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757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97</xdr:col>
      <xdr:colOff>238125</xdr:colOff>
      <xdr:row>2</xdr:row>
      <xdr:rowOff>47625</xdr:rowOff>
    </xdr:from>
    <xdr:to>
      <xdr:col>97</xdr:col>
      <xdr:colOff>1666875</xdr:colOff>
      <xdr:row>2</xdr:row>
      <xdr:rowOff>1143000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BC789AB-F74E-4BE2-89D1-95ABB919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807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98</xdr:col>
      <xdr:colOff>238125</xdr:colOff>
      <xdr:row>2</xdr:row>
      <xdr:rowOff>57150</xdr:rowOff>
    </xdr:from>
    <xdr:to>
      <xdr:col>98</xdr:col>
      <xdr:colOff>1666875</xdr:colOff>
      <xdr:row>2</xdr:row>
      <xdr:rowOff>1152525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35034CC6-4CAF-424B-BBD9-74B5D8F61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857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145</xdr:col>
      <xdr:colOff>247650</xdr:colOff>
      <xdr:row>2</xdr:row>
      <xdr:rowOff>38100</xdr:rowOff>
    </xdr:from>
    <xdr:to>
      <xdr:col>145</xdr:col>
      <xdr:colOff>1676400</xdr:colOff>
      <xdr:row>2</xdr:row>
      <xdr:rowOff>1133475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88742659-0A4D-F687-D3C4-47D4B7F4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75465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146</xdr:col>
      <xdr:colOff>238125</xdr:colOff>
      <xdr:row>2</xdr:row>
      <xdr:rowOff>38100</xdr:rowOff>
    </xdr:from>
    <xdr:to>
      <xdr:col>146</xdr:col>
      <xdr:colOff>1666875</xdr:colOff>
      <xdr:row>2</xdr:row>
      <xdr:rowOff>1133475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1D33C2F2-ABEC-4F2F-86FA-D32A92F62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0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147</xdr:col>
      <xdr:colOff>238125</xdr:colOff>
      <xdr:row>2</xdr:row>
      <xdr:rowOff>28575</xdr:rowOff>
    </xdr:from>
    <xdr:to>
      <xdr:col>147</xdr:col>
      <xdr:colOff>1666875</xdr:colOff>
      <xdr:row>2</xdr:row>
      <xdr:rowOff>1123950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F87AE6A4-C0EA-4283-8687-02DF28175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0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148</xdr:col>
      <xdr:colOff>238125</xdr:colOff>
      <xdr:row>2</xdr:row>
      <xdr:rowOff>28575</xdr:rowOff>
    </xdr:from>
    <xdr:to>
      <xdr:col>148</xdr:col>
      <xdr:colOff>1666875</xdr:colOff>
      <xdr:row>2</xdr:row>
      <xdr:rowOff>1123950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9212E3CA-53FC-445E-9305-7940C08F5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0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150</xdr:col>
      <xdr:colOff>228600</xdr:colOff>
      <xdr:row>2</xdr:row>
      <xdr:rowOff>28575</xdr:rowOff>
    </xdr:from>
    <xdr:to>
      <xdr:col>150</xdr:col>
      <xdr:colOff>1657350</xdr:colOff>
      <xdr:row>2</xdr:row>
      <xdr:rowOff>1123950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A5BCB518-E454-432E-8AA2-ADC204D2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179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36</xdr:col>
      <xdr:colOff>238125</xdr:colOff>
      <xdr:row>2</xdr:row>
      <xdr:rowOff>38100</xdr:rowOff>
    </xdr:from>
    <xdr:to>
      <xdr:col>36</xdr:col>
      <xdr:colOff>1666875</xdr:colOff>
      <xdr:row>2</xdr:row>
      <xdr:rowOff>1133475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C7E8EA13-FD45-4C15-AE76-80334CB20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646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31</xdr:col>
      <xdr:colOff>247650</xdr:colOff>
      <xdr:row>2</xdr:row>
      <xdr:rowOff>47625</xdr:rowOff>
    </xdr:from>
    <xdr:to>
      <xdr:col>31</xdr:col>
      <xdr:colOff>1676400</xdr:colOff>
      <xdr:row>2</xdr:row>
      <xdr:rowOff>1143000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188C253D-A32D-4201-84A1-DF82EAD91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477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152</xdr:col>
      <xdr:colOff>247650</xdr:colOff>
      <xdr:row>2</xdr:row>
      <xdr:rowOff>28575</xdr:rowOff>
    </xdr:from>
    <xdr:to>
      <xdr:col>152</xdr:col>
      <xdr:colOff>1676400</xdr:colOff>
      <xdr:row>2</xdr:row>
      <xdr:rowOff>1123950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B0187DA9-D692-CF81-B5AE-18BEBDD5C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5877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153</xdr:col>
      <xdr:colOff>257175</xdr:colOff>
      <xdr:row>2</xdr:row>
      <xdr:rowOff>47625</xdr:rowOff>
    </xdr:from>
    <xdr:to>
      <xdr:col>153</xdr:col>
      <xdr:colOff>1685925</xdr:colOff>
      <xdr:row>2</xdr:row>
      <xdr:rowOff>1143000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94556D56-4C55-4E7C-8F06-92FA137CC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0230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154</xdr:col>
      <xdr:colOff>247650</xdr:colOff>
      <xdr:row>2</xdr:row>
      <xdr:rowOff>19050</xdr:rowOff>
    </xdr:from>
    <xdr:to>
      <xdr:col>154</xdr:col>
      <xdr:colOff>1676400</xdr:colOff>
      <xdr:row>2</xdr:row>
      <xdr:rowOff>1114425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955F2A35-B5C7-41C8-9D77-8158A9DF4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0277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156</xdr:col>
      <xdr:colOff>228600</xdr:colOff>
      <xdr:row>2</xdr:row>
      <xdr:rowOff>28575</xdr:rowOff>
    </xdr:from>
    <xdr:to>
      <xdr:col>156</xdr:col>
      <xdr:colOff>1657350</xdr:colOff>
      <xdr:row>2</xdr:row>
      <xdr:rowOff>1123950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4DBD818B-8191-4FD0-A0BC-6C7A5275C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9372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155</xdr:col>
      <xdr:colOff>228600</xdr:colOff>
      <xdr:row>2</xdr:row>
      <xdr:rowOff>38100</xdr:rowOff>
    </xdr:from>
    <xdr:to>
      <xdr:col>155</xdr:col>
      <xdr:colOff>1657350</xdr:colOff>
      <xdr:row>2</xdr:row>
      <xdr:rowOff>1133475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6B0DC17E-BD68-41DB-9B2D-8AFCE8E31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887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105</xdr:col>
      <xdr:colOff>247650</xdr:colOff>
      <xdr:row>2</xdr:row>
      <xdr:rowOff>76200</xdr:rowOff>
    </xdr:from>
    <xdr:to>
      <xdr:col>105</xdr:col>
      <xdr:colOff>1676400</xdr:colOff>
      <xdr:row>2</xdr:row>
      <xdr:rowOff>1171575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4F253270-3E21-7138-FA12-4EB81B082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0652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106</xdr:col>
      <xdr:colOff>247650</xdr:colOff>
      <xdr:row>2</xdr:row>
      <xdr:rowOff>47625</xdr:rowOff>
    </xdr:from>
    <xdr:to>
      <xdr:col>106</xdr:col>
      <xdr:colOff>1676400</xdr:colOff>
      <xdr:row>2</xdr:row>
      <xdr:rowOff>1143000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9EB153FD-D9D6-428B-B5F7-774568B78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115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108</xdr:col>
      <xdr:colOff>247650</xdr:colOff>
      <xdr:row>2</xdr:row>
      <xdr:rowOff>47625</xdr:rowOff>
    </xdr:from>
    <xdr:to>
      <xdr:col>108</xdr:col>
      <xdr:colOff>1676400</xdr:colOff>
      <xdr:row>2</xdr:row>
      <xdr:rowOff>1143000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634A30F1-CB44-4C68-89A8-C1968930F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165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109</xdr:col>
      <xdr:colOff>247650</xdr:colOff>
      <xdr:row>2</xdr:row>
      <xdr:rowOff>19050</xdr:rowOff>
    </xdr:from>
    <xdr:to>
      <xdr:col>109</xdr:col>
      <xdr:colOff>1676400</xdr:colOff>
      <xdr:row>2</xdr:row>
      <xdr:rowOff>1114425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A6456A9F-602E-440A-B158-FC9B5EEB2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6752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110</xdr:col>
      <xdr:colOff>238125</xdr:colOff>
      <xdr:row>2</xdr:row>
      <xdr:rowOff>28575</xdr:rowOff>
    </xdr:from>
    <xdr:to>
      <xdr:col>110</xdr:col>
      <xdr:colOff>1666875</xdr:colOff>
      <xdr:row>2</xdr:row>
      <xdr:rowOff>1123950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5F44C5AA-6173-4B91-9D5F-4D30BA34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6300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116</xdr:col>
      <xdr:colOff>247650</xdr:colOff>
      <xdr:row>2</xdr:row>
      <xdr:rowOff>76200</xdr:rowOff>
    </xdr:from>
    <xdr:to>
      <xdr:col>116</xdr:col>
      <xdr:colOff>1676400</xdr:colOff>
      <xdr:row>2</xdr:row>
      <xdr:rowOff>1171575</xdr:rowOff>
    </xdr:to>
    <xdr:pic>
      <xdr:nvPicPr>
        <xdr:cNvPr id="542" name="Picture 541">
          <a:extLst>
            <a:ext uri="{FF2B5EF4-FFF2-40B4-BE49-F238E27FC236}">
              <a16:creationId xmlns:a16="http://schemas.microsoft.com/office/drawing/2014/main" id="{68489B49-C9D0-7D6B-C836-2D3F2FB18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6102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117</xdr:col>
      <xdr:colOff>238125</xdr:colOff>
      <xdr:row>2</xdr:row>
      <xdr:rowOff>76200</xdr:rowOff>
    </xdr:from>
    <xdr:to>
      <xdr:col>117</xdr:col>
      <xdr:colOff>1666875</xdr:colOff>
      <xdr:row>2</xdr:row>
      <xdr:rowOff>1171575</xdr:rowOff>
    </xdr:to>
    <xdr:pic>
      <xdr:nvPicPr>
        <xdr:cNvPr id="545" name="Picture 544">
          <a:extLst>
            <a:ext uri="{FF2B5EF4-FFF2-40B4-BE49-F238E27FC236}">
              <a16:creationId xmlns:a16="http://schemas.microsoft.com/office/drawing/2014/main" id="{29223C2A-D30B-441C-82A2-9636A1190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45650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119</xdr:col>
      <xdr:colOff>285750</xdr:colOff>
      <xdr:row>2</xdr:row>
      <xdr:rowOff>57150</xdr:rowOff>
    </xdr:from>
    <xdr:to>
      <xdr:col>119</xdr:col>
      <xdr:colOff>1714500</xdr:colOff>
      <xdr:row>2</xdr:row>
      <xdr:rowOff>1152525</xdr:rowOff>
    </xdr:to>
    <xdr:pic>
      <xdr:nvPicPr>
        <xdr:cNvPr id="547" name="Picture 546">
          <a:extLst>
            <a:ext uri="{FF2B5EF4-FFF2-40B4-BE49-F238E27FC236}">
              <a16:creationId xmlns:a16="http://schemas.microsoft.com/office/drawing/2014/main" id="{BB72927A-1C8F-4BA7-A4CE-F90BB2CD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1412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122</xdr:col>
      <xdr:colOff>238125</xdr:colOff>
      <xdr:row>2</xdr:row>
      <xdr:rowOff>28575</xdr:rowOff>
    </xdr:from>
    <xdr:to>
      <xdr:col>122</xdr:col>
      <xdr:colOff>1666875</xdr:colOff>
      <xdr:row>2</xdr:row>
      <xdr:rowOff>1123950</xdr:rowOff>
    </xdr:to>
    <xdr:pic>
      <xdr:nvPicPr>
        <xdr:cNvPr id="552" name="Picture 551">
          <a:extLst>
            <a:ext uri="{FF2B5EF4-FFF2-40B4-BE49-F238E27FC236}">
              <a16:creationId xmlns:a16="http://schemas.microsoft.com/office/drawing/2014/main" id="{0EF221D3-0A9A-441F-9C20-673D75562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98150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120</xdr:col>
      <xdr:colOff>257175</xdr:colOff>
      <xdr:row>2</xdr:row>
      <xdr:rowOff>76200</xdr:rowOff>
    </xdr:from>
    <xdr:to>
      <xdr:col>120</xdr:col>
      <xdr:colOff>1685925</xdr:colOff>
      <xdr:row>2</xdr:row>
      <xdr:rowOff>1171575</xdr:rowOff>
    </xdr:to>
    <xdr:pic>
      <xdr:nvPicPr>
        <xdr:cNvPr id="560" name="Picture 559">
          <a:extLst>
            <a:ext uri="{FF2B5EF4-FFF2-40B4-BE49-F238E27FC236}">
              <a16:creationId xmlns:a16="http://schemas.microsoft.com/office/drawing/2014/main" id="{C93B6010-3106-3D75-AF9B-D66AD48B7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9055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33</xdr:col>
      <xdr:colOff>200025</xdr:colOff>
      <xdr:row>2</xdr:row>
      <xdr:rowOff>66675</xdr:rowOff>
    </xdr:from>
    <xdr:to>
      <xdr:col>33</xdr:col>
      <xdr:colOff>1628775</xdr:colOff>
      <xdr:row>2</xdr:row>
      <xdr:rowOff>1162050</xdr:rowOff>
    </xdr:to>
    <xdr:pic>
      <xdr:nvPicPr>
        <xdr:cNvPr id="566" name="Picture 565">
          <a:extLst>
            <a:ext uri="{FF2B5EF4-FFF2-40B4-BE49-F238E27FC236}">
              <a16:creationId xmlns:a16="http://schemas.microsoft.com/office/drawing/2014/main" id="{77BB239D-2A4E-6ABF-B2D1-DB4C052F5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3577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127</xdr:col>
      <xdr:colOff>238125</xdr:colOff>
      <xdr:row>2</xdr:row>
      <xdr:rowOff>66675</xdr:rowOff>
    </xdr:from>
    <xdr:to>
      <xdr:col>127</xdr:col>
      <xdr:colOff>1666875</xdr:colOff>
      <xdr:row>2</xdr:row>
      <xdr:rowOff>1162050</xdr:rowOff>
    </xdr:to>
    <xdr:pic>
      <xdr:nvPicPr>
        <xdr:cNvPr id="577" name="Picture 576">
          <a:extLst>
            <a:ext uri="{FF2B5EF4-FFF2-40B4-BE49-F238E27FC236}">
              <a16:creationId xmlns:a16="http://schemas.microsoft.com/office/drawing/2014/main" id="{574EFD75-290C-605B-FFF9-F86396D30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6150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128</xdr:col>
      <xdr:colOff>238125</xdr:colOff>
      <xdr:row>2</xdr:row>
      <xdr:rowOff>66675</xdr:rowOff>
    </xdr:from>
    <xdr:to>
      <xdr:col>128</xdr:col>
      <xdr:colOff>1666875</xdr:colOff>
      <xdr:row>2</xdr:row>
      <xdr:rowOff>1162050</xdr:rowOff>
    </xdr:to>
    <xdr:pic>
      <xdr:nvPicPr>
        <xdr:cNvPr id="578" name="Picture 577">
          <a:extLst>
            <a:ext uri="{FF2B5EF4-FFF2-40B4-BE49-F238E27FC236}">
              <a16:creationId xmlns:a16="http://schemas.microsoft.com/office/drawing/2014/main" id="{73B4D87A-4653-4DC6-8E82-3B8ADF4EC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6650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130</xdr:col>
      <xdr:colOff>228600</xdr:colOff>
      <xdr:row>2</xdr:row>
      <xdr:rowOff>19050</xdr:rowOff>
    </xdr:from>
    <xdr:to>
      <xdr:col>130</xdr:col>
      <xdr:colOff>1657350</xdr:colOff>
      <xdr:row>2</xdr:row>
      <xdr:rowOff>1114425</xdr:rowOff>
    </xdr:to>
    <xdr:pic>
      <xdr:nvPicPr>
        <xdr:cNvPr id="579" name="Picture 578">
          <a:extLst>
            <a:ext uri="{FF2B5EF4-FFF2-40B4-BE49-F238E27FC236}">
              <a16:creationId xmlns:a16="http://schemas.microsoft.com/office/drawing/2014/main" id="{BA00C85D-8A1B-4862-9B90-5D931C053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08072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131</xdr:col>
      <xdr:colOff>228600</xdr:colOff>
      <xdr:row>2</xdr:row>
      <xdr:rowOff>57150</xdr:rowOff>
    </xdr:from>
    <xdr:to>
      <xdr:col>131</xdr:col>
      <xdr:colOff>1657350</xdr:colOff>
      <xdr:row>2</xdr:row>
      <xdr:rowOff>1152525</xdr:rowOff>
    </xdr:to>
    <xdr:pic>
      <xdr:nvPicPr>
        <xdr:cNvPr id="581" name="Picture 580">
          <a:extLst>
            <a:ext uri="{FF2B5EF4-FFF2-40B4-BE49-F238E27FC236}">
              <a16:creationId xmlns:a16="http://schemas.microsoft.com/office/drawing/2014/main" id="{EEB2EDDA-8DA9-481B-B37F-694037279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06697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134</xdr:col>
      <xdr:colOff>238125</xdr:colOff>
      <xdr:row>2</xdr:row>
      <xdr:rowOff>28575</xdr:rowOff>
    </xdr:from>
    <xdr:to>
      <xdr:col>134</xdr:col>
      <xdr:colOff>1666875</xdr:colOff>
      <xdr:row>2</xdr:row>
      <xdr:rowOff>1123950</xdr:rowOff>
    </xdr:to>
    <xdr:pic>
      <xdr:nvPicPr>
        <xdr:cNvPr id="600" name="Picture 599">
          <a:extLst>
            <a:ext uri="{FF2B5EF4-FFF2-40B4-BE49-F238E27FC236}">
              <a16:creationId xmlns:a16="http://schemas.microsoft.com/office/drawing/2014/main" id="{88CA2D01-CAED-8CCB-D1AD-C45F2C6F8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7588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135</xdr:col>
      <xdr:colOff>238125</xdr:colOff>
      <xdr:row>2</xdr:row>
      <xdr:rowOff>19050</xdr:rowOff>
    </xdr:from>
    <xdr:to>
      <xdr:col>135</xdr:col>
      <xdr:colOff>1666875</xdr:colOff>
      <xdr:row>2</xdr:row>
      <xdr:rowOff>1114425</xdr:rowOff>
    </xdr:to>
    <xdr:pic>
      <xdr:nvPicPr>
        <xdr:cNvPr id="601" name="Picture 600">
          <a:extLst>
            <a:ext uri="{FF2B5EF4-FFF2-40B4-BE49-F238E27FC236}">
              <a16:creationId xmlns:a16="http://schemas.microsoft.com/office/drawing/2014/main" id="{D26FA598-510D-43EE-8C9B-B35A2FA47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66387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138</xdr:col>
      <xdr:colOff>266700</xdr:colOff>
      <xdr:row>2</xdr:row>
      <xdr:rowOff>19050</xdr:rowOff>
    </xdr:from>
    <xdr:to>
      <xdr:col>138</xdr:col>
      <xdr:colOff>1695450</xdr:colOff>
      <xdr:row>2</xdr:row>
      <xdr:rowOff>1114425</xdr:rowOff>
    </xdr:to>
    <xdr:pic>
      <xdr:nvPicPr>
        <xdr:cNvPr id="631" name="Picture 630">
          <a:extLst>
            <a:ext uri="{FF2B5EF4-FFF2-40B4-BE49-F238E27FC236}">
              <a16:creationId xmlns:a16="http://schemas.microsoft.com/office/drawing/2014/main" id="{FC189554-E545-43C9-9528-2D6C1BF18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76075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139</xdr:col>
      <xdr:colOff>247650</xdr:colOff>
      <xdr:row>2</xdr:row>
      <xdr:rowOff>38100</xdr:rowOff>
    </xdr:from>
    <xdr:to>
      <xdr:col>139</xdr:col>
      <xdr:colOff>1676400</xdr:colOff>
      <xdr:row>2</xdr:row>
      <xdr:rowOff>1133475</xdr:rowOff>
    </xdr:to>
    <xdr:pic>
      <xdr:nvPicPr>
        <xdr:cNvPr id="632" name="Picture 631">
          <a:extLst>
            <a:ext uri="{FF2B5EF4-FFF2-40B4-BE49-F238E27FC236}">
              <a16:creationId xmlns:a16="http://schemas.microsoft.com/office/drawing/2014/main" id="{ACA4ABCF-2F3B-4ADF-AF31-824126977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620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141</xdr:col>
      <xdr:colOff>266700</xdr:colOff>
      <xdr:row>2</xdr:row>
      <xdr:rowOff>28575</xdr:rowOff>
    </xdr:from>
    <xdr:to>
      <xdr:col>141</xdr:col>
      <xdr:colOff>1695450</xdr:colOff>
      <xdr:row>2</xdr:row>
      <xdr:rowOff>1123950</xdr:rowOff>
    </xdr:to>
    <xdr:pic>
      <xdr:nvPicPr>
        <xdr:cNvPr id="642" name="Picture 641">
          <a:extLst>
            <a:ext uri="{FF2B5EF4-FFF2-40B4-BE49-F238E27FC236}">
              <a16:creationId xmlns:a16="http://schemas.microsoft.com/office/drawing/2014/main" id="{C487623C-5477-4D16-BFB0-6C10B72B9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860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142</xdr:col>
      <xdr:colOff>238125</xdr:colOff>
      <xdr:row>2</xdr:row>
      <xdr:rowOff>47625</xdr:rowOff>
    </xdr:from>
    <xdr:to>
      <xdr:col>142</xdr:col>
      <xdr:colOff>1666875</xdr:colOff>
      <xdr:row>2</xdr:row>
      <xdr:rowOff>1143000</xdr:rowOff>
    </xdr:to>
    <xdr:pic>
      <xdr:nvPicPr>
        <xdr:cNvPr id="643" name="Picture 642">
          <a:extLst>
            <a:ext uri="{FF2B5EF4-FFF2-40B4-BE49-F238E27FC236}">
              <a16:creationId xmlns:a16="http://schemas.microsoft.com/office/drawing/2014/main" id="{053CD1FE-6A17-44C8-A49F-B74175CD7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0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238125</xdr:colOff>
      <xdr:row>2</xdr:row>
      <xdr:rowOff>38100</xdr:rowOff>
    </xdr:from>
    <xdr:to>
      <xdr:col>11</xdr:col>
      <xdr:colOff>1666875</xdr:colOff>
      <xdr:row>2</xdr:row>
      <xdr:rowOff>1133475</xdr:rowOff>
    </xdr:to>
    <xdr:pic>
      <xdr:nvPicPr>
        <xdr:cNvPr id="647" name="Picture 646">
          <a:extLst>
            <a:ext uri="{FF2B5EF4-FFF2-40B4-BE49-F238E27FC236}">
              <a16:creationId xmlns:a16="http://schemas.microsoft.com/office/drawing/2014/main" id="{94D06719-6A9B-2E18-5764-567CCC85F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2</xdr:row>
      <xdr:rowOff>38100</xdr:rowOff>
    </xdr:from>
    <xdr:to>
      <xdr:col>8</xdr:col>
      <xdr:colOff>1676400</xdr:colOff>
      <xdr:row>2</xdr:row>
      <xdr:rowOff>1133475</xdr:rowOff>
    </xdr:to>
    <xdr:pic>
      <xdr:nvPicPr>
        <xdr:cNvPr id="650" name="Picture 649">
          <a:extLst>
            <a:ext uri="{FF2B5EF4-FFF2-40B4-BE49-F238E27FC236}">
              <a16:creationId xmlns:a16="http://schemas.microsoft.com/office/drawing/2014/main" id="{26CEBCE4-3175-49BC-B13B-0D25C7EA7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2</xdr:row>
      <xdr:rowOff>28575</xdr:rowOff>
    </xdr:from>
    <xdr:to>
      <xdr:col>9</xdr:col>
      <xdr:colOff>1638300</xdr:colOff>
      <xdr:row>2</xdr:row>
      <xdr:rowOff>1123950</xdr:rowOff>
    </xdr:to>
    <xdr:pic>
      <xdr:nvPicPr>
        <xdr:cNvPr id="651" name="Picture 650">
          <a:extLst>
            <a:ext uri="{FF2B5EF4-FFF2-40B4-BE49-F238E27FC236}">
              <a16:creationId xmlns:a16="http://schemas.microsoft.com/office/drawing/2014/main" id="{BEAD4334-C5E1-4BD7-BBD0-930F0BBC0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6942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42</xdr:col>
      <xdr:colOff>247650</xdr:colOff>
      <xdr:row>2</xdr:row>
      <xdr:rowOff>76200</xdr:rowOff>
    </xdr:from>
    <xdr:to>
      <xdr:col>42</xdr:col>
      <xdr:colOff>1676400</xdr:colOff>
      <xdr:row>2</xdr:row>
      <xdr:rowOff>1171575</xdr:rowOff>
    </xdr:to>
    <xdr:pic>
      <xdr:nvPicPr>
        <xdr:cNvPr id="471" name="Picture 470">
          <a:extLst>
            <a:ext uri="{FF2B5EF4-FFF2-40B4-BE49-F238E27FC236}">
              <a16:creationId xmlns:a16="http://schemas.microsoft.com/office/drawing/2014/main" id="{775CF861-92A4-EBC7-7458-8506A846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490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43</xdr:col>
      <xdr:colOff>257175</xdr:colOff>
      <xdr:row>2</xdr:row>
      <xdr:rowOff>66675</xdr:rowOff>
    </xdr:from>
    <xdr:to>
      <xdr:col>43</xdr:col>
      <xdr:colOff>1685925</xdr:colOff>
      <xdr:row>2</xdr:row>
      <xdr:rowOff>1162050</xdr:rowOff>
    </xdr:to>
    <xdr:pic>
      <xdr:nvPicPr>
        <xdr:cNvPr id="472" name="Picture 471">
          <a:extLst>
            <a:ext uri="{FF2B5EF4-FFF2-40B4-BE49-F238E27FC236}">
              <a16:creationId xmlns:a16="http://schemas.microsoft.com/office/drawing/2014/main" id="{AAA8C507-7675-4F2F-9ED7-F7ECC3FA7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942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44</xdr:col>
      <xdr:colOff>266700</xdr:colOff>
      <xdr:row>2</xdr:row>
      <xdr:rowOff>85725</xdr:rowOff>
    </xdr:from>
    <xdr:to>
      <xdr:col>44</xdr:col>
      <xdr:colOff>1695450</xdr:colOff>
      <xdr:row>2</xdr:row>
      <xdr:rowOff>1181100</xdr:rowOff>
    </xdr:to>
    <xdr:pic>
      <xdr:nvPicPr>
        <xdr:cNvPr id="476" name="Picture 475">
          <a:extLst>
            <a:ext uri="{FF2B5EF4-FFF2-40B4-BE49-F238E27FC236}">
              <a16:creationId xmlns:a16="http://schemas.microsoft.com/office/drawing/2014/main" id="{E9453773-8EF5-4DE9-8BD8-298250394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23950" y="5619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45</xdr:col>
      <xdr:colOff>257175</xdr:colOff>
      <xdr:row>2</xdr:row>
      <xdr:rowOff>85725</xdr:rowOff>
    </xdr:from>
    <xdr:to>
      <xdr:col>45</xdr:col>
      <xdr:colOff>1685925</xdr:colOff>
      <xdr:row>2</xdr:row>
      <xdr:rowOff>1181100</xdr:rowOff>
    </xdr:to>
    <xdr:pic>
      <xdr:nvPicPr>
        <xdr:cNvPr id="477" name="Picture 476">
          <a:extLst>
            <a:ext uri="{FF2B5EF4-FFF2-40B4-BE49-F238E27FC236}">
              <a16:creationId xmlns:a16="http://schemas.microsoft.com/office/drawing/2014/main" id="{E4A5C5B8-B0B2-47F3-BBBA-689CF18AC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19425" y="5619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47</xdr:col>
      <xdr:colOff>238125</xdr:colOff>
      <xdr:row>2</xdr:row>
      <xdr:rowOff>95250</xdr:rowOff>
    </xdr:from>
    <xdr:to>
      <xdr:col>47</xdr:col>
      <xdr:colOff>1666875</xdr:colOff>
      <xdr:row>2</xdr:row>
      <xdr:rowOff>1190625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81E6C56-410F-0D6B-6621-C7227AB1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96125" y="5715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48</xdr:col>
      <xdr:colOff>238125</xdr:colOff>
      <xdr:row>2</xdr:row>
      <xdr:rowOff>76200</xdr:rowOff>
    </xdr:from>
    <xdr:to>
      <xdr:col>48</xdr:col>
      <xdr:colOff>1666875</xdr:colOff>
      <xdr:row>2</xdr:row>
      <xdr:rowOff>1171575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B8219593-30ED-4708-8C20-41865C5E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01125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52</xdr:col>
      <xdr:colOff>238125</xdr:colOff>
      <xdr:row>2</xdr:row>
      <xdr:rowOff>76200</xdr:rowOff>
    </xdr:from>
    <xdr:to>
      <xdr:col>52</xdr:col>
      <xdr:colOff>1666875</xdr:colOff>
      <xdr:row>2</xdr:row>
      <xdr:rowOff>1171575</xdr:rowOff>
    </xdr:to>
    <xdr:pic>
      <xdr:nvPicPr>
        <xdr:cNvPr id="585" name="Picture 584">
          <a:extLst>
            <a:ext uri="{FF2B5EF4-FFF2-40B4-BE49-F238E27FC236}">
              <a16:creationId xmlns:a16="http://schemas.microsoft.com/office/drawing/2014/main" id="{F6D6E1B6-D635-3ACE-5688-04F483B39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53</xdr:col>
      <xdr:colOff>257175</xdr:colOff>
      <xdr:row>2</xdr:row>
      <xdr:rowOff>66675</xdr:rowOff>
    </xdr:from>
    <xdr:to>
      <xdr:col>53</xdr:col>
      <xdr:colOff>1685925</xdr:colOff>
      <xdr:row>2</xdr:row>
      <xdr:rowOff>1162050</xdr:rowOff>
    </xdr:to>
    <xdr:pic>
      <xdr:nvPicPr>
        <xdr:cNvPr id="590" name="Picture 589">
          <a:extLst>
            <a:ext uri="{FF2B5EF4-FFF2-40B4-BE49-F238E27FC236}">
              <a16:creationId xmlns:a16="http://schemas.microsoft.com/office/drawing/2014/main" id="{A8344B1F-9DB3-427B-B499-0B0410475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3050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54</xdr:col>
      <xdr:colOff>228600</xdr:colOff>
      <xdr:row>2</xdr:row>
      <xdr:rowOff>66675</xdr:rowOff>
    </xdr:from>
    <xdr:to>
      <xdr:col>54</xdr:col>
      <xdr:colOff>1657350</xdr:colOff>
      <xdr:row>2</xdr:row>
      <xdr:rowOff>1162050</xdr:rowOff>
    </xdr:to>
    <xdr:pic>
      <xdr:nvPicPr>
        <xdr:cNvPr id="592" name="Picture 591">
          <a:extLst>
            <a:ext uri="{FF2B5EF4-FFF2-40B4-BE49-F238E27FC236}">
              <a16:creationId xmlns:a16="http://schemas.microsoft.com/office/drawing/2014/main" id="{85137D01-4DA6-4326-911B-1CEDA46F0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5947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55</xdr:col>
      <xdr:colOff>247650</xdr:colOff>
      <xdr:row>2</xdr:row>
      <xdr:rowOff>57150</xdr:rowOff>
    </xdr:from>
    <xdr:to>
      <xdr:col>55</xdr:col>
      <xdr:colOff>1676400</xdr:colOff>
      <xdr:row>2</xdr:row>
      <xdr:rowOff>1152525</xdr:rowOff>
    </xdr:to>
    <xdr:pic>
      <xdr:nvPicPr>
        <xdr:cNvPr id="593" name="Picture 592">
          <a:extLst>
            <a:ext uri="{FF2B5EF4-FFF2-40B4-BE49-F238E27FC236}">
              <a16:creationId xmlns:a16="http://schemas.microsoft.com/office/drawing/2014/main" id="{3E79E06F-4088-4675-A1F1-E9A2A78ED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83525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57</xdr:col>
      <xdr:colOff>276225</xdr:colOff>
      <xdr:row>2</xdr:row>
      <xdr:rowOff>95250</xdr:rowOff>
    </xdr:from>
    <xdr:to>
      <xdr:col>57</xdr:col>
      <xdr:colOff>1704975</xdr:colOff>
      <xdr:row>2</xdr:row>
      <xdr:rowOff>1190625</xdr:rowOff>
    </xdr:to>
    <xdr:pic>
      <xdr:nvPicPr>
        <xdr:cNvPr id="595" name="Picture 594">
          <a:extLst>
            <a:ext uri="{FF2B5EF4-FFF2-40B4-BE49-F238E27FC236}">
              <a16:creationId xmlns:a16="http://schemas.microsoft.com/office/drawing/2014/main" id="{1E40CE07-1D13-1088-053B-DDD39D8E6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59975" y="5715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58</xdr:col>
      <xdr:colOff>247650</xdr:colOff>
      <xdr:row>2</xdr:row>
      <xdr:rowOff>76200</xdr:rowOff>
    </xdr:from>
    <xdr:to>
      <xdr:col>58</xdr:col>
      <xdr:colOff>1676400</xdr:colOff>
      <xdr:row>2</xdr:row>
      <xdr:rowOff>1171575</xdr:rowOff>
    </xdr:to>
    <xdr:pic>
      <xdr:nvPicPr>
        <xdr:cNvPr id="596" name="Picture 595">
          <a:extLst>
            <a:ext uri="{FF2B5EF4-FFF2-40B4-BE49-F238E27FC236}">
              <a16:creationId xmlns:a16="http://schemas.microsoft.com/office/drawing/2014/main" id="{1C7C2963-0D3B-4AD2-833F-5FF1CACD7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3640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61</xdr:col>
      <xdr:colOff>247650</xdr:colOff>
      <xdr:row>2</xdr:row>
      <xdr:rowOff>76200</xdr:rowOff>
    </xdr:from>
    <xdr:to>
      <xdr:col>61</xdr:col>
      <xdr:colOff>1676400</xdr:colOff>
      <xdr:row>2</xdr:row>
      <xdr:rowOff>1171575</xdr:rowOff>
    </xdr:to>
    <xdr:pic>
      <xdr:nvPicPr>
        <xdr:cNvPr id="599" name="Picture 598">
          <a:extLst>
            <a:ext uri="{FF2B5EF4-FFF2-40B4-BE49-F238E27FC236}">
              <a16:creationId xmlns:a16="http://schemas.microsoft.com/office/drawing/2014/main" id="{22890C92-106F-4BCF-8E85-CEAE7903C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1400" y="5524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132</xdr:col>
      <xdr:colOff>228600</xdr:colOff>
      <xdr:row>2</xdr:row>
      <xdr:rowOff>66675</xdr:rowOff>
    </xdr:from>
    <xdr:to>
      <xdr:col>132</xdr:col>
      <xdr:colOff>1657350</xdr:colOff>
      <xdr:row>2</xdr:row>
      <xdr:rowOff>1162050</xdr:rowOff>
    </xdr:to>
    <xdr:pic>
      <xdr:nvPicPr>
        <xdr:cNvPr id="609" name="Picture 608">
          <a:extLst>
            <a:ext uri="{FF2B5EF4-FFF2-40B4-BE49-F238E27FC236}">
              <a16:creationId xmlns:a16="http://schemas.microsoft.com/office/drawing/2014/main" id="{B906F5CD-AA03-4323-886F-4B04C13A9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971975" y="5429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2</xdr:row>
      <xdr:rowOff>28575</xdr:rowOff>
    </xdr:from>
    <xdr:to>
      <xdr:col>4</xdr:col>
      <xdr:colOff>1676400</xdr:colOff>
      <xdr:row>2</xdr:row>
      <xdr:rowOff>1123950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C47381D-AA0C-B907-4080-65A7C54E7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965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112</xdr:col>
      <xdr:colOff>247650</xdr:colOff>
      <xdr:row>2</xdr:row>
      <xdr:rowOff>38100</xdr:rowOff>
    </xdr:from>
    <xdr:to>
      <xdr:col>112</xdr:col>
      <xdr:colOff>1676400</xdr:colOff>
      <xdr:row>2</xdr:row>
      <xdr:rowOff>1133475</xdr:rowOff>
    </xdr:to>
    <xdr:pic>
      <xdr:nvPicPr>
        <xdr:cNvPr id="470" name="Picture 469">
          <a:extLst>
            <a:ext uri="{FF2B5EF4-FFF2-40B4-BE49-F238E27FC236}">
              <a16:creationId xmlns:a16="http://schemas.microsoft.com/office/drawing/2014/main" id="{BEB32D4F-74D3-F569-C0B1-0160143F8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540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113</xdr:col>
      <xdr:colOff>257175</xdr:colOff>
      <xdr:row>2</xdr:row>
      <xdr:rowOff>28575</xdr:rowOff>
    </xdr:from>
    <xdr:to>
      <xdr:col>113</xdr:col>
      <xdr:colOff>1685925</xdr:colOff>
      <xdr:row>2</xdr:row>
      <xdr:rowOff>1123950</xdr:rowOff>
    </xdr:to>
    <xdr:pic>
      <xdr:nvPicPr>
        <xdr:cNvPr id="473" name="Picture 472">
          <a:extLst>
            <a:ext uri="{FF2B5EF4-FFF2-40B4-BE49-F238E27FC236}">
              <a16:creationId xmlns:a16="http://schemas.microsoft.com/office/drawing/2014/main" id="{980B4AB2-734C-44CF-B7F2-BC8031558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6855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114</xdr:col>
      <xdr:colOff>238125</xdr:colOff>
      <xdr:row>2</xdr:row>
      <xdr:rowOff>19050</xdr:rowOff>
    </xdr:from>
    <xdr:to>
      <xdr:col>114</xdr:col>
      <xdr:colOff>1666875</xdr:colOff>
      <xdr:row>2</xdr:row>
      <xdr:rowOff>1114425</xdr:rowOff>
    </xdr:to>
    <xdr:pic>
      <xdr:nvPicPr>
        <xdr:cNvPr id="479" name="Picture 478">
          <a:extLst>
            <a:ext uri="{FF2B5EF4-FFF2-40B4-BE49-F238E27FC236}">
              <a16:creationId xmlns:a16="http://schemas.microsoft.com/office/drawing/2014/main" id="{996606A0-E26B-4222-950F-22A50E03C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54500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2</xdr:row>
      <xdr:rowOff>38100</xdr:rowOff>
    </xdr:from>
    <xdr:to>
      <xdr:col>13</xdr:col>
      <xdr:colOff>1666875</xdr:colOff>
      <xdr:row>2</xdr:row>
      <xdr:rowOff>1133475</xdr:rowOff>
    </xdr:to>
    <xdr:pic>
      <xdr:nvPicPr>
        <xdr:cNvPr id="484" name="Picture 483">
          <a:extLst>
            <a:ext uri="{FF2B5EF4-FFF2-40B4-BE49-F238E27FC236}">
              <a16:creationId xmlns:a16="http://schemas.microsoft.com/office/drawing/2014/main" id="{FE1F40F0-D379-AE61-2B76-AE18A403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66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247650</xdr:colOff>
      <xdr:row>2</xdr:row>
      <xdr:rowOff>38100</xdr:rowOff>
    </xdr:from>
    <xdr:to>
      <xdr:col>14</xdr:col>
      <xdr:colOff>1676400</xdr:colOff>
      <xdr:row>2</xdr:row>
      <xdr:rowOff>1133475</xdr:rowOff>
    </xdr:to>
    <xdr:pic>
      <xdr:nvPicPr>
        <xdr:cNvPr id="485" name="Picture 484">
          <a:extLst>
            <a:ext uri="{FF2B5EF4-FFF2-40B4-BE49-F238E27FC236}">
              <a16:creationId xmlns:a16="http://schemas.microsoft.com/office/drawing/2014/main" id="{D14A5BB0-4A74-458E-B110-71468DB3B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115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238125</xdr:colOff>
      <xdr:row>2</xdr:row>
      <xdr:rowOff>47625</xdr:rowOff>
    </xdr:from>
    <xdr:to>
      <xdr:col>17</xdr:col>
      <xdr:colOff>1666875</xdr:colOff>
      <xdr:row>2</xdr:row>
      <xdr:rowOff>1143000</xdr:rowOff>
    </xdr:to>
    <xdr:pic>
      <xdr:nvPicPr>
        <xdr:cNvPr id="488" name="Picture 487">
          <a:extLst>
            <a:ext uri="{FF2B5EF4-FFF2-40B4-BE49-F238E27FC236}">
              <a16:creationId xmlns:a16="http://schemas.microsoft.com/office/drawing/2014/main" id="{0ECC6AAA-95B4-20B8-8521-A56219CD3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237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18</xdr:col>
      <xdr:colOff>266700</xdr:colOff>
      <xdr:row>2</xdr:row>
      <xdr:rowOff>47625</xdr:rowOff>
    </xdr:from>
    <xdr:to>
      <xdr:col>18</xdr:col>
      <xdr:colOff>1695450</xdr:colOff>
      <xdr:row>2</xdr:row>
      <xdr:rowOff>1143000</xdr:rowOff>
    </xdr:to>
    <xdr:pic>
      <xdr:nvPicPr>
        <xdr:cNvPr id="491" name="Picture 490">
          <a:extLst>
            <a:ext uri="{FF2B5EF4-FFF2-40B4-BE49-F238E27FC236}">
              <a16:creationId xmlns:a16="http://schemas.microsoft.com/office/drawing/2014/main" id="{F900FB04-8A58-4224-9A91-434148F72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859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21</xdr:col>
      <xdr:colOff>238125</xdr:colOff>
      <xdr:row>2</xdr:row>
      <xdr:rowOff>57150</xdr:rowOff>
    </xdr:from>
    <xdr:to>
      <xdr:col>21</xdr:col>
      <xdr:colOff>1666875</xdr:colOff>
      <xdr:row>2</xdr:row>
      <xdr:rowOff>1152525</xdr:rowOff>
    </xdr:to>
    <xdr:pic>
      <xdr:nvPicPr>
        <xdr:cNvPr id="502" name="Picture 501">
          <a:extLst>
            <a:ext uri="{FF2B5EF4-FFF2-40B4-BE49-F238E27FC236}">
              <a16:creationId xmlns:a16="http://schemas.microsoft.com/office/drawing/2014/main" id="{85D3F298-55F0-9D17-9F4C-8325CE2DA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0" y="5334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22</xdr:col>
      <xdr:colOff>238125</xdr:colOff>
      <xdr:row>2</xdr:row>
      <xdr:rowOff>47625</xdr:rowOff>
    </xdr:from>
    <xdr:to>
      <xdr:col>22</xdr:col>
      <xdr:colOff>1666875</xdr:colOff>
      <xdr:row>2</xdr:row>
      <xdr:rowOff>1143000</xdr:rowOff>
    </xdr:to>
    <xdr:pic>
      <xdr:nvPicPr>
        <xdr:cNvPr id="507" name="Picture 506">
          <a:extLst>
            <a:ext uri="{FF2B5EF4-FFF2-40B4-BE49-F238E27FC236}">
              <a16:creationId xmlns:a16="http://schemas.microsoft.com/office/drawing/2014/main" id="{717CF2F6-D9EF-4CEC-9B9B-AAE6058DD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23</xdr:col>
      <xdr:colOff>257175</xdr:colOff>
      <xdr:row>2</xdr:row>
      <xdr:rowOff>38100</xdr:rowOff>
    </xdr:from>
    <xdr:to>
      <xdr:col>23</xdr:col>
      <xdr:colOff>1685925</xdr:colOff>
      <xdr:row>2</xdr:row>
      <xdr:rowOff>1133475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F2B2E141-4162-451D-9702-DD58468D1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39300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26</xdr:col>
      <xdr:colOff>238125</xdr:colOff>
      <xdr:row>2</xdr:row>
      <xdr:rowOff>19050</xdr:rowOff>
    </xdr:from>
    <xdr:to>
      <xdr:col>26</xdr:col>
      <xdr:colOff>1666875</xdr:colOff>
      <xdr:row>2</xdr:row>
      <xdr:rowOff>1114425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B366B320-C513-9307-558C-12F48451F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0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27</xdr:col>
      <xdr:colOff>228600</xdr:colOff>
      <xdr:row>2</xdr:row>
      <xdr:rowOff>28575</xdr:rowOff>
    </xdr:from>
    <xdr:to>
      <xdr:col>27</xdr:col>
      <xdr:colOff>1657350</xdr:colOff>
      <xdr:row>2</xdr:row>
      <xdr:rowOff>1123950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A7940230-FDF2-40D1-9AAA-3A07A657F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2722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28</xdr:col>
      <xdr:colOff>238125</xdr:colOff>
      <xdr:row>2</xdr:row>
      <xdr:rowOff>28575</xdr:rowOff>
    </xdr:from>
    <xdr:to>
      <xdr:col>28</xdr:col>
      <xdr:colOff>1666875</xdr:colOff>
      <xdr:row>2</xdr:row>
      <xdr:rowOff>1123950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E65482F2-C566-4ADC-A032-8A7DCECA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0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2</xdr:row>
      <xdr:rowOff>38100</xdr:rowOff>
    </xdr:from>
    <xdr:to>
      <xdr:col>5</xdr:col>
      <xdr:colOff>1666875</xdr:colOff>
      <xdr:row>2</xdr:row>
      <xdr:rowOff>1133475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4DE7E7-1EE2-412B-8B21-95FD98DB7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01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2</xdr:row>
      <xdr:rowOff>38100</xdr:rowOff>
    </xdr:from>
    <xdr:to>
      <xdr:col>6</xdr:col>
      <xdr:colOff>1666875</xdr:colOff>
      <xdr:row>2</xdr:row>
      <xdr:rowOff>1133475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AEE88E-2BF7-418F-8D45-D7F13B6A6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0125" y="51435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100</xdr:col>
      <xdr:colOff>266700</xdr:colOff>
      <xdr:row>2</xdr:row>
      <xdr:rowOff>47625</xdr:rowOff>
    </xdr:from>
    <xdr:to>
      <xdr:col>100</xdr:col>
      <xdr:colOff>1695450</xdr:colOff>
      <xdr:row>2</xdr:row>
      <xdr:rowOff>1143000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8CEA3D9-CE5B-94A7-3815-D4FB1CB9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75700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101</xdr:col>
      <xdr:colOff>238125</xdr:colOff>
      <xdr:row>2</xdr:row>
      <xdr:rowOff>47625</xdr:rowOff>
    </xdr:from>
    <xdr:to>
      <xdr:col>101</xdr:col>
      <xdr:colOff>1666875</xdr:colOff>
      <xdr:row>2</xdr:row>
      <xdr:rowOff>1143000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FC99314-8AE1-46B6-AA9C-E00B3D098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52125" y="52387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102</xdr:col>
      <xdr:colOff>180975</xdr:colOff>
      <xdr:row>2</xdr:row>
      <xdr:rowOff>28575</xdr:rowOff>
    </xdr:from>
    <xdr:to>
      <xdr:col>102</xdr:col>
      <xdr:colOff>1609725</xdr:colOff>
      <xdr:row>2</xdr:row>
      <xdr:rowOff>1123950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0D7D218-6E42-49B7-BE60-82E50FE7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999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103</xdr:col>
      <xdr:colOff>152400</xdr:colOff>
      <xdr:row>2</xdr:row>
      <xdr:rowOff>38100</xdr:rowOff>
    </xdr:from>
    <xdr:to>
      <xdr:col>103</xdr:col>
      <xdr:colOff>1581150</xdr:colOff>
      <xdr:row>2</xdr:row>
      <xdr:rowOff>1133475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10FE618-4E1F-4770-82BD-6EF580CC9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176400" y="514350"/>
          <a:ext cx="1428750" cy="1095375"/>
        </a:xfrm>
        <a:prstGeom prst="rect">
          <a:avLst/>
        </a:prstGeom>
      </xdr:spPr>
    </xdr:pic>
    <xdr:clientData/>
  </xdr:twoCellAnchor>
  <xdr:oneCellAnchor>
    <xdr:from>
      <xdr:col>118</xdr:col>
      <xdr:colOff>238125</xdr:colOff>
      <xdr:row>2</xdr:row>
      <xdr:rowOff>76200</xdr:rowOff>
    </xdr:from>
    <xdr:ext cx="1428750" cy="1095375"/>
    <xdr:pic>
      <xdr:nvPicPr>
        <xdr:cNvPr id="39" name="Picture 38">
          <a:extLst>
            <a:ext uri="{FF2B5EF4-FFF2-40B4-BE49-F238E27FC236}">
              <a16:creationId xmlns:a16="http://schemas.microsoft.com/office/drawing/2014/main" id="{9F6849AD-FAAC-402A-B646-029064DA8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61500" y="552450"/>
          <a:ext cx="1428750" cy="1095375"/>
        </a:xfrm>
        <a:prstGeom prst="rect">
          <a:avLst/>
        </a:prstGeom>
      </xdr:spPr>
    </xdr:pic>
    <xdr:clientData/>
  </xdr:oneCellAnchor>
  <xdr:twoCellAnchor editAs="oneCell">
    <xdr:from>
      <xdr:col>124</xdr:col>
      <xdr:colOff>238125</xdr:colOff>
      <xdr:row>2</xdr:row>
      <xdr:rowOff>28575</xdr:rowOff>
    </xdr:from>
    <xdr:to>
      <xdr:col>124</xdr:col>
      <xdr:colOff>1666875</xdr:colOff>
      <xdr:row>2</xdr:row>
      <xdr:rowOff>1123950</xdr:rowOff>
    </xdr:to>
    <xdr:pic>
      <xdr:nvPicPr>
        <xdr:cNvPr id="452" name="Picture 451">
          <a:extLst>
            <a:ext uri="{FF2B5EF4-FFF2-40B4-BE49-F238E27FC236}">
              <a16:creationId xmlns:a16="http://schemas.microsoft.com/office/drawing/2014/main" id="{582EE774-A501-948F-ADDA-069FE099A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0293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125</xdr:col>
      <xdr:colOff>238125</xdr:colOff>
      <xdr:row>2</xdr:row>
      <xdr:rowOff>28575</xdr:rowOff>
    </xdr:from>
    <xdr:to>
      <xdr:col>125</xdr:col>
      <xdr:colOff>1666875</xdr:colOff>
      <xdr:row>2</xdr:row>
      <xdr:rowOff>1123950</xdr:rowOff>
    </xdr:to>
    <xdr:pic>
      <xdr:nvPicPr>
        <xdr:cNvPr id="453" name="Picture 452">
          <a:extLst>
            <a:ext uri="{FF2B5EF4-FFF2-40B4-BE49-F238E27FC236}">
              <a16:creationId xmlns:a16="http://schemas.microsoft.com/office/drawing/2014/main" id="{BE270C24-D585-49B7-980E-148E6152C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34375" y="504825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149</xdr:col>
      <xdr:colOff>247650</xdr:colOff>
      <xdr:row>2</xdr:row>
      <xdr:rowOff>57150</xdr:rowOff>
    </xdr:from>
    <xdr:to>
      <xdr:col>149</xdr:col>
      <xdr:colOff>1676400</xdr:colOff>
      <xdr:row>2</xdr:row>
      <xdr:rowOff>1152525</xdr:rowOff>
    </xdr:to>
    <xdr:pic>
      <xdr:nvPicPr>
        <xdr:cNvPr id="457" name="Picture 456">
          <a:extLst>
            <a:ext uri="{FF2B5EF4-FFF2-40B4-BE49-F238E27FC236}">
              <a16:creationId xmlns:a16="http://schemas.microsoft.com/office/drawing/2014/main" id="{B7035210-B3E3-4503-9A27-C45082488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36900" y="533400"/>
          <a:ext cx="1428750" cy="1095375"/>
        </a:xfrm>
        <a:prstGeom prst="rect">
          <a:avLst/>
        </a:prstGeom>
      </xdr:spPr>
    </xdr:pic>
    <xdr:clientData/>
  </xdr:twoCellAnchor>
  <xdr:oneCellAnchor>
    <xdr:from>
      <xdr:col>49</xdr:col>
      <xdr:colOff>238125</xdr:colOff>
      <xdr:row>2</xdr:row>
      <xdr:rowOff>76200</xdr:rowOff>
    </xdr:from>
    <xdr:ext cx="1428750" cy="1095375"/>
    <xdr:pic>
      <xdr:nvPicPr>
        <xdr:cNvPr id="34" name="Picture 33">
          <a:extLst>
            <a:ext uri="{FF2B5EF4-FFF2-40B4-BE49-F238E27FC236}">
              <a16:creationId xmlns:a16="http://schemas.microsoft.com/office/drawing/2014/main" id="{E6EA8953-2D50-4DEF-B4C3-019589902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01125" y="552450"/>
          <a:ext cx="1428750" cy="1095375"/>
        </a:xfrm>
        <a:prstGeom prst="rect">
          <a:avLst/>
        </a:prstGeom>
      </xdr:spPr>
    </xdr:pic>
    <xdr:clientData/>
  </xdr:oneCellAnchor>
  <xdr:oneCellAnchor>
    <xdr:from>
      <xdr:col>50</xdr:col>
      <xdr:colOff>238125</xdr:colOff>
      <xdr:row>2</xdr:row>
      <xdr:rowOff>76200</xdr:rowOff>
    </xdr:from>
    <xdr:ext cx="1428750" cy="1095375"/>
    <xdr:pic>
      <xdr:nvPicPr>
        <xdr:cNvPr id="40" name="Picture 39">
          <a:extLst>
            <a:ext uri="{FF2B5EF4-FFF2-40B4-BE49-F238E27FC236}">
              <a16:creationId xmlns:a16="http://schemas.microsoft.com/office/drawing/2014/main" id="{912B77D7-A753-48E7-97FD-9BE5C9755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11125" y="552450"/>
          <a:ext cx="1428750" cy="1095375"/>
        </a:xfrm>
        <a:prstGeom prst="rect">
          <a:avLst/>
        </a:prstGeom>
      </xdr:spPr>
    </xdr:pic>
    <xdr:clientData/>
  </xdr:oneCellAnchor>
  <xdr:oneCellAnchor>
    <xdr:from>
      <xdr:col>59</xdr:col>
      <xdr:colOff>247650</xdr:colOff>
      <xdr:row>2</xdr:row>
      <xdr:rowOff>66675</xdr:rowOff>
    </xdr:from>
    <xdr:ext cx="1428750" cy="1095375"/>
    <xdr:pic>
      <xdr:nvPicPr>
        <xdr:cNvPr id="44" name="Picture 43">
          <a:extLst>
            <a:ext uri="{FF2B5EF4-FFF2-40B4-BE49-F238E27FC236}">
              <a16:creationId xmlns:a16="http://schemas.microsoft.com/office/drawing/2014/main" id="{614DE3C5-AC30-4587-9ED8-46ECD4A7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1400" y="542925"/>
          <a:ext cx="1428750" cy="1095375"/>
        </a:xfrm>
        <a:prstGeom prst="rect">
          <a:avLst/>
        </a:prstGeom>
      </xdr:spPr>
    </xdr:pic>
    <xdr:clientData/>
  </xdr:oneCellAnchor>
  <xdr:oneCellAnchor>
    <xdr:from>
      <xdr:col>60</xdr:col>
      <xdr:colOff>247650</xdr:colOff>
      <xdr:row>2</xdr:row>
      <xdr:rowOff>66675</xdr:rowOff>
    </xdr:from>
    <xdr:ext cx="1428750" cy="1095375"/>
    <xdr:pic>
      <xdr:nvPicPr>
        <xdr:cNvPr id="48" name="Picture 47">
          <a:extLst>
            <a:ext uri="{FF2B5EF4-FFF2-40B4-BE49-F238E27FC236}">
              <a16:creationId xmlns:a16="http://schemas.microsoft.com/office/drawing/2014/main" id="{4211B483-1487-4CE7-AC79-9E248399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6400" y="542925"/>
          <a:ext cx="1428750" cy="1095375"/>
        </a:xfrm>
        <a:prstGeom prst="rect">
          <a:avLst/>
        </a:prstGeom>
      </xdr:spPr>
    </xdr:pic>
    <xdr:clientData/>
  </xdr:oneCellAnchor>
  <xdr:oneCellAnchor>
    <xdr:from>
      <xdr:col>32</xdr:col>
      <xdr:colOff>247650</xdr:colOff>
      <xdr:row>2</xdr:row>
      <xdr:rowOff>47625</xdr:rowOff>
    </xdr:from>
    <xdr:ext cx="1428750" cy="1095375"/>
    <xdr:pic>
      <xdr:nvPicPr>
        <xdr:cNvPr id="4" name="Picture 3">
          <a:extLst>
            <a:ext uri="{FF2B5EF4-FFF2-40B4-BE49-F238E27FC236}">
              <a16:creationId xmlns:a16="http://schemas.microsoft.com/office/drawing/2014/main" id="{D566776C-E5EE-4914-A768-16C991A43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72650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31</xdr:col>
      <xdr:colOff>1647825</xdr:colOff>
      <xdr:row>1</xdr:row>
      <xdr:rowOff>9525</xdr:rowOff>
    </xdr:from>
    <xdr:ext cx="542926" cy="1600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C78C4E-464D-4E6F-A892-966B37121493}"/>
            </a:ext>
          </a:extLst>
        </xdr:cNvPr>
        <xdr:cNvSpPr txBox="1"/>
      </xdr:nvSpPr>
      <xdr:spPr>
        <a:xfrm flipH="1">
          <a:off x="49272825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67</xdr:col>
      <xdr:colOff>238125</xdr:colOff>
      <xdr:row>2</xdr:row>
      <xdr:rowOff>38100</xdr:rowOff>
    </xdr:from>
    <xdr:ext cx="1428750" cy="1095375"/>
    <xdr:pic>
      <xdr:nvPicPr>
        <xdr:cNvPr id="7" name="Picture 6">
          <a:extLst>
            <a:ext uri="{FF2B5EF4-FFF2-40B4-BE49-F238E27FC236}">
              <a16:creationId xmlns:a16="http://schemas.microsoft.com/office/drawing/2014/main" id="{95053A60-6A8D-4CE8-B8E7-5D7DD14B0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19000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66</xdr:col>
      <xdr:colOff>1628775</xdr:colOff>
      <xdr:row>1</xdr:row>
      <xdr:rowOff>9525</xdr:rowOff>
    </xdr:from>
    <xdr:ext cx="542926" cy="160020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2D32D72-119E-477B-8F46-4DAFA731EF3F}"/>
            </a:ext>
          </a:extLst>
        </xdr:cNvPr>
        <xdr:cNvSpPr txBox="1"/>
      </xdr:nvSpPr>
      <xdr:spPr>
        <a:xfrm flipH="1">
          <a:off x="115309650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73</xdr:col>
      <xdr:colOff>247650</xdr:colOff>
      <xdr:row>2</xdr:row>
      <xdr:rowOff>19050</xdr:rowOff>
    </xdr:from>
    <xdr:ext cx="1428750" cy="1095375"/>
    <xdr:pic>
      <xdr:nvPicPr>
        <xdr:cNvPr id="11" name="Picture 10">
          <a:extLst>
            <a:ext uri="{FF2B5EF4-FFF2-40B4-BE49-F238E27FC236}">
              <a16:creationId xmlns:a16="http://schemas.microsoft.com/office/drawing/2014/main" id="{DBC6E935-F3FF-4C04-AB66-D57F2EE6D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6400" y="495300"/>
          <a:ext cx="1428750" cy="1095375"/>
        </a:xfrm>
        <a:prstGeom prst="rect">
          <a:avLst/>
        </a:prstGeom>
      </xdr:spPr>
    </xdr:pic>
    <xdr:clientData/>
  </xdr:oneCellAnchor>
  <xdr:oneCellAnchor>
    <xdr:from>
      <xdr:col>72</xdr:col>
      <xdr:colOff>1647825</xdr:colOff>
      <xdr:row>1</xdr:row>
      <xdr:rowOff>19050</xdr:rowOff>
    </xdr:from>
    <xdr:ext cx="542926" cy="160020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D76FA8A-74FB-436E-A5A7-1E0DF1831E6E}"/>
            </a:ext>
          </a:extLst>
        </xdr:cNvPr>
        <xdr:cNvSpPr txBox="1"/>
      </xdr:nvSpPr>
      <xdr:spPr>
        <a:xfrm flipH="1">
          <a:off x="124996575" y="304800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oneCellAnchor>
    <xdr:from>
      <xdr:col>78</xdr:col>
      <xdr:colOff>247650</xdr:colOff>
      <xdr:row>2</xdr:row>
      <xdr:rowOff>19050</xdr:rowOff>
    </xdr:from>
    <xdr:ext cx="1428750" cy="1095375"/>
    <xdr:pic>
      <xdr:nvPicPr>
        <xdr:cNvPr id="16" name="Picture 15">
          <a:extLst>
            <a:ext uri="{FF2B5EF4-FFF2-40B4-BE49-F238E27FC236}">
              <a16:creationId xmlns:a16="http://schemas.microsoft.com/office/drawing/2014/main" id="{F91AC7CB-0A53-420B-AEAD-E00ADBED9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59275" y="495300"/>
          <a:ext cx="1428750" cy="1095375"/>
        </a:xfrm>
        <a:prstGeom prst="rect">
          <a:avLst/>
        </a:prstGeom>
      </xdr:spPr>
    </xdr:pic>
    <xdr:clientData/>
  </xdr:oneCellAnchor>
  <xdr:oneCellAnchor>
    <xdr:from>
      <xdr:col>84</xdr:col>
      <xdr:colOff>257175</xdr:colOff>
      <xdr:row>2</xdr:row>
      <xdr:rowOff>28575</xdr:rowOff>
    </xdr:from>
    <xdr:ext cx="1428750" cy="1095375"/>
    <xdr:pic>
      <xdr:nvPicPr>
        <xdr:cNvPr id="17" name="Picture 16">
          <a:extLst>
            <a:ext uri="{FF2B5EF4-FFF2-40B4-BE49-F238E27FC236}">
              <a16:creationId xmlns:a16="http://schemas.microsoft.com/office/drawing/2014/main" id="{0E355479-CD59-4856-9926-5D2A2EE71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41675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91</xdr:col>
      <xdr:colOff>257175</xdr:colOff>
      <xdr:row>2</xdr:row>
      <xdr:rowOff>28575</xdr:rowOff>
    </xdr:from>
    <xdr:ext cx="1428750" cy="1095375"/>
    <xdr:pic>
      <xdr:nvPicPr>
        <xdr:cNvPr id="25" name="Picture 24">
          <a:extLst>
            <a:ext uri="{FF2B5EF4-FFF2-40B4-BE49-F238E27FC236}">
              <a16:creationId xmlns:a16="http://schemas.microsoft.com/office/drawing/2014/main" id="{51D1D7AD-C6EC-45F0-96EF-E0DDF3905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04550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89</xdr:col>
      <xdr:colOff>257175</xdr:colOff>
      <xdr:row>2</xdr:row>
      <xdr:rowOff>28575</xdr:rowOff>
    </xdr:from>
    <xdr:ext cx="1428750" cy="1095375"/>
    <xdr:pic>
      <xdr:nvPicPr>
        <xdr:cNvPr id="28" name="Picture 27">
          <a:extLst>
            <a:ext uri="{FF2B5EF4-FFF2-40B4-BE49-F238E27FC236}">
              <a16:creationId xmlns:a16="http://schemas.microsoft.com/office/drawing/2014/main" id="{488DC93E-8FF7-4D26-967D-FA8D909B7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04550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96</xdr:col>
      <xdr:colOff>238125</xdr:colOff>
      <xdr:row>2</xdr:row>
      <xdr:rowOff>47625</xdr:rowOff>
    </xdr:from>
    <xdr:ext cx="1428750" cy="1095375"/>
    <xdr:pic>
      <xdr:nvPicPr>
        <xdr:cNvPr id="30" name="Picture 29">
          <a:extLst>
            <a:ext uri="{FF2B5EF4-FFF2-40B4-BE49-F238E27FC236}">
              <a16:creationId xmlns:a16="http://schemas.microsoft.com/office/drawing/2014/main" id="{2FD99506-6242-4FF8-BFEB-F9EB028B9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63375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107</xdr:col>
      <xdr:colOff>247650</xdr:colOff>
      <xdr:row>2</xdr:row>
      <xdr:rowOff>47625</xdr:rowOff>
    </xdr:from>
    <xdr:ext cx="1428750" cy="1095375"/>
    <xdr:pic>
      <xdr:nvPicPr>
        <xdr:cNvPr id="3" name="Picture 2">
          <a:extLst>
            <a:ext uri="{FF2B5EF4-FFF2-40B4-BE49-F238E27FC236}">
              <a16:creationId xmlns:a16="http://schemas.microsoft.com/office/drawing/2014/main" id="{D9D475D6-52D3-4D19-856B-F26678B2E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72900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121</xdr:col>
      <xdr:colOff>238125</xdr:colOff>
      <xdr:row>2</xdr:row>
      <xdr:rowOff>28575</xdr:rowOff>
    </xdr:from>
    <xdr:ext cx="1428750" cy="1095375"/>
    <xdr:pic>
      <xdr:nvPicPr>
        <xdr:cNvPr id="15" name="Picture 14">
          <a:extLst>
            <a:ext uri="{FF2B5EF4-FFF2-40B4-BE49-F238E27FC236}">
              <a16:creationId xmlns:a16="http://schemas.microsoft.com/office/drawing/2014/main" id="{E463B0DB-28DF-4F52-9822-8EAAE19F5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29125" y="504825"/>
          <a:ext cx="1428750" cy="1095375"/>
        </a:xfrm>
        <a:prstGeom prst="rect">
          <a:avLst/>
        </a:prstGeom>
      </xdr:spPr>
    </xdr:pic>
    <xdr:clientData/>
  </xdr:oneCellAnchor>
  <xdr:oneCellAnchor>
    <xdr:from>
      <xdr:col>129</xdr:col>
      <xdr:colOff>228600</xdr:colOff>
      <xdr:row>2</xdr:row>
      <xdr:rowOff>19050</xdr:rowOff>
    </xdr:from>
    <xdr:ext cx="1428750" cy="1095375"/>
    <xdr:pic>
      <xdr:nvPicPr>
        <xdr:cNvPr id="21" name="Picture 20">
          <a:extLst>
            <a:ext uri="{FF2B5EF4-FFF2-40B4-BE49-F238E27FC236}">
              <a16:creationId xmlns:a16="http://schemas.microsoft.com/office/drawing/2014/main" id="{208E86EB-F8B9-459D-A81B-3547252BC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35350" y="495300"/>
          <a:ext cx="1428750" cy="1095375"/>
        </a:xfrm>
        <a:prstGeom prst="rect">
          <a:avLst/>
        </a:prstGeom>
      </xdr:spPr>
    </xdr:pic>
    <xdr:clientData/>
  </xdr:oneCellAnchor>
  <xdr:oneCellAnchor>
    <xdr:from>
      <xdr:col>136</xdr:col>
      <xdr:colOff>238125</xdr:colOff>
      <xdr:row>2</xdr:row>
      <xdr:rowOff>19050</xdr:rowOff>
    </xdr:from>
    <xdr:ext cx="1428750" cy="1095375"/>
    <xdr:pic>
      <xdr:nvPicPr>
        <xdr:cNvPr id="22" name="Picture 21">
          <a:extLst>
            <a:ext uri="{FF2B5EF4-FFF2-40B4-BE49-F238E27FC236}">
              <a16:creationId xmlns:a16="http://schemas.microsoft.com/office/drawing/2014/main" id="{F48251DC-F5E4-4054-A7C8-3B69E217C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07750" y="495300"/>
          <a:ext cx="1428750" cy="1095375"/>
        </a:xfrm>
        <a:prstGeom prst="rect">
          <a:avLst/>
        </a:prstGeom>
      </xdr:spPr>
    </xdr:pic>
    <xdr:clientData/>
  </xdr:oneCellAnchor>
  <xdr:oneCellAnchor>
    <xdr:from>
      <xdr:col>140</xdr:col>
      <xdr:colOff>247650</xdr:colOff>
      <xdr:row>2</xdr:row>
      <xdr:rowOff>38100</xdr:rowOff>
    </xdr:from>
    <xdr:ext cx="1428750" cy="1095375"/>
    <xdr:pic>
      <xdr:nvPicPr>
        <xdr:cNvPr id="27" name="Picture 26">
          <a:extLst>
            <a:ext uri="{FF2B5EF4-FFF2-40B4-BE49-F238E27FC236}">
              <a16:creationId xmlns:a16="http://schemas.microsoft.com/office/drawing/2014/main" id="{6EFC146E-2CE2-4FC1-B6E5-3A567372C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180150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143</xdr:col>
      <xdr:colOff>247650</xdr:colOff>
      <xdr:row>2</xdr:row>
      <xdr:rowOff>38100</xdr:rowOff>
    </xdr:from>
    <xdr:ext cx="1428750" cy="1095375"/>
    <xdr:pic>
      <xdr:nvPicPr>
        <xdr:cNvPr id="29" name="Picture 28">
          <a:extLst>
            <a:ext uri="{FF2B5EF4-FFF2-40B4-BE49-F238E27FC236}">
              <a16:creationId xmlns:a16="http://schemas.microsoft.com/office/drawing/2014/main" id="{0B7B5FB2-3620-4517-B113-6C4E9E2A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85150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142</xdr:col>
      <xdr:colOff>1657350</xdr:colOff>
      <xdr:row>1</xdr:row>
      <xdr:rowOff>9525</xdr:rowOff>
    </xdr:from>
    <xdr:ext cx="542926" cy="160020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261D589-D6B5-4A73-A669-72E1F6B92929}"/>
            </a:ext>
          </a:extLst>
        </xdr:cNvPr>
        <xdr:cNvSpPr txBox="1"/>
      </xdr:nvSpPr>
      <xdr:spPr>
        <a:xfrm flipH="1">
          <a:off x="229304850" y="295275"/>
          <a:ext cx="542926" cy="1600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5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»</a:t>
          </a:r>
        </a:p>
      </xdr:txBody>
    </xdr:sp>
    <xdr:clientData/>
  </xdr:oneCellAnchor>
  <xdr:twoCellAnchor editAs="oneCell">
    <xdr:from>
      <xdr:col>158</xdr:col>
      <xdr:colOff>228600</xdr:colOff>
      <xdr:row>2</xdr:row>
      <xdr:rowOff>19050</xdr:rowOff>
    </xdr:from>
    <xdr:to>
      <xdr:col>158</xdr:col>
      <xdr:colOff>1657350</xdr:colOff>
      <xdr:row>2</xdr:row>
      <xdr:rowOff>1114425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F6A85C3-362C-D7EF-0912-808F6E8AC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92600" y="495300"/>
          <a:ext cx="1428750" cy="1095375"/>
        </a:xfrm>
        <a:prstGeom prst="rect">
          <a:avLst/>
        </a:prstGeom>
      </xdr:spPr>
    </xdr:pic>
    <xdr:clientData/>
  </xdr:twoCellAnchor>
  <xdr:twoCellAnchor editAs="oneCell">
    <xdr:from>
      <xdr:col>159</xdr:col>
      <xdr:colOff>228600</xdr:colOff>
      <xdr:row>2</xdr:row>
      <xdr:rowOff>19050</xdr:rowOff>
    </xdr:from>
    <xdr:to>
      <xdr:col>159</xdr:col>
      <xdr:colOff>1657350</xdr:colOff>
      <xdr:row>2</xdr:row>
      <xdr:rowOff>1114425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19764AC5-8FF7-4CB2-912E-AB9D50623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97600" y="495300"/>
          <a:ext cx="1428750" cy="1095375"/>
        </a:xfrm>
        <a:prstGeom prst="rect">
          <a:avLst/>
        </a:prstGeom>
      </xdr:spPr>
    </xdr:pic>
    <xdr:clientData/>
  </xdr:twoCellAnchor>
  <xdr:oneCellAnchor>
    <xdr:from>
      <xdr:col>15</xdr:col>
      <xdr:colOff>247650</xdr:colOff>
      <xdr:row>2</xdr:row>
      <xdr:rowOff>38100</xdr:rowOff>
    </xdr:from>
    <xdr:ext cx="1428750" cy="1095375"/>
    <xdr:pic>
      <xdr:nvPicPr>
        <xdr:cNvPr id="10" name="Picture 9">
          <a:extLst>
            <a:ext uri="{FF2B5EF4-FFF2-40B4-BE49-F238E27FC236}">
              <a16:creationId xmlns:a16="http://schemas.microsoft.com/office/drawing/2014/main" id="{7766E616-336A-4E9B-A86A-22FA37FE3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5400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19</xdr:col>
      <xdr:colOff>266700</xdr:colOff>
      <xdr:row>2</xdr:row>
      <xdr:rowOff>47625</xdr:rowOff>
    </xdr:from>
    <xdr:ext cx="1428750" cy="1095375"/>
    <xdr:pic>
      <xdr:nvPicPr>
        <xdr:cNvPr id="26" name="Picture 25">
          <a:extLst>
            <a:ext uri="{FF2B5EF4-FFF2-40B4-BE49-F238E27FC236}">
              <a16:creationId xmlns:a16="http://schemas.microsoft.com/office/drawing/2014/main" id="{C414D3AD-D62B-4480-AD1F-3E465FA8C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2325" y="523875"/>
          <a:ext cx="1428750" cy="1095375"/>
        </a:xfrm>
        <a:prstGeom prst="rect">
          <a:avLst/>
        </a:prstGeom>
      </xdr:spPr>
    </xdr:pic>
    <xdr:clientData/>
  </xdr:oneCellAnchor>
  <xdr:oneCellAnchor>
    <xdr:from>
      <xdr:col>24</xdr:col>
      <xdr:colOff>257175</xdr:colOff>
      <xdr:row>2</xdr:row>
      <xdr:rowOff>38100</xdr:rowOff>
    </xdr:from>
    <xdr:ext cx="1428750" cy="1095375"/>
    <xdr:pic>
      <xdr:nvPicPr>
        <xdr:cNvPr id="41" name="Picture 40">
          <a:extLst>
            <a:ext uri="{FF2B5EF4-FFF2-40B4-BE49-F238E27FC236}">
              <a16:creationId xmlns:a16="http://schemas.microsoft.com/office/drawing/2014/main" id="{66AE02A5-0FA9-4232-B7A1-2D3F8B1C8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75675" y="514350"/>
          <a:ext cx="1428750" cy="1095375"/>
        </a:xfrm>
        <a:prstGeom prst="rect">
          <a:avLst/>
        </a:prstGeom>
      </xdr:spPr>
    </xdr:pic>
    <xdr:clientData/>
  </xdr:oneCellAnchor>
  <xdr:oneCellAnchor>
    <xdr:from>
      <xdr:col>29</xdr:col>
      <xdr:colOff>238125</xdr:colOff>
      <xdr:row>2</xdr:row>
      <xdr:rowOff>28575</xdr:rowOff>
    </xdr:from>
    <xdr:ext cx="1428750" cy="1095375"/>
    <xdr:pic>
      <xdr:nvPicPr>
        <xdr:cNvPr id="45" name="Picture 44">
          <a:extLst>
            <a:ext uri="{FF2B5EF4-FFF2-40B4-BE49-F238E27FC236}">
              <a16:creationId xmlns:a16="http://schemas.microsoft.com/office/drawing/2014/main" id="{AF107141-E0F4-4B4C-A24F-A51492871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0" y="504825"/>
          <a:ext cx="1428750" cy="10953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666750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5A531DE-D7AF-60A9-C90D-1EA4B5F1D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19050</xdr:colOff>
      <xdr:row>3</xdr:row>
      <xdr:rowOff>285750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19D81E-D9CC-4BEE-8BE8-8F3F41A51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381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539E-F54D-458D-81FC-A2755AF00205}">
  <sheetPr codeName="Sheet1"/>
  <dimension ref="A1:AB27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baseColWidth="10" defaultColWidth="17.85546875" defaultRowHeight="22.5" customHeight="1" x14ac:dyDescent="0.25"/>
  <cols>
    <col min="1" max="1" width="7.140625" style="69" customWidth="1"/>
    <col min="2" max="2" width="17.85546875" style="69"/>
    <col min="3" max="3" width="4.28515625" style="69" customWidth="1"/>
    <col min="4" max="5" width="17.85546875" style="69" customWidth="1"/>
    <col min="6" max="6" width="4.28515625" style="69" customWidth="1"/>
    <col min="7" max="7" width="17.85546875" style="69"/>
    <col min="8" max="8" width="17.85546875" style="69" customWidth="1"/>
    <col min="9" max="10" width="17.85546875" style="69"/>
    <col min="11" max="11" width="4.28515625" style="69" customWidth="1"/>
    <col min="12" max="13" width="17.85546875" style="69"/>
    <col min="14" max="14" width="4.28515625" style="69" customWidth="1"/>
    <col min="15" max="18" width="17.85546875" style="69"/>
    <col min="19" max="19" width="4.28515625" style="69" customWidth="1"/>
    <col min="20" max="21" width="17.85546875" style="69"/>
    <col min="22" max="22" width="4.28515625" style="69" customWidth="1"/>
    <col min="23" max="26" width="17.85546875" style="69"/>
    <col min="27" max="27" width="4.28515625" style="69" customWidth="1"/>
    <col min="28" max="16384" width="17.85546875" style="69"/>
  </cols>
  <sheetData>
    <row r="1" spans="1:28" ht="30" customHeight="1" x14ac:dyDescent="0.25">
      <c r="B1" s="217" t="s">
        <v>1101</v>
      </c>
    </row>
    <row r="2" spans="1:28" ht="22.5" customHeight="1" x14ac:dyDescent="0.25">
      <c r="B2" s="92"/>
    </row>
    <row r="3" spans="1:28" s="90" customFormat="1" ht="22.5" customHeight="1" x14ac:dyDescent="0.25">
      <c r="B3" s="237" t="s">
        <v>248</v>
      </c>
      <c r="C3" s="237"/>
      <c r="D3" s="237"/>
      <c r="E3" s="237"/>
      <c r="G3" s="237" t="s">
        <v>249</v>
      </c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14"/>
      <c r="T3" s="237" t="s">
        <v>250</v>
      </c>
      <c r="U3" s="238"/>
      <c r="V3" s="238"/>
      <c r="W3" s="238"/>
      <c r="X3" s="238"/>
      <c r="Y3" s="238"/>
      <c r="Z3" s="238"/>
      <c r="AA3" s="239"/>
      <c r="AB3" s="239"/>
    </row>
    <row r="4" spans="1:28" s="90" customFormat="1" ht="22.5" customHeight="1" thickBot="1" x14ac:dyDescent="0.3">
      <c r="B4" s="98"/>
      <c r="Z4" s="69"/>
    </row>
    <row r="5" spans="1:28" ht="37.5" customHeight="1" thickTop="1" x14ac:dyDescent="0.25">
      <c r="B5" s="111" t="s">
        <v>271</v>
      </c>
      <c r="D5" s="240" t="s">
        <v>104</v>
      </c>
      <c r="E5" s="241"/>
      <c r="G5" s="240" t="s">
        <v>117</v>
      </c>
      <c r="H5" s="243"/>
      <c r="I5" s="243"/>
      <c r="J5" s="242"/>
      <c r="L5" s="240" t="s">
        <v>120</v>
      </c>
      <c r="M5" s="242"/>
      <c r="O5" s="240" t="s">
        <v>121</v>
      </c>
      <c r="P5" s="243"/>
      <c r="Q5" s="243"/>
      <c r="R5" s="242"/>
      <c r="T5" s="240" t="s">
        <v>124</v>
      </c>
      <c r="U5" s="242"/>
      <c r="W5" s="240" t="s">
        <v>105</v>
      </c>
      <c r="X5" s="243"/>
      <c r="Y5" s="243"/>
      <c r="Z5" s="242"/>
      <c r="AB5" s="111" t="s">
        <v>338</v>
      </c>
    </row>
    <row r="6" spans="1:28" ht="22.5" customHeight="1" x14ac:dyDescent="0.25">
      <c r="A6" s="64"/>
      <c r="B6" s="112" t="s">
        <v>237</v>
      </c>
      <c r="C6" s="64"/>
      <c r="D6" s="107" t="s">
        <v>195</v>
      </c>
      <c r="E6" s="108" t="s">
        <v>196</v>
      </c>
      <c r="F6" s="64"/>
      <c r="G6" s="107" t="s">
        <v>193</v>
      </c>
      <c r="H6" s="109" t="s">
        <v>194</v>
      </c>
      <c r="I6" s="109" t="s">
        <v>211</v>
      </c>
      <c r="J6" s="108" t="s">
        <v>237</v>
      </c>
      <c r="K6" s="64"/>
      <c r="L6" s="107" t="s">
        <v>194</v>
      </c>
      <c r="M6" s="108" t="s">
        <v>211</v>
      </c>
      <c r="N6" s="64"/>
      <c r="O6" s="107" t="s">
        <v>193</v>
      </c>
      <c r="P6" s="109" t="s">
        <v>194</v>
      </c>
      <c r="Q6" s="109" t="s">
        <v>195</v>
      </c>
      <c r="R6" s="108" t="s">
        <v>237</v>
      </c>
      <c r="S6" s="64"/>
      <c r="T6" s="107" t="s">
        <v>194</v>
      </c>
      <c r="U6" s="108" t="s">
        <v>211</v>
      </c>
      <c r="V6" s="64"/>
      <c r="W6" s="107" t="s">
        <v>193</v>
      </c>
      <c r="X6" s="109" t="s">
        <v>194</v>
      </c>
      <c r="Y6" s="109" t="s">
        <v>237</v>
      </c>
      <c r="Z6" s="108" t="s">
        <v>1058</v>
      </c>
      <c r="AA6" s="64"/>
      <c r="AB6" s="112" t="s">
        <v>211</v>
      </c>
    </row>
    <row r="7" spans="1:28" ht="56.25" customHeight="1" x14ac:dyDescent="0.25">
      <c r="A7" s="64"/>
      <c r="B7" s="120"/>
      <c r="C7" s="64"/>
      <c r="D7" s="121"/>
      <c r="E7" s="122"/>
      <c r="F7" s="64"/>
      <c r="G7" s="119"/>
      <c r="H7" s="123"/>
      <c r="I7" s="225"/>
      <c r="J7" s="122"/>
      <c r="K7" s="64"/>
      <c r="L7" s="121"/>
      <c r="M7" s="122"/>
      <c r="N7" s="106"/>
      <c r="O7" s="121"/>
      <c r="P7" s="123"/>
      <c r="Q7" s="123"/>
      <c r="R7" s="124"/>
      <c r="S7" s="192"/>
      <c r="T7" s="123"/>
      <c r="U7" s="123"/>
      <c r="V7" s="106"/>
      <c r="W7" s="121"/>
      <c r="X7" s="123"/>
      <c r="Y7" s="180"/>
      <c r="Z7" s="236" t="s">
        <v>1167</v>
      </c>
      <c r="AA7" s="192"/>
      <c r="AB7" s="120" t="s">
        <v>93</v>
      </c>
    </row>
    <row r="8" spans="1:28" ht="22.5" customHeight="1" thickBot="1" x14ac:dyDescent="0.3">
      <c r="B8" s="110" t="s">
        <v>787</v>
      </c>
      <c r="D8" s="115" t="s">
        <v>517</v>
      </c>
      <c r="E8" s="100" t="s">
        <v>815</v>
      </c>
      <c r="F8" s="91"/>
      <c r="G8" s="101" t="s">
        <v>433</v>
      </c>
      <c r="H8" s="102" t="s">
        <v>938</v>
      </c>
      <c r="I8" s="226" t="s">
        <v>667</v>
      </c>
      <c r="J8" s="100" t="s">
        <v>899</v>
      </c>
      <c r="L8" s="115" t="s">
        <v>879</v>
      </c>
      <c r="M8" s="99" t="s">
        <v>881</v>
      </c>
      <c r="N8" s="91"/>
      <c r="O8" s="187" t="s">
        <v>547</v>
      </c>
      <c r="P8" s="102" t="s">
        <v>577</v>
      </c>
      <c r="Q8" s="102" t="s">
        <v>599</v>
      </c>
      <c r="R8" s="104" t="s">
        <v>548</v>
      </c>
      <c r="S8" s="88"/>
      <c r="T8" s="191" t="s">
        <v>1035</v>
      </c>
      <c r="U8" s="99" t="s">
        <v>1048</v>
      </c>
      <c r="V8" s="91"/>
      <c r="W8" s="187" t="s">
        <v>614</v>
      </c>
      <c r="X8" s="216" t="s">
        <v>616</v>
      </c>
      <c r="Y8" s="213" t="s">
        <v>615</v>
      </c>
      <c r="Z8" s="234" t="s">
        <v>1054</v>
      </c>
      <c r="AA8" s="90"/>
      <c r="AB8" s="110" t="s">
        <v>1139</v>
      </c>
    </row>
    <row r="9" spans="1:28" ht="56.25" customHeight="1" thickTop="1" x14ac:dyDescent="0.25">
      <c r="D9" s="120"/>
      <c r="F9" s="90"/>
      <c r="G9" s="205"/>
      <c r="H9" s="119"/>
      <c r="I9" s="122"/>
      <c r="L9" s="121"/>
      <c r="M9" s="122"/>
      <c r="N9" s="88"/>
      <c r="O9" s="205"/>
      <c r="P9" s="180"/>
      <c r="Q9" s="123"/>
      <c r="R9" s="124"/>
      <c r="S9" s="88"/>
      <c r="T9" s="121"/>
      <c r="U9" s="124"/>
      <c r="V9" s="90"/>
      <c r="Y9" s="120"/>
      <c r="Z9" s="235" t="s">
        <v>1168</v>
      </c>
      <c r="AA9" s="90"/>
    </row>
    <row r="10" spans="1:28" ht="22.5" customHeight="1" thickBot="1" x14ac:dyDescent="0.3">
      <c r="D10" s="110" t="s">
        <v>916</v>
      </c>
      <c r="F10" s="90"/>
      <c r="G10" s="89"/>
      <c r="H10" s="101" t="s">
        <v>939</v>
      </c>
      <c r="I10" s="99" t="s">
        <v>959</v>
      </c>
      <c r="L10" s="187" t="s">
        <v>880</v>
      </c>
      <c r="M10" s="103" t="s">
        <v>882</v>
      </c>
      <c r="N10" s="88"/>
      <c r="O10" s="89"/>
      <c r="P10" s="181" t="s">
        <v>578</v>
      </c>
      <c r="Q10" s="216" t="s">
        <v>598</v>
      </c>
      <c r="R10" s="103" t="s">
        <v>549</v>
      </c>
      <c r="S10" s="88"/>
      <c r="T10" s="115" t="s">
        <v>611</v>
      </c>
      <c r="U10" s="100" t="s">
        <v>613</v>
      </c>
      <c r="V10" s="90"/>
      <c r="Y10" s="110" t="s">
        <v>617</v>
      </c>
      <c r="AA10" s="90"/>
    </row>
    <row r="11" spans="1:28" ht="56.25" customHeight="1" thickTop="1" x14ac:dyDescent="0.25">
      <c r="E11" s="90"/>
      <c r="I11" s="120"/>
      <c r="N11" s="90"/>
      <c r="T11" s="120"/>
      <c r="U11" s="90"/>
      <c r="AA11" s="90"/>
    </row>
    <row r="12" spans="1:28" ht="22.5" customHeight="1" thickBot="1" x14ac:dyDescent="0.3">
      <c r="I12" s="110" t="s">
        <v>972</v>
      </c>
      <c r="N12" s="90"/>
      <c r="T12" s="114" t="s">
        <v>990</v>
      </c>
      <c r="U12" s="90"/>
      <c r="AA12" s="90"/>
    </row>
    <row r="13" spans="1:28" ht="56.25" customHeight="1" thickTop="1" x14ac:dyDescent="0.25">
      <c r="E13" s="90"/>
      <c r="G13" s="90"/>
      <c r="N13" s="90"/>
      <c r="T13" s="120"/>
      <c r="U13" s="90"/>
      <c r="AA13" s="90"/>
    </row>
    <row r="14" spans="1:28" ht="22.5" customHeight="1" thickBot="1" x14ac:dyDescent="0.3">
      <c r="D14" s="90"/>
      <c r="E14" s="90"/>
      <c r="N14" s="90"/>
      <c r="T14" s="110" t="s">
        <v>612</v>
      </c>
      <c r="U14" s="90"/>
      <c r="AA14" s="90"/>
    </row>
    <row r="15" spans="1:28" ht="56.25" customHeight="1" thickTop="1" x14ac:dyDescent="0.25">
      <c r="A15" s="90"/>
      <c r="D15" s="90"/>
      <c r="E15" s="90"/>
      <c r="F15" s="90"/>
      <c r="G15" s="90"/>
      <c r="I15" s="90"/>
      <c r="K15" s="90"/>
      <c r="L15" s="90"/>
      <c r="N15" s="90"/>
      <c r="P15" s="90"/>
      <c r="Q15" s="90"/>
      <c r="S15" s="90"/>
      <c r="U15" s="90"/>
      <c r="V15" s="90"/>
      <c r="X15" s="90"/>
      <c r="Y15" s="90"/>
      <c r="AA15" s="90"/>
    </row>
    <row r="16" spans="1:28" s="90" customFormat="1" ht="22.5" customHeight="1" x14ac:dyDescent="0.25">
      <c r="Z16" s="69"/>
    </row>
    <row r="17" spans="1:27" s="90" customFormat="1" ht="56.25" customHeight="1" x14ac:dyDescent="0.25">
      <c r="Z17" s="69"/>
    </row>
    <row r="18" spans="1:27" s="90" customFormat="1" ht="22.5" customHeight="1" x14ac:dyDescent="0.25">
      <c r="Z18" s="69"/>
    </row>
    <row r="19" spans="1:27" ht="56.25" customHeight="1" x14ac:dyDescent="0.25">
      <c r="A19" s="90"/>
      <c r="E19" s="90"/>
      <c r="F19" s="90"/>
      <c r="G19" s="90"/>
      <c r="I19" s="90"/>
      <c r="K19" s="90"/>
      <c r="L19" s="90"/>
      <c r="M19" s="90"/>
      <c r="N19" s="90"/>
      <c r="P19" s="90"/>
      <c r="Q19" s="90"/>
      <c r="S19" s="90"/>
      <c r="U19" s="90"/>
      <c r="V19" s="90"/>
      <c r="AA19" s="90"/>
    </row>
    <row r="20" spans="1:27" s="90" customFormat="1" ht="22.5" customHeight="1" x14ac:dyDescent="0.25">
      <c r="D20" s="69"/>
      <c r="O20" s="69"/>
      <c r="W20" s="69"/>
      <c r="X20" s="69"/>
      <c r="Y20" s="69"/>
      <c r="Z20" s="69"/>
    </row>
    <row r="21" spans="1:27" ht="56.25" customHeight="1" x14ac:dyDescent="0.25"/>
    <row r="22" spans="1:27" ht="22.5" customHeight="1" x14ac:dyDescent="0.25">
      <c r="T22" s="90"/>
    </row>
    <row r="23" spans="1:27" ht="56.25" customHeight="1" x14ac:dyDescent="0.25"/>
    <row r="25" spans="1:27" ht="56.25" customHeight="1" x14ac:dyDescent="0.25"/>
    <row r="27" spans="1:27" ht="56.25" customHeight="1" x14ac:dyDescent="0.25"/>
  </sheetData>
  <mergeCells count="9">
    <mergeCell ref="T3:AB3"/>
    <mergeCell ref="G3:Q3"/>
    <mergeCell ref="D5:E5"/>
    <mergeCell ref="B3:E3"/>
    <mergeCell ref="T5:U5"/>
    <mergeCell ref="L5:M5"/>
    <mergeCell ref="W5:Z5"/>
    <mergeCell ref="G5:J5"/>
    <mergeCell ref="O5:R5"/>
  </mergeCells>
  <hyperlinks>
    <hyperlink ref="D5:E5" location="Lenovo_V" display="Lenovo V" xr:uid="{57EC8988-BE7E-44D9-9695-F6078420D892}"/>
    <hyperlink ref="L5" location="ThinkPad_E" display="ThinkPad E" xr:uid="{133B78B2-4F93-4956-95BD-1ECB45F01FBD}"/>
    <hyperlink ref="O5:Q5" location="ThinkPad_L" display="ThinkPad L" xr:uid="{97C17C9E-960D-4574-99BB-314E80A22A5B}"/>
    <hyperlink ref="T5" location="ThinkPad_T" display="ThinkPad T" xr:uid="{1F3352D9-01D0-418F-8348-3BAB371B23F1}"/>
    <hyperlink ref="B5" location="Lenovo" display="Lenovo" xr:uid="{42CC2AB2-E363-44F1-8299-522361A19155}"/>
    <hyperlink ref="R10" location="ThinkPad_L13_Yoga_G4" display="ThinkPad L13 Yoga G4" xr:uid="{82FE874F-CBF4-48C4-9982-9EAED97BA2A6}"/>
    <hyperlink ref="AB5" location="ThinkPad_Z" display="ThinkPad Z" xr:uid="{2E8AFB7A-44C6-4D8F-9271-CD697CE3412C}"/>
    <hyperlink ref="G8" location="ThinkBook_13x_G2" display="ThinkBook 13x G2" xr:uid="{820C8F5B-D72B-4072-BA3F-69714521D210}"/>
    <hyperlink ref="D8" location="Lenovo_V15_AMD_G4" display="Lenovo V15 AMD G4" xr:uid="{C1187FA3-4415-42E3-9749-668E615C4AB5}"/>
    <hyperlink ref="O8" location="ThinkPad_L13_G3" display="ThinkPad L13 G3" xr:uid="{8D86B8D0-D5BB-45D2-B988-C1FCDF71B68F}"/>
    <hyperlink ref="R8" location="L13_Yoga_AMD_G4" display="L13 Yoga AMD G4" xr:uid="{35D936CA-5649-45ED-9760-EA464C3487C7}"/>
    <hyperlink ref="P10" location="ThinkPad_L14_G4" display="ThinkPad L14 G4" xr:uid="{ADC4C311-C9D5-4945-A6CF-C0A3FD146E76}"/>
    <hyperlink ref="P8" location="ThinkPad_L14_AMD_G4" display="ThinkPad L14 AMD G4" xr:uid="{1BF4063C-40A2-4101-BC64-6ADA8B883BB3}"/>
    <hyperlink ref="Q10" location="ThinkPad_L15_G4" display="ThinkPad L15 G4" xr:uid="{422C75B5-79A4-46B8-BF40-3B0909285575}"/>
    <hyperlink ref="Q8" location="ThinkPad_L15_AMD_G4" display="ThinkPad L15 AMD G4" xr:uid="{29900E41-D222-4DD9-BE60-8F1B7D02BA3D}"/>
    <hyperlink ref="T14" location="ThinkPad_T14s_G4" display="ThinkPad T14s G4" xr:uid="{A0B36B9D-A217-4564-B8B0-6B06A63B5798}"/>
    <hyperlink ref="T10" location="ThinkPad_T14_G4" display="ThinkPad T14 G4" xr:uid="{0A400A0A-1C7E-40A6-A75E-7DD558351C3E}"/>
    <hyperlink ref="U8" location="ThinkPad_T16_AMD_G2" display="ThinkPad T16 AMD G2" xr:uid="{57B187FF-45E4-4195-872D-1B4080EF16A4}"/>
    <hyperlink ref="W8" location="ThinkPad_X13_G4" display="ThinkPad X13 G4" xr:uid="{4AA8AD9A-D011-47D0-B26B-C06920452558}"/>
    <hyperlink ref="Y8" location="ThinkPad_X13_Yoga_G4" display="ThinkPad X13 Yoga G4" xr:uid="{7A975EBE-115C-4EED-8334-A90DA8AEF65B}"/>
    <hyperlink ref="X8" location="ThinkPad_X1_Carbon_G11" display="X1 Carbon G11" xr:uid="{CA3ED553-C73D-4893-A099-2382F1EDBACA}"/>
    <hyperlink ref="Y10" location="ThinkPad_X1_Yoga_G8" display="ThinkPad X1 Yoga G8" xr:uid="{13BC0B2F-DD9E-48EC-AF84-DF817D2DDD2D}"/>
    <hyperlink ref="I8" location="ThinkBook_16p_G4" display="ThinkBook 16p G4" xr:uid="{1DA4B93F-F3C1-4496-8B10-E1A173ECEDEF}"/>
    <hyperlink ref="B8" location="Lenovo_13w_Yoga_G2" display="Lenovo 13w Yoga G2" xr:uid="{969BA12A-33DF-4013-93A9-0FA35BB8A621}"/>
    <hyperlink ref="E8" location="Lenovo_V17_G4" display="Lenovo V17 G4" xr:uid="{26685BA6-6D63-4BE7-A9BC-5E91F482A7A5}"/>
    <hyperlink ref="M8" location="ThinkPad_E16_AMD_G1" display="ThinkPad E16 AMD G1" xr:uid="{A2A985B0-CCA4-4058-9063-6BF924ED14A8}"/>
    <hyperlink ref="M10" location="ThinkPad_E16_G1" display="ThinkPad E16 G1" xr:uid="{585C919B-A242-48F7-BC75-3936D0E9790F}"/>
    <hyperlink ref="L10" location="ThinkPad_E14_G5" display="ThinkPad E14 G5" xr:uid="{C3FF1F2D-7AED-4F4B-84F1-6A988B1F8ADC}"/>
    <hyperlink ref="L8" location="ThinkPad_E14_AMD_G5" display="ThinkPad E14 AMD G5" xr:uid="{11C34D13-95B2-4F75-AE03-E5A646CDD826}"/>
    <hyperlink ref="D10" location="Lenovo_V15_G4" display="Lenovo V15 G4" xr:uid="{AB69E5AF-9936-44EF-8344-DC58DDD9BD00}"/>
    <hyperlink ref="H8" location="ThinkBook_14_AMD_G6" display="ThinkBook 14 AMD G6" xr:uid="{E3113CC1-ED84-4191-B4F3-33E5A43B7337}"/>
    <hyperlink ref="H10" location="ThinkBook_14_G6" display="ThinkBook 14 G6" xr:uid="{0783451F-DA89-4EDF-BE41-D78A25C92F7D}"/>
    <hyperlink ref="I10" location="Thinkbook_16_AMD_G6" display="ThinkBook 16 AMD G6" xr:uid="{1DBCD5A7-868B-4DAB-B181-EFB6CD208670}"/>
    <hyperlink ref="I12" location="ThinkBook_16_G6" display="ThinkBook 16 G6" xr:uid="{75A16A31-0F3D-44F9-B768-6BA833159DFB}"/>
    <hyperlink ref="T12" location="ThinkPad_T14s_AMD_G4" display="ThinkPad T14s AMD G4" xr:uid="{7838A1CC-DA41-420F-81E0-5A109B37FEEB}"/>
    <hyperlink ref="W5:X5" location="ThinkPad_X" display="ThinkPad X" xr:uid="{37A28064-7C36-46E5-8E73-847D6C32C466}"/>
    <hyperlink ref="T8" location="ThinkPad_T14_AMD_G4" display="ThinkPad T14 AMD G4" xr:uid="{DB9988C2-1D27-49C7-97E0-FAB394E0CD2D}"/>
    <hyperlink ref="U10" location="ThinkPad_T16_G2" display="ThinkPad T16 G2" xr:uid="{9E30AA9A-E866-484E-99BD-E1D9ECCF2087}"/>
    <hyperlink ref="J8" location="ThinkBook_14s_Yoga_G3" display="ThinkBook 14s Yoga G3" xr:uid="{55C07B33-CE4B-4E45-91C6-E1D15013C358}"/>
    <hyperlink ref="AB8" location="ThinkPad_Z16_G2" display="ThinkPad Z16 G2" xr:uid="{FF43FFA0-1337-46DF-B2B8-B61F8A50D15A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5D65-91F6-42C7-A8E4-DC54DF5B0E8E}">
  <sheetPr codeName="Sheet2">
    <pageSetUpPr autoPageBreaks="0"/>
  </sheetPr>
  <dimension ref="A1:VC73"/>
  <sheetViews>
    <sheetView zoomScaleNormal="100" zoomScaleSheetLayoutView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6" sqref="B16"/>
    </sheetView>
  </sheetViews>
  <sheetFormatPr baseColWidth="10" defaultColWidth="12.85546875" defaultRowHeight="22.5" customHeight="1" x14ac:dyDescent="0.25"/>
  <cols>
    <col min="1" max="1" width="35.7109375" style="5" customWidth="1"/>
    <col min="2" max="3" width="28.5703125" style="57" customWidth="1"/>
    <col min="4" max="4" width="2.140625" style="5" customWidth="1"/>
    <col min="5" max="7" width="28.5703125" style="57" customWidth="1"/>
    <col min="8" max="8" width="2.140625" style="5" customWidth="1"/>
    <col min="9" max="10" width="28.5703125" style="57" customWidth="1"/>
    <col min="11" max="11" width="2.140625" style="56" customWidth="1"/>
    <col min="12" max="12" width="28.5703125" style="6" customWidth="1"/>
    <col min="13" max="13" width="2.140625" style="56" customWidth="1"/>
    <col min="14" max="16" width="28.5703125" style="57" customWidth="1"/>
    <col min="17" max="17" width="2.140625" style="56" customWidth="1"/>
    <col min="18" max="20" width="28.5703125" style="57" customWidth="1"/>
    <col min="21" max="21" width="2.140625" style="56" customWidth="1"/>
    <col min="22" max="25" width="28.5703125" style="57" customWidth="1"/>
    <col min="26" max="26" width="2.140625" style="5" customWidth="1"/>
    <col min="27" max="30" width="28.5703125" style="57" customWidth="1"/>
    <col min="31" max="31" width="2.140625" style="5" customWidth="1"/>
    <col min="32" max="34" width="28.5703125" style="57" customWidth="1"/>
    <col min="35" max="35" width="2.140625" style="56" customWidth="1"/>
    <col min="36" max="37" width="28.5703125" style="57" customWidth="1"/>
    <col min="38" max="38" width="2.140625" style="5" customWidth="1"/>
    <col min="39" max="41" width="28.5703125" style="57" customWidth="1"/>
    <col min="42" max="42" width="2.140625" style="56" customWidth="1"/>
    <col min="43" max="46" width="28.5703125" style="6" customWidth="1"/>
    <col min="47" max="47" width="2.140625" style="5" customWidth="1"/>
    <col min="48" max="51" width="28.5703125" style="57" customWidth="1"/>
    <col min="52" max="52" width="2.140625" style="5" customWidth="1"/>
    <col min="53" max="56" width="28.5703125" style="6" customWidth="1"/>
    <col min="57" max="57" width="2.140625" style="5" customWidth="1"/>
    <col min="58" max="62" width="28.5703125" style="57" customWidth="1"/>
    <col min="63" max="63" width="2.140625" style="5" customWidth="1"/>
    <col min="64" max="64" width="28.5703125" style="57" customWidth="1"/>
    <col min="65" max="65" width="2.140625" style="56" customWidth="1"/>
    <col min="66" max="68" width="28.5703125" style="57" customWidth="1"/>
    <col min="69" max="69" width="2.140625" style="5" customWidth="1"/>
    <col min="70" max="74" width="28.5703125" style="57" customWidth="1"/>
    <col min="75" max="75" width="2.140625" style="5" customWidth="1"/>
    <col min="76" max="79" width="28.5703125" style="6" customWidth="1"/>
    <col min="80" max="80" width="2.140625" style="5" customWidth="1"/>
    <col min="81" max="85" width="28.5703125" style="6" customWidth="1"/>
    <col min="86" max="86" width="2.140625" style="5" customWidth="1"/>
    <col min="87" max="92" width="28.5703125" style="6" customWidth="1"/>
    <col min="93" max="93" width="2.140625" style="5" customWidth="1"/>
    <col min="94" max="99" width="28.5703125" style="6" customWidth="1"/>
    <col min="100" max="100" width="2.140625" style="5" customWidth="1"/>
    <col min="101" max="104" width="28.5703125" style="6" customWidth="1"/>
    <col min="105" max="105" width="2.140625" style="56" customWidth="1"/>
    <col min="106" max="111" width="28.5703125" style="57" customWidth="1"/>
    <col min="112" max="112" width="2.140625" style="5" customWidth="1"/>
    <col min="113" max="115" width="28.5703125" style="6" customWidth="1"/>
    <col min="116" max="116" width="2.140625" style="5" customWidth="1"/>
    <col min="117" max="123" width="28.5703125" style="57" customWidth="1"/>
    <col min="124" max="124" width="2.140625" style="5" customWidth="1"/>
    <col min="125" max="126" width="28.5703125" style="57" customWidth="1"/>
    <col min="127" max="127" width="2.140625" style="5" customWidth="1"/>
    <col min="128" max="133" width="28.5703125" style="57" customWidth="1"/>
    <col min="134" max="134" width="2.140625" style="5" customWidth="1"/>
    <col min="135" max="137" width="28.5703125" style="57" customWidth="1"/>
    <col min="138" max="138" width="2.140625" style="5" customWidth="1"/>
    <col min="139" max="144" width="28.5703125" style="57" customWidth="1"/>
    <col min="145" max="145" width="2.140625" style="56" customWidth="1"/>
    <col min="146" max="151" width="28.5703125" style="57" customWidth="1"/>
    <col min="152" max="152" width="2.140625" style="5" customWidth="1"/>
    <col min="153" max="157" width="28.5703125" style="57" customWidth="1"/>
    <col min="158" max="158" width="2.140625" style="56" customWidth="1"/>
    <col min="159" max="160" width="28.5703125" style="57" customWidth="1"/>
    <col min="161" max="16384" width="12.85546875" style="5"/>
  </cols>
  <sheetData>
    <row r="1" spans="1:575" s="93" customFormat="1" ht="22.5" customHeight="1" thickBot="1" x14ac:dyDescent="0.3">
      <c r="A1" s="210" t="s">
        <v>1163</v>
      </c>
      <c r="B1" s="182" t="s">
        <v>1102</v>
      </c>
      <c r="C1" s="182"/>
      <c r="D1" s="182"/>
      <c r="E1" s="182"/>
      <c r="F1" s="182"/>
      <c r="G1" s="182"/>
      <c r="I1" s="183" t="s">
        <v>531</v>
      </c>
      <c r="J1" s="183"/>
      <c r="K1" s="94"/>
      <c r="L1" s="199" t="s">
        <v>1068</v>
      </c>
      <c r="M1" s="94"/>
      <c r="N1" s="182" t="s">
        <v>1103</v>
      </c>
      <c r="O1" s="182"/>
      <c r="P1" s="182"/>
      <c r="Q1" s="182"/>
      <c r="R1" s="182"/>
      <c r="S1" s="182"/>
      <c r="T1" s="182"/>
      <c r="U1" s="94"/>
      <c r="V1" s="182" t="s">
        <v>467</v>
      </c>
      <c r="W1" s="182"/>
      <c r="X1" s="182"/>
      <c r="Y1" s="182"/>
      <c r="Z1" s="182"/>
      <c r="AA1" s="182"/>
      <c r="AB1" s="182"/>
      <c r="AC1" s="182"/>
      <c r="AD1" s="182"/>
      <c r="AE1" s="95"/>
      <c r="AF1" s="244" t="s">
        <v>668</v>
      </c>
      <c r="AG1" s="244"/>
      <c r="AH1" s="245"/>
      <c r="AI1" s="95"/>
      <c r="AJ1" s="182" t="s">
        <v>214</v>
      </c>
      <c r="AK1" s="182"/>
      <c r="AL1" s="94"/>
      <c r="AM1" s="183" t="s">
        <v>898</v>
      </c>
      <c r="AN1" s="183"/>
      <c r="AO1" s="183"/>
      <c r="AP1" s="96"/>
      <c r="AQ1" s="186" t="s">
        <v>239</v>
      </c>
      <c r="AR1" s="190"/>
      <c r="AS1" s="190"/>
      <c r="AT1" s="190"/>
      <c r="AU1" s="190"/>
      <c r="AV1" s="190"/>
      <c r="AW1" s="190"/>
      <c r="AX1" s="190"/>
      <c r="AY1" s="190"/>
      <c r="AZ1" s="94"/>
      <c r="BA1" s="182" t="s">
        <v>854</v>
      </c>
      <c r="BB1" s="182"/>
      <c r="BC1" s="182"/>
      <c r="BD1" s="182"/>
      <c r="BE1" s="94"/>
      <c r="BF1" s="182" t="s">
        <v>854</v>
      </c>
      <c r="BG1" s="182"/>
      <c r="BH1" s="182"/>
      <c r="BI1" s="182"/>
      <c r="BJ1" s="182"/>
      <c r="BK1" s="94"/>
      <c r="BL1" s="182" t="s">
        <v>1104</v>
      </c>
      <c r="BM1" s="94"/>
      <c r="BN1" s="179" t="s">
        <v>240</v>
      </c>
      <c r="BO1" s="189"/>
      <c r="BP1" s="190"/>
      <c r="BQ1" s="179"/>
      <c r="BR1" s="189"/>
      <c r="BS1" s="189"/>
      <c r="BT1" s="189"/>
      <c r="BU1" s="189"/>
      <c r="BV1" s="190"/>
      <c r="BW1" s="97"/>
      <c r="BX1" s="190" t="s">
        <v>246</v>
      </c>
      <c r="BY1" s="190"/>
      <c r="BZ1" s="190"/>
      <c r="CA1" s="190"/>
      <c r="CB1" s="190"/>
      <c r="CC1" s="190"/>
      <c r="CD1" s="190"/>
      <c r="CE1" s="190"/>
      <c r="CF1" s="190"/>
      <c r="CG1" s="190"/>
      <c r="CH1" s="94"/>
      <c r="CI1" s="190" t="s">
        <v>245</v>
      </c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94"/>
      <c r="CW1" s="184" t="s">
        <v>244</v>
      </c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94"/>
      <c r="DI1" s="185" t="s">
        <v>241</v>
      </c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26"/>
      <c r="DU1" s="190" t="s">
        <v>337</v>
      </c>
      <c r="DV1" s="190"/>
      <c r="DW1" s="190"/>
      <c r="DX1" s="190"/>
      <c r="DY1" s="190"/>
      <c r="DZ1" s="190"/>
      <c r="EA1" s="190"/>
      <c r="EB1" s="190"/>
      <c r="EC1" s="190"/>
      <c r="EE1" s="190" t="s">
        <v>299</v>
      </c>
      <c r="EF1" s="190"/>
      <c r="EG1" s="190"/>
      <c r="EI1" s="190" t="s">
        <v>242</v>
      </c>
      <c r="EJ1" s="190"/>
      <c r="EK1" s="190"/>
      <c r="EL1" s="190"/>
      <c r="EM1" s="190"/>
      <c r="EN1" s="190"/>
      <c r="EO1" s="94"/>
      <c r="EP1" s="179" t="s">
        <v>243</v>
      </c>
      <c r="EQ1" s="190"/>
      <c r="ER1" s="190"/>
      <c r="ES1" s="190"/>
      <c r="ET1" s="190"/>
      <c r="EU1" s="190"/>
      <c r="EV1" s="113"/>
      <c r="EW1" s="182" t="s">
        <v>1140</v>
      </c>
      <c r="EX1" s="182"/>
      <c r="EY1" s="182"/>
      <c r="EZ1" s="182"/>
      <c r="FA1" s="182"/>
      <c r="FB1" s="126"/>
      <c r="FC1" s="182" t="s">
        <v>1055</v>
      </c>
      <c r="FD1" s="182"/>
    </row>
    <row r="2" spans="1:575" ht="15" customHeight="1" thickBot="1" x14ac:dyDescent="0.3">
      <c r="B2" s="125" t="s">
        <v>1163</v>
      </c>
      <c r="C2" s="40"/>
      <c r="D2" s="40"/>
      <c r="E2" s="174" t="s">
        <v>1163</v>
      </c>
      <c r="F2" s="176" t="s">
        <v>1010</v>
      </c>
      <c r="G2" s="209" t="s">
        <v>1010</v>
      </c>
      <c r="H2" s="40"/>
      <c r="I2" s="194"/>
      <c r="J2" s="194"/>
      <c r="K2" s="40"/>
      <c r="L2" s="194"/>
      <c r="M2" s="40"/>
      <c r="N2" s="174" t="s">
        <v>1163</v>
      </c>
      <c r="O2" s="176" t="s">
        <v>1163</v>
      </c>
      <c r="P2" s="175" t="s">
        <v>597</v>
      </c>
      <c r="Q2" s="40"/>
      <c r="R2" s="174" t="s">
        <v>1163</v>
      </c>
      <c r="S2" s="221" t="s">
        <v>1163</v>
      </c>
      <c r="T2" s="175" t="s">
        <v>597</v>
      </c>
      <c r="U2" s="40"/>
      <c r="V2" s="174" t="s">
        <v>1163</v>
      </c>
      <c r="W2" s="215" t="s">
        <v>1163</v>
      </c>
      <c r="X2" s="221" t="s">
        <v>1163</v>
      </c>
      <c r="Y2" s="175" t="s">
        <v>597</v>
      </c>
      <c r="Z2" s="40"/>
      <c r="AA2" s="174" t="s">
        <v>1163</v>
      </c>
      <c r="AB2" s="176" t="s">
        <v>1163</v>
      </c>
      <c r="AC2" s="221" t="s">
        <v>1163</v>
      </c>
      <c r="AD2" s="175" t="s">
        <v>597</v>
      </c>
      <c r="AE2" s="40"/>
      <c r="AF2" s="174" t="s">
        <v>1163</v>
      </c>
      <c r="AG2" s="176" t="s">
        <v>597</v>
      </c>
      <c r="AH2" s="209" t="s">
        <v>794</v>
      </c>
      <c r="AI2" s="40"/>
      <c r="AJ2" s="40"/>
      <c r="AK2" s="40"/>
      <c r="AL2" s="40"/>
      <c r="AM2" s="40"/>
      <c r="AN2" s="40"/>
      <c r="AO2" s="40"/>
      <c r="AP2" s="40"/>
      <c r="AQ2" s="174" t="s">
        <v>1163</v>
      </c>
      <c r="AR2" s="176" t="s">
        <v>1163</v>
      </c>
      <c r="AS2" s="176" t="s">
        <v>1163</v>
      </c>
      <c r="AT2" s="175" t="s">
        <v>1163</v>
      </c>
      <c r="AU2" s="40"/>
      <c r="AV2" s="174" t="s">
        <v>1163</v>
      </c>
      <c r="AW2" s="176" t="s">
        <v>1163</v>
      </c>
      <c r="AX2" s="176" t="s">
        <v>1163</v>
      </c>
      <c r="AY2" s="175" t="s">
        <v>1163</v>
      </c>
      <c r="AZ2" s="40"/>
      <c r="BA2" s="218" t="s">
        <v>1163</v>
      </c>
      <c r="BB2" s="215" t="s">
        <v>1163</v>
      </c>
      <c r="BC2" s="215" t="s">
        <v>1163</v>
      </c>
      <c r="BD2" s="175" t="s">
        <v>1163</v>
      </c>
      <c r="BE2" s="194"/>
      <c r="BF2" s="174" t="s">
        <v>1163</v>
      </c>
      <c r="BG2" s="176" t="s">
        <v>1163</v>
      </c>
      <c r="BH2" s="176" t="s">
        <v>1163</v>
      </c>
      <c r="BI2" s="176" t="s">
        <v>1163</v>
      </c>
      <c r="BJ2" s="175" t="s">
        <v>1163</v>
      </c>
      <c r="BK2" s="40"/>
      <c r="BL2" s="56"/>
      <c r="BN2" s="56"/>
      <c r="BO2" s="56"/>
      <c r="BP2" s="125" t="s">
        <v>1163</v>
      </c>
      <c r="BQ2" s="56"/>
      <c r="BR2" s="125" t="s">
        <v>1163</v>
      </c>
      <c r="BS2" s="5"/>
      <c r="BT2" s="5"/>
      <c r="BU2" s="5"/>
      <c r="BV2" s="125" t="s">
        <v>1163</v>
      </c>
      <c r="BX2" s="5"/>
      <c r="BY2" s="125" t="s">
        <v>1163</v>
      </c>
      <c r="BZ2" s="5"/>
      <c r="CA2" s="125" t="s">
        <v>1163</v>
      </c>
      <c r="CC2" s="5"/>
      <c r="CD2" s="5"/>
      <c r="CE2" s="5"/>
      <c r="CF2" s="5"/>
      <c r="CG2" s="125" t="s">
        <v>1163</v>
      </c>
      <c r="CI2" s="5"/>
      <c r="CJ2" s="5"/>
      <c r="CK2" s="174" t="s">
        <v>1163</v>
      </c>
      <c r="CL2" s="209" t="s">
        <v>597</v>
      </c>
      <c r="CM2" s="5"/>
      <c r="CN2" s="125" t="s">
        <v>597</v>
      </c>
      <c r="CP2" s="5"/>
      <c r="CQ2" s="5"/>
      <c r="CR2" s="5"/>
      <c r="CS2" s="174" t="s">
        <v>597</v>
      </c>
      <c r="CT2" s="176" t="s">
        <v>1163</v>
      </c>
      <c r="CU2" s="175" t="s">
        <v>1163</v>
      </c>
      <c r="CW2" s="125" t="s">
        <v>1163</v>
      </c>
      <c r="CX2" s="5"/>
      <c r="CY2" s="174" t="s">
        <v>1163</v>
      </c>
      <c r="CZ2" s="175" t="s">
        <v>1163</v>
      </c>
      <c r="DA2" s="5"/>
      <c r="DB2" s="174" t="s">
        <v>1163</v>
      </c>
      <c r="DC2" s="176" t="s">
        <v>1163</v>
      </c>
      <c r="DD2" s="215" t="s">
        <v>597</v>
      </c>
      <c r="DE2" s="176" t="s">
        <v>1163</v>
      </c>
      <c r="DF2" s="176" t="s">
        <v>1163</v>
      </c>
      <c r="DG2" s="175" t="s">
        <v>1163</v>
      </c>
      <c r="DI2" s="5"/>
      <c r="DJ2" s="174" t="s">
        <v>1163</v>
      </c>
      <c r="DK2" s="175" t="s">
        <v>1163</v>
      </c>
      <c r="DM2" s="5"/>
      <c r="DN2" s="174" t="s">
        <v>1163</v>
      </c>
      <c r="DO2" s="221" t="s">
        <v>597</v>
      </c>
      <c r="DP2" s="175" t="s">
        <v>1163</v>
      </c>
      <c r="DQ2" s="5"/>
      <c r="DR2" s="174" t="s">
        <v>1163</v>
      </c>
      <c r="DS2" s="175" t="s">
        <v>1163</v>
      </c>
      <c r="DU2" s="5"/>
      <c r="DV2" s="5"/>
      <c r="DX2" s="56"/>
      <c r="DY2" s="56"/>
      <c r="DZ2" s="56"/>
      <c r="EA2" s="56"/>
      <c r="EB2" s="56"/>
      <c r="EC2" s="56"/>
      <c r="ED2" s="40"/>
      <c r="EE2" s="174" t="s">
        <v>1163</v>
      </c>
      <c r="EF2" s="176" t="s">
        <v>1163</v>
      </c>
      <c r="EG2" s="175" t="s">
        <v>1163</v>
      </c>
      <c r="EH2" s="40"/>
      <c r="EI2" s="56"/>
      <c r="EJ2" s="56"/>
      <c r="EK2" s="125" t="s">
        <v>597</v>
      </c>
      <c r="EL2" s="56"/>
      <c r="EM2" s="56"/>
      <c r="EN2" s="125" t="s">
        <v>597</v>
      </c>
      <c r="EP2" s="56"/>
      <c r="EQ2" s="125" t="s">
        <v>1163</v>
      </c>
      <c r="ER2" s="56"/>
      <c r="ES2" s="174" t="s">
        <v>1163</v>
      </c>
      <c r="ET2" s="176" t="s">
        <v>1163</v>
      </c>
      <c r="EU2" s="175" t="s">
        <v>1163</v>
      </c>
      <c r="EV2" s="40"/>
      <c r="EW2" s="125" t="s">
        <v>1163</v>
      </c>
      <c r="EX2" s="56"/>
      <c r="EY2" s="174" t="s">
        <v>1163</v>
      </c>
      <c r="EZ2" s="176" t="s">
        <v>1163</v>
      </c>
      <c r="FA2" s="175" t="s">
        <v>1163</v>
      </c>
      <c r="FB2" s="194"/>
      <c r="FC2" s="5"/>
      <c r="FD2" s="5"/>
    </row>
    <row r="3" spans="1:575" ht="97.5" customHeight="1" thickBot="1" x14ac:dyDescent="0.3">
      <c r="A3" s="178" t="s">
        <v>1170</v>
      </c>
      <c r="AV3" s="85"/>
    </row>
    <row r="4" spans="1:575" ht="15" customHeight="1" x14ac:dyDescent="0.25">
      <c r="A4" s="2">
        <v>45323</v>
      </c>
      <c r="B4" s="128"/>
      <c r="C4" s="128"/>
      <c r="E4" s="128"/>
      <c r="F4" s="128"/>
      <c r="G4" s="128"/>
      <c r="I4" s="128"/>
      <c r="J4" s="128"/>
      <c r="L4" s="128"/>
      <c r="N4" s="128"/>
      <c r="O4" s="128"/>
      <c r="P4" s="211" t="s">
        <v>36</v>
      </c>
      <c r="R4" s="128"/>
      <c r="S4" s="128"/>
      <c r="T4" s="211" t="s">
        <v>36</v>
      </c>
      <c r="V4" s="128"/>
      <c r="W4" s="128"/>
      <c r="X4" s="128"/>
      <c r="Y4" s="211" t="s">
        <v>36</v>
      </c>
      <c r="AA4" s="128"/>
      <c r="AB4" s="128"/>
      <c r="AC4" s="128"/>
      <c r="AD4" s="211" t="s">
        <v>36</v>
      </c>
      <c r="AF4" s="75" t="s">
        <v>77</v>
      </c>
      <c r="AG4" s="71" t="s">
        <v>36</v>
      </c>
      <c r="AH4" s="85"/>
      <c r="AJ4" s="222" t="s">
        <v>77</v>
      </c>
      <c r="AK4" s="85"/>
      <c r="AM4" s="85"/>
      <c r="AN4" s="85"/>
      <c r="AO4" s="85"/>
      <c r="AQ4" s="85"/>
      <c r="AR4" s="85"/>
      <c r="AS4" s="85"/>
      <c r="AT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L4" s="206"/>
      <c r="BN4" s="206"/>
      <c r="BO4" s="222" t="s">
        <v>77</v>
      </c>
      <c r="BP4" s="206"/>
      <c r="BR4" s="206"/>
      <c r="BS4" s="206"/>
      <c r="BT4" s="206"/>
      <c r="BU4" s="222" t="s">
        <v>77</v>
      </c>
      <c r="BV4" s="206"/>
      <c r="BX4" s="206"/>
      <c r="BY4" s="206"/>
      <c r="BZ4" s="206"/>
      <c r="CA4" s="206"/>
      <c r="CC4" s="206"/>
      <c r="CD4" s="206"/>
      <c r="CE4" s="206"/>
      <c r="CF4" s="206"/>
      <c r="CG4" s="211" t="s">
        <v>36</v>
      </c>
      <c r="CI4" s="206"/>
      <c r="CJ4" s="206" t="s">
        <v>36</v>
      </c>
      <c r="CK4" s="206" t="s">
        <v>36</v>
      </c>
      <c r="CL4" s="206" t="s">
        <v>36</v>
      </c>
      <c r="CM4" s="206" t="s">
        <v>36</v>
      </c>
      <c r="CN4" s="206"/>
      <c r="CP4" s="206"/>
      <c r="CQ4" s="206"/>
      <c r="CR4" s="206"/>
      <c r="CS4" s="206"/>
      <c r="CT4" s="206"/>
      <c r="CU4" s="206"/>
      <c r="CW4" s="206"/>
      <c r="CX4" s="206"/>
      <c r="CY4" s="206"/>
      <c r="CZ4" s="206"/>
      <c r="DB4" s="206"/>
      <c r="DC4" s="206"/>
      <c r="DD4" s="211" t="s">
        <v>36</v>
      </c>
      <c r="DE4" s="206"/>
      <c r="DF4" s="206"/>
      <c r="DG4" s="206"/>
      <c r="DI4" s="206"/>
      <c r="DJ4" s="206"/>
      <c r="DK4" s="206"/>
      <c r="DM4" s="206"/>
      <c r="DN4" s="206"/>
      <c r="DO4" s="206"/>
      <c r="DP4" s="206"/>
      <c r="DQ4" s="206"/>
      <c r="DR4" s="206"/>
      <c r="DS4" s="206"/>
      <c r="DU4" s="211" t="s">
        <v>36</v>
      </c>
      <c r="DV4" s="206"/>
      <c r="DX4" s="206"/>
      <c r="DY4" s="206"/>
      <c r="DZ4" s="206"/>
      <c r="EA4" s="206"/>
      <c r="EB4" s="206"/>
      <c r="EC4" s="206"/>
      <c r="EE4" s="206"/>
      <c r="EF4" s="206"/>
      <c r="EG4" s="206"/>
      <c r="EI4" s="206"/>
      <c r="EJ4" s="206"/>
      <c r="EK4" s="206"/>
      <c r="EL4" s="206"/>
      <c r="EM4" s="222" t="s">
        <v>77</v>
      </c>
      <c r="EN4" s="206"/>
      <c r="EP4" s="206"/>
      <c r="EQ4" s="206"/>
      <c r="ER4" s="206"/>
      <c r="ES4" s="206"/>
      <c r="ET4" s="206"/>
      <c r="EU4" s="206"/>
      <c r="EW4" s="206"/>
      <c r="EX4" s="206"/>
      <c r="EY4" s="206"/>
      <c r="EZ4" s="206"/>
      <c r="FA4" s="206"/>
      <c r="FC4" s="70" t="s">
        <v>36</v>
      </c>
      <c r="FD4" s="71" t="s">
        <v>36</v>
      </c>
    </row>
    <row r="5" spans="1:575" ht="22.5" customHeight="1" thickBot="1" x14ac:dyDescent="0.3">
      <c r="A5" s="8" t="s">
        <v>37</v>
      </c>
      <c r="B5" s="129" t="s">
        <v>505</v>
      </c>
      <c r="C5" s="129" t="s">
        <v>505</v>
      </c>
      <c r="E5" s="129" t="s">
        <v>917</v>
      </c>
      <c r="F5" s="129" t="s">
        <v>917</v>
      </c>
      <c r="G5" s="129" t="s">
        <v>917</v>
      </c>
      <c r="I5" s="129" t="s">
        <v>727</v>
      </c>
      <c r="J5" s="129" t="s">
        <v>727</v>
      </c>
      <c r="L5" s="129" t="s">
        <v>699</v>
      </c>
      <c r="N5" s="129" t="s">
        <v>941</v>
      </c>
      <c r="O5" s="129" t="s">
        <v>941</v>
      </c>
      <c r="P5" s="212" t="s">
        <v>941</v>
      </c>
      <c r="R5" s="129" t="s">
        <v>940</v>
      </c>
      <c r="S5" s="129" t="s">
        <v>940</v>
      </c>
      <c r="T5" s="212" t="s">
        <v>940</v>
      </c>
      <c r="V5" s="129" t="s">
        <v>962</v>
      </c>
      <c r="W5" s="129" t="s">
        <v>963</v>
      </c>
      <c r="X5" s="129" t="s">
        <v>961</v>
      </c>
      <c r="Y5" s="212" t="s">
        <v>961</v>
      </c>
      <c r="AA5" s="129" t="s">
        <v>960</v>
      </c>
      <c r="AB5" s="129" t="s">
        <v>960</v>
      </c>
      <c r="AC5" s="129" t="s">
        <v>960</v>
      </c>
      <c r="AD5" s="212" t="s">
        <v>960</v>
      </c>
      <c r="AF5" s="76" t="s">
        <v>669</v>
      </c>
      <c r="AG5" s="73" t="s">
        <v>669</v>
      </c>
      <c r="AH5" s="86" t="s">
        <v>669</v>
      </c>
      <c r="AJ5" s="223" t="s">
        <v>433</v>
      </c>
      <c r="AK5" s="86" t="s">
        <v>426</v>
      </c>
      <c r="AM5" s="86" t="s">
        <v>481</v>
      </c>
      <c r="AN5" s="86" t="s">
        <v>481</v>
      </c>
      <c r="AO5" s="86" t="s">
        <v>481</v>
      </c>
      <c r="AQ5" s="86" t="s">
        <v>849</v>
      </c>
      <c r="AR5" s="86" t="s">
        <v>849</v>
      </c>
      <c r="AS5" s="86" t="s">
        <v>849</v>
      </c>
      <c r="AT5" s="86" t="s">
        <v>849</v>
      </c>
      <c r="AV5" s="86" t="s">
        <v>850</v>
      </c>
      <c r="AW5" s="86" t="s">
        <v>850</v>
      </c>
      <c r="AX5" s="86" t="s">
        <v>850</v>
      </c>
      <c r="AY5" s="86" t="s">
        <v>850</v>
      </c>
      <c r="BA5" s="86" t="s">
        <v>851</v>
      </c>
      <c r="BB5" s="86" t="s">
        <v>851</v>
      </c>
      <c r="BC5" s="86" t="s">
        <v>851</v>
      </c>
      <c r="BD5" s="86" t="s">
        <v>851</v>
      </c>
      <c r="BE5" s="86"/>
      <c r="BF5" s="86" t="s">
        <v>852</v>
      </c>
      <c r="BG5" s="86" t="s">
        <v>852</v>
      </c>
      <c r="BH5" s="86" t="s">
        <v>852</v>
      </c>
      <c r="BI5" s="86" t="s">
        <v>852</v>
      </c>
      <c r="BJ5" s="86" t="s">
        <v>853</v>
      </c>
      <c r="BL5" s="9" t="s">
        <v>543</v>
      </c>
      <c r="BN5" s="9" t="s">
        <v>550</v>
      </c>
      <c r="BO5" s="223" t="s">
        <v>550</v>
      </c>
      <c r="BP5" s="9" t="s">
        <v>550</v>
      </c>
      <c r="BR5" s="9" t="s">
        <v>551</v>
      </c>
      <c r="BS5" s="9" t="s">
        <v>551</v>
      </c>
      <c r="BT5" s="9" t="s">
        <v>551</v>
      </c>
      <c r="BU5" s="223" t="s">
        <v>551</v>
      </c>
      <c r="BV5" s="9" t="s">
        <v>551</v>
      </c>
      <c r="BX5" s="9" t="s">
        <v>559</v>
      </c>
      <c r="BY5" s="9" t="s">
        <v>559</v>
      </c>
      <c r="BZ5" s="9" t="s">
        <v>559</v>
      </c>
      <c r="CA5" s="9" t="s">
        <v>559</v>
      </c>
      <c r="CC5" s="9" t="s">
        <v>579</v>
      </c>
      <c r="CD5" s="9" t="s">
        <v>579</v>
      </c>
      <c r="CE5" s="9" t="s">
        <v>579</v>
      </c>
      <c r="CF5" s="9" t="s">
        <v>579</v>
      </c>
      <c r="CG5" s="212" t="s">
        <v>579</v>
      </c>
      <c r="CI5" s="9" t="s">
        <v>595</v>
      </c>
      <c r="CJ5" s="9" t="s">
        <v>595</v>
      </c>
      <c r="CK5" s="9" t="s">
        <v>595</v>
      </c>
      <c r="CL5" s="9" t="s">
        <v>595</v>
      </c>
      <c r="CM5" s="9" t="s">
        <v>595</v>
      </c>
      <c r="CN5" s="9" t="s">
        <v>595</v>
      </c>
      <c r="CP5" s="9" t="s">
        <v>596</v>
      </c>
      <c r="CQ5" s="9" t="s">
        <v>596</v>
      </c>
      <c r="CR5" s="9" t="s">
        <v>596</v>
      </c>
      <c r="CS5" s="9" t="s">
        <v>596</v>
      </c>
      <c r="CT5" s="9" t="s">
        <v>596</v>
      </c>
      <c r="CU5" s="9" t="s">
        <v>596</v>
      </c>
      <c r="CW5" s="9" t="s">
        <v>1012</v>
      </c>
      <c r="CX5" s="9" t="s">
        <v>1012</v>
      </c>
      <c r="CY5" s="9" t="s">
        <v>1012</v>
      </c>
      <c r="CZ5" s="9" t="s">
        <v>1012</v>
      </c>
      <c r="DB5" s="9" t="s">
        <v>600</v>
      </c>
      <c r="DC5" s="9" t="s">
        <v>600</v>
      </c>
      <c r="DD5" s="212" t="s">
        <v>601</v>
      </c>
      <c r="DE5" s="9" t="s">
        <v>601</v>
      </c>
      <c r="DF5" s="9" t="s">
        <v>601</v>
      </c>
      <c r="DG5" s="9" t="s">
        <v>601</v>
      </c>
      <c r="DI5" s="9" t="s">
        <v>973</v>
      </c>
      <c r="DJ5" s="9" t="s">
        <v>973</v>
      </c>
      <c r="DK5" s="9" t="s">
        <v>973</v>
      </c>
      <c r="DM5" s="9" t="s">
        <v>602</v>
      </c>
      <c r="DN5" s="9" t="s">
        <v>602</v>
      </c>
      <c r="DO5" s="9" t="s">
        <v>602</v>
      </c>
      <c r="DP5" s="9" t="s">
        <v>603</v>
      </c>
      <c r="DQ5" s="9" t="s">
        <v>603</v>
      </c>
      <c r="DR5" s="9" t="s">
        <v>603</v>
      </c>
      <c r="DS5" s="9" t="s">
        <v>603</v>
      </c>
      <c r="DU5" s="212" t="s">
        <v>1039</v>
      </c>
      <c r="DV5" s="9" t="s">
        <v>1039</v>
      </c>
      <c r="DX5" s="9" t="s">
        <v>604</v>
      </c>
      <c r="DY5" s="9" t="s">
        <v>604</v>
      </c>
      <c r="DZ5" s="9" t="s">
        <v>604</v>
      </c>
      <c r="EA5" s="9" t="s">
        <v>604</v>
      </c>
      <c r="EB5" s="9" t="s">
        <v>604</v>
      </c>
      <c r="EC5" s="9" t="s">
        <v>604</v>
      </c>
      <c r="EE5" s="9" t="s">
        <v>605</v>
      </c>
      <c r="EF5" s="9" t="s">
        <v>605</v>
      </c>
      <c r="EG5" s="9" t="s">
        <v>605</v>
      </c>
      <c r="EI5" s="9" t="s">
        <v>606</v>
      </c>
      <c r="EJ5" s="9" t="s">
        <v>606</v>
      </c>
      <c r="EK5" s="9" t="s">
        <v>606</v>
      </c>
      <c r="EL5" s="9" t="s">
        <v>606</v>
      </c>
      <c r="EM5" s="223" t="s">
        <v>606</v>
      </c>
      <c r="EN5" s="9" t="s">
        <v>606</v>
      </c>
      <c r="EP5" s="9" t="s">
        <v>607</v>
      </c>
      <c r="EQ5" s="9" t="s">
        <v>607</v>
      </c>
      <c r="ER5" s="9" t="s">
        <v>608</v>
      </c>
      <c r="ES5" s="9" t="s">
        <v>608</v>
      </c>
      <c r="ET5" s="9" t="s">
        <v>608</v>
      </c>
      <c r="EU5" s="9" t="s">
        <v>608</v>
      </c>
      <c r="EW5" s="9" t="s">
        <v>609</v>
      </c>
      <c r="EX5" s="9" t="s">
        <v>609</v>
      </c>
      <c r="EY5" s="9" t="s">
        <v>610</v>
      </c>
      <c r="EZ5" s="9" t="s">
        <v>610</v>
      </c>
      <c r="FA5" s="9" t="s">
        <v>610</v>
      </c>
      <c r="FC5" s="72" t="s">
        <v>1119</v>
      </c>
      <c r="FD5" s="73" t="s">
        <v>1119</v>
      </c>
    </row>
    <row r="6" spans="1:575" ht="22.5" customHeight="1" x14ac:dyDescent="0.25">
      <c r="A6" s="24" t="s">
        <v>55</v>
      </c>
      <c r="B6" s="20" t="s">
        <v>516</v>
      </c>
      <c r="C6" s="20" t="s">
        <v>516</v>
      </c>
      <c r="E6" s="20" t="s">
        <v>485</v>
      </c>
      <c r="F6" s="20" t="s">
        <v>485</v>
      </c>
      <c r="G6" s="20" t="s">
        <v>485</v>
      </c>
      <c r="I6" s="20" t="s">
        <v>257</v>
      </c>
      <c r="J6" s="20" t="s">
        <v>257</v>
      </c>
      <c r="L6" s="20" t="s">
        <v>532</v>
      </c>
      <c r="N6" s="20" t="s">
        <v>532</v>
      </c>
      <c r="O6" s="20" t="s">
        <v>532</v>
      </c>
      <c r="P6" s="20" t="s">
        <v>532</v>
      </c>
      <c r="R6" s="20" t="s">
        <v>257</v>
      </c>
      <c r="S6" s="20" t="s">
        <v>257</v>
      </c>
      <c r="T6" s="20" t="s">
        <v>257</v>
      </c>
      <c r="V6" s="20" t="s">
        <v>532</v>
      </c>
      <c r="W6" s="20" t="s">
        <v>532</v>
      </c>
      <c r="X6" s="20" t="s">
        <v>532</v>
      </c>
      <c r="Y6" s="20" t="s">
        <v>532</v>
      </c>
      <c r="Z6" s="5" t="s">
        <v>78</v>
      </c>
      <c r="AA6" s="20" t="s">
        <v>257</v>
      </c>
      <c r="AB6" s="20" t="s">
        <v>257</v>
      </c>
      <c r="AC6" s="20" t="s">
        <v>257</v>
      </c>
      <c r="AD6" s="20" t="s">
        <v>257</v>
      </c>
      <c r="AE6" s="5" t="s">
        <v>78</v>
      </c>
      <c r="AF6" s="20" t="s">
        <v>485</v>
      </c>
      <c r="AG6" s="20" t="s">
        <v>485</v>
      </c>
      <c r="AH6" s="20" t="s">
        <v>485</v>
      </c>
      <c r="AJ6" s="20" t="s">
        <v>257</v>
      </c>
      <c r="AK6" s="20" t="s">
        <v>257</v>
      </c>
      <c r="AM6" s="20" t="s">
        <v>485</v>
      </c>
      <c r="AN6" s="20" t="s">
        <v>485</v>
      </c>
      <c r="AO6" s="20" t="s">
        <v>485</v>
      </c>
      <c r="AQ6" s="20" t="s">
        <v>532</v>
      </c>
      <c r="AR6" s="20" t="s">
        <v>532</v>
      </c>
      <c r="AS6" s="20" t="s">
        <v>532</v>
      </c>
      <c r="AT6" s="20" t="s">
        <v>532</v>
      </c>
      <c r="AV6" s="20" t="s">
        <v>485</v>
      </c>
      <c r="AW6" s="20" t="s">
        <v>485</v>
      </c>
      <c r="AX6" s="20" t="s">
        <v>485</v>
      </c>
      <c r="AY6" s="20" t="s">
        <v>485</v>
      </c>
      <c r="BA6" s="20" t="s">
        <v>532</v>
      </c>
      <c r="BB6" s="20" t="s">
        <v>532</v>
      </c>
      <c r="BC6" s="20" t="s">
        <v>532</v>
      </c>
      <c r="BD6" s="20" t="s">
        <v>532</v>
      </c>
      <c r="BF6" s="20" t="s">
        <v>485</v>
      </c>
      <c r="BG6" s="20" t="s">
        <v>485</v>
      </c>
      <c r="BH6" s="20" t="s">
        <v>485</v>
      </c>
      <c r="BI6" s="20" t="s">
        <v>485</v>
      </c>
      <c r="BJ6" s="20" t="s">
        <v>485</v>
      </c>
      <c r="BK6" s="20"/>
      <c r="BL6" s="20" t="s">
        <v>485</v>
      </c>
      <c r="BN6" s="20" t="s">
        <v>532</v>
      </c>
      <c r="BO6" s="20" t="s">
        <v>532</v>
      </c>
      <c r="BP6" s="20" t="s">
        <v>532</v>
      </c>
      <c r="BR6" s="20" t="s">
        <v>485</v>
      </c>
      <c r="BS6" s="20" t="s">
        <v>485</v>
      </c>
      <c r="BT6" s="20" t="s">
        <v>485</v>
      </c>
      <c r="BU6" s="20" t="s">
        <v>485</v>
      </c>
      <c r="BV6" s="20" t="s">
        <v>485</v>
      </c>
      <c r="BX6" s="20" t="s">
        <v>532</v>
      </c>
      <c r="BY6" s="20" t="s">
        <v>532</v>
      </c>
      <c r="BZ6" s="20" t="s">
        <v>532</v>
      </c>
      <c r="CA6" s="20" t="s">
        <v>532</v>
      </c>
      <c r="CC6" s="20" t="s">
        <v>485</v>
      </c>
      <c r="CD6" s="20" t="s">
        <v>485</v>
      </c>
      <c r="CE6" s="20" t="s">
        <v>485</v>
      </c>
      <c r="CF6" s="20" t="s">
        <v>485</v>
      </c>
      <c r="CG6" s="20" t="s">
        <v>485</v>
      </c>
      <c r="CI6" s="20" t="s">
        <v>532</v>
      </c>
      <c r="CJ6" s="20" t="s">
        <v>532</v>
      </c>
      <c r="CK6" s="20" t="s">
        <v>532</v>
      </c>
      <c r="CL6" s="20" t="s">
        <v>532</v>
      </c>
      <c r="CM6" s="20" t="s">
        <v>532</v>
      </c>
      <c r="CN6" s="20" t="s">
        <v>532</v>
      </c>
      <c r="CP6" s="20" t="s">
        <v>485</v>
      </c>
      <c r="CQ6" s="20" t="s">
        <v>485</v>
      </c>
      <c r="CR6" s="20" t="s">
        <v>485</v>
      </c>
      <c r="CS6" s="20" t="s">
        <v>485</v>
      </c>
      <c r="CT6" s="20" t="s">
        <v>485</v>
      </c>
      <c r="CU6" s="20" t="s">
        <v>485</v>
      </c>
      <c r="CW6" s="20" t="s">
        <v>974</v>
      </c>
      <c r="CX6" s="20" t="s">
        <v>974</v>
      </c>
      <c r="CY6" s="20" t="s">
        <v>974</v>
      </c>
      <c r="CZ6" s="20" t="s">
        <v>974</v>
      </c>
      <c r="DB6" s="20" t="s">
        <v>485</v>
      </c>
      <c r="DC6" s="20" t="s">
        <v>485</v>
      </c>
      <c r="DD6" s="20" t="s">
        <v>485</v>
      </c>
      <c r="DE6" s="20" t="s">
        <v>485</v>
      </c>
      <c r="DF6" s="20" t="s">
        <v>485</v>
      </c>
      <c r="DG6" s="20" t="s">
        <v>485</v>
      </c>
      <c r="DI6" s="20" t="s">
        <v>974</v>
      </c>
      <c r="DJ6" s="20" t="s">
        <v>974</v>
      </c>
      <c r="DK6" s="20" t="s">
        <v>974</v>
      </c>
      <c r="DM6" s="20" t="s">
        <v>485</v>
      </c>
      <c r="DN6" s="20" t="s">
        <v>485</v>
      </c>
      <c r="DO6" s="20" t="s">
        <v>485</v>
      </c>
      <c r="DP6" s="20" t="s">
        <v>485</v>
      </c>
      <c r="DQ6" s="20" t="s">
        <v>485</v>
      </c>
      <c r="DR6" s="20" t="s">
        <v>485</v>
      </c>
      <c r="DS6" s="20" t="s">
        <v>485</v>
      </c>
      <c r="DU6" s="20" t="s">
        <v>974</v>
      </c>
      <c r="DV6" s="20" t="s">
        <v>974</v>
      </c>
      <c r="DX6" s="20" t="s">
        <v>485</v>
      </c>
      <c r="DY6" s="20" t="s">
        <v>485</v>
      </c>
      <c r="DZ6" s="20" t="s">
        <v>485</v>
      </c>
      <c r="EA6" s="20" t="s">
        <v>485</v>
      </c>
      <c r="EB6" s="20" t="s">
        <v>485</v>
      </c>
      <c r="EC6" s="20" t="s">
        <v>485</v>
      </c>
      <c r="EE6" s="20" t="s">
        <v>485</v>
      </c>
      <c r="EF6" s="20" t="s">
        <v>485</v>
      </c>
      <c r="EG6" s="20" t="s">
        <v>485</v>
      </c>
      <c r="EI6" s="20" t="s">
        <v>485</v>
      </c>
      <c r="EJ6" s="20" t="s">
        <v>485</v>
      </c>
      <c r="EK6" s="20" t="s">
        <v>485</v>
      </c>
      <c r="EL6" s="20" t="s">
        <v>485</v>
      </c>
      <c r="EM6" s="20" t="s">
        <v>485</v>
      </c>
      <c r="EN6" s="20" t="s">
        <v>485</v>
      </c>
      <c r="EP6" s="20" t="s">
        <v>485</v>
      </c>
      <c r="EQ6" s="20" t="s">
        <v>485</v>
      </c>
      <c r="ER6" s="20" t="s">
        <v>485</v>
      </c>
      <c r="ES6" s="20" t="s">
        <v>485</v>
      </c>
      <c r="ET6" s="20" t="s">
        <v>485</v>
      </c>
      <c r="EU6" s="20" t="s">
        <v>485</v>
      </c>
      <c r="EW6" s="20" t="s">
        <v>485</v>
      </c>
      <c r="EX6" s="20" t="s">
        <v>485</v>
      </c>
      <c r="EY6" s="20" t="s">
        <v>485</v>
      </c>
      <c r="EZ6" s="20" t="s">
        <v>485</v>
      </c>
      <c r="FA6" s="20" t="s">
        <v>485</v>
      </c>
      <c r="FC6" s="20" t="s">
        <v>1124</v>
      </c>
      <c r="FD6" s="20" t="s">
        <v>1124</v>
      </c>
    </row>
    <row r="7" spans="1:575" ht="22.5" customHeight="1" x14ac:dyDescent="0.25">
      <c r="A7" s="3" t="s">
        <v>38</v>
      </c>
      <c r="B7" s="4" t="s">
        <v>588</v>
      </c>
      <c r="C7" s="4" t="s">
        <v>416</v>
      </c>
      <c r="E7" s="4" t="s">
        <v>407</v>
      </c>
      <c r="F7" s="4" t="s">
        <v>1008</v>
      </c>
      <c r="G7" s="4" t="s">
        <v>1009</v>
      </c>
      <c r="I7" s="4" t="s">
        <v>816</v>
      </c>
      <c r="J7" s="4" t="s">
        <v>413</v>
      </c>
      <c r="L7" s="38" t="s">
        <v>744</v>
      </c>
      <c r="N7" s="64" t="s">
        <v>415</v>
      </c>
      <c r="O7" s="64" t="s">
        <v>416</v>
      </c>
      <c r="P7" s="195" t="s">
        <v>1151</v>
      </c>
      <c r="R7" s="64" t="s">
        <v>419</v>
      </c>
      <c r="S7" s="64" t="s">
        <v>413</v>
      </c>
      <c r="T7" s="195" t="s">
        <v>1153</v>
      </c>
      <c r="V7" s="64" t="s">
        <v>415</v>
      </c>
      <c r="W7" s="64" t="s">
        <v>416</v>
      </c>
      <c r="X7" s="64" t="s">
        <v>421</v>
      </c>
      <c r="Y7" s="64" t="s">
        <v>1155</v>
      </c>
      <c r="AA7" s="64" t="s">
        <v>419</v>
      </c>
      <c r="AB7" s="64" t="s">
        <v>1159</v>
      </c>
      <c r="AC7" s="64" t="s">
        <v>1158</v>
      </c>
      <c r="AD7" s="64" t="s">
        <v>1157</v>
      </c>
      <c r="AF7" s="64" t="s">
        <v>689</v>
      </c>
      <c r="AG7" s="64" t="s">
        <v>1069</v>
      </c>
      <c r="AH7" s="64" t="s">
        <v>690</v>
      </c>
      <c r="AJ7" s="4" t="s">
        <v>518</v>
      </c>
      <c r="AK7" s="4" t="s">
        <v>670</v>
      </c>
      <c r="AM7" s="4" t="s">
        <v>486</v>
      </c>
      <c r="AN7" s="4" t="s">
        <v>487</v>
      </c>
      <c r="AO7" s="4" t="s">
        <v>488</v>
      </c>
      <c r="AQ7" s="64" t="s">
        <v>588</v>
      </c>
      <c r="AR7" s="64" t="s">
        <v>884</v>
      </c>
      <c r="AS7" s="64" t="s">
        <v>421</v>
      </c>
      <c r="AT7" s="64" t="s">
        <v>885</v>
      </c>
      <c r="AV7" s="64" t="s">
        <v>883</v>
      </c>
      <c r="AW7" s="64" t="s">
        <v>886</v>
      </c>
      <c r="AX7" s="64" t="s">
        <v>1059</v>
      </c>
      <c r="AY7" s="64" t="s">
        <v>1060</v>
      </c>
      <c r="BA7" s="64" t="s">
        <v>588</v>
      </c>
      <c r="BB7" s="64" t="s">
        <v>884</v>
      </c>
      <c r="BC7" s="64" t="s">
        <v>421</v>
      </c>
      <c r="BD7" s="64" t="s">
        <v>885</v>
      </c>
      <c r="BF7" s="64" t="s">
        <v>883</v>
      </c>
      <c r="BG7" s="64" t="s">
        <v>487</v>
      </c>
      <c r="BH7" s="64" t="s">
        <v>1059</v>
      </c>
      <c r="BI7" s="64" t="s">
        <v>1060</v>
      </c>
      <c r="BJ7" s="64" t="s">
        <v>897</v>
      </c>
      <c r="BL7" s="64" t="s">
        <v>590</v>
      </c>
      <c r="BN7" s="64" t="s">
        <v>589</v>
      </c>
      <c r="BO7" s="64" t="s">
        <v>591</v>
      </c>
      <c r="BP7" s="64" t="s">
        <v>1071</v>
      </c>
      <c r="BR7" s="64" t="s">
        <v>340</v>
      </c>
      <c r="BS7" s="64" t="s">
        <v>341</v>
      </c>
      <c r="BT7" s="64" t="s">
        <v>343</v>
      </c>
      <c r="BU7" s="64" t="s">
        <v>342</v>
      </c>
      <c r="BV7" s="64" t="s">
        <v>632</v>
      </c>
      <c r="BX7" s="38" t="s">
        <v>593</v>
      </c>
      <c r="BY7" s="38" t="s">
        <v>393</v>
      </c>
      <c r="BZ7" s="38" t="s">
        <v>394</v>
      </c>
      <c r="CA7" s="64" t="s">
        <v>1074</v>
      </c>
      <c r="CC7" s="38" t="s">
        <v>353</v>
      </c>
      <c r="CD7" s="38" t="s">
        <v>354</v>
      </c>
      <c r="CE7" s="38" t="s">
        <v>355</v>
      </c>
      <c r="CF7" s="38" t="s">
        <v>587</v>
      </c>
      <c r="CG7" s="64" t="s">
        <v>632</v>
      </c>
      <c r="CI7" s="38" t="s">
        <v>592</v>
      </c>
      <c r="CJ7" s="38" t="s">
        <v>593</v>
      </c>
      <c r="CK7" s="38" t="s">
        <v>1075</v>
      </c>
      <c r="CL7" s="38" t="s">
        <v>1079</v>
      </c>
      <c r="CM7" s="38" t="s">
        <v>1080</v>
      </c>
      <c r="CN7" s="38" t="s">
        <v>1074</v>
      </c>
      <c r="CP7" s="38" t="s">
        <v>353</v>
      </c>
      <c r="CQ7" s="38" t="s">
        <v>354</v>
      </c>
      <c r="CR7" s="38" t="s">
        <v>355</v>
      </c>
      <c r="CS7" s="38" t="s">
        <v>1078</v>
      </c>
      <c r="CT7" s="38" t="s">
        <v>1081</v>
      </c>
      <c r="CU7" s="38" t="s">
        <v>632</v>
      </c>
      <c r="CW7" s="38" t="s">
        <v>1016</v>
      </c>
      <c r="CX7" s="38" t="s">
        <v>1017</v>
      </c>
      <c r="CY7" s="38" t="s">
        <v>1018</v>
      </c>
      <c r="CZ7" s="38" t="s">
        <v>1030</v>
      </c>
      <c r="DB7" s="64" t="s">
        <v>340</v>
      </c>
      <c r="DC7" s="64" t="s">
        <v>341</v>
      </c>
      <c r="DD7" s="64" t="s">
        <v>1036</v>
      </c>
      <c r="DE7" s="64" t="s">
        <v>666</v>
      </c>
      <c r="DF7" s="64" t="s">
        <v>632</v>
      </c>
      <c r="DG7" s="195" t="s">
        <v>908</v>
      </c>
      <c r="DI7" s="38" t="s">
        <v>975</v>
      </c>
      <c r="DJ7" s="203" t="s">
        <v>976</v>
      </c>
      <c r="DK7" s="204" t="s">
        <v>977</v>
      </c>
      <c r="DM7" s="64" t="s">
        <v>340</v>
      </c>
      <c r="DN7" s="64" t="s">
        <v>341</v>
      </c>
      <c r="DO7" s="64" t="s">
        <v>1036</v>
      </c>
      <c r="DP7" s="64" t="s">
        <v>1037</v>
      </c>
      <c r="DQ7" s="64" t="s">
        <v>648</v>
      </c>
      <c r="DR7" s="64" t="s">
        <v>1111</v>
      </c>
      <c r="DS7" s="64" t="s">
        <v>1110</v>
      </c>
      <c r="DU7" s="38" t="s">
        <v>1017</v>
      </c>
      <c r="DV7" s="38" t="s">
        <v>1018</v>
      </c>
      <c r="DX7" s="64" t="s">
        <v>792</v>
      </c>
      <c r="DY7" s="64" t="s">
        <v>406</v>
      </c>
      <c r="DZ7" s="64" t="s">
        <v>1112</v>
      </c>
      <c r="EA7" s="195" t="s">
        <v>793</v>
      </c>
      <c r="EB7" s="64" t="s">
        <v>632</v>
      </c>
      <c r="EC7" s="195" t="s">
        <v>796</v>
      </c>
      <c r="EE7" s="64" t="s">
        <v>804</v>
      </c>
      <c r="EF7" s="64" t="s">
        <v>666</v>
      </c>
      <c r="EG7" s="64" t="s">
        <v>649</v>
      </c>
      <c r="EI7" s="64" t="s">
        <v>792</v>
      </c>
      <c r="EJ7" s="64" t="s">
        <v>406</v>
      </c>
      <c r="EK7" s="64" t="s">
        <v>1115</v>
      </c>
      <c r="EL7" s="64" t="s">
        <v>356</v>
      </c>
      <c r="EM7" s="64" t="s">
        <v>780</v>
      </c>
      <c r="EN7" s="64" t="s">
        <v>1111</v>
      </c>
      <c r="EP7" s="64" t="s">
        <v>647</v>
      </c>
      <c r="EQ7" s="64" t="s">
        <v>341</v>
      </c>
      <c r="ER7" s="64" t="s">
        <v>343</v>
      </c>
      <c r="ES7" s="64" t="s">
        <v>649</v>
      </c>
      <c r="ET7" s="64" t="s">
        <v>649</v>
      </c>
      <c r="EU7" s="64" t="s">
        <v>655</v>
      </c>
      <c r="EW7" s="64" t="s">
        <v>665</v>
      </c>
      <c r="EX7" s="64" t="s">
        <v>666</v>
      </c>
      <c r="EY7" s="64" t="s">
        <v>632</v>
      </c>
      <c r="EZ7" s="64" t="s">
        <v>707</v>
      </c>
      <c r="FA7" s="64" t="s">
        <v>708</v>
      </c>
      <c r="FC7" s="64" t="s">
        <v>1125</v>
      </c>
      <c r="FD7" s="64" t="s">
        <v>1134</v>
      </c>
    </row>
    <row r="8" spans="1:575" ht="22.5" customHeight="1" x14ac:dyDescent="0.25">
      <c r="A8" s="10" t="s">
        <v>127</v>
      </c>
      <c r="B8" s="11" t="s">
        <v>502</v>
      </c>
      <c r="C8" s="11" t="s">
        <v>503</v>
      </c>
      <c r="E8" s="11" t="s">
        <v>918</v>
      </c>
      <c r="F8" s="11" t="s">
        <v>1002</v>
      </c>
      <c r="G8" s="207" t="s">
        <v>1003</v>
      </c>
      <c r="I8" s="11" t="s">
        <v>728</v>
      </c>
      <c r="J8" s="11" t="s">
        <v>729</v>
      </c>
      <c r="L8" s="11" t="s">
        <v>700</v>
      </c>
      <c r="N8" s="11" t="s">
        <v>929</v>
      </c>
      <c r="O8" s="11" t="s">
        <v>930</v>
      </c>
      <c r="P8" s="11" t="s">
        <v>1148</v>
      </c>
      <c r="R8" s="11" t="s">
        <v>942</v>
      </c>
      <c r="S8" s="11" t="s">
        <v>943</v>
      </c>
      <c r="T8" s="11" t="s">
        <v>1152</v>
      </c>
      <c r="V8" s="11" t="s">
        <v>949</v>
      </c>
      <c r="W8" s="11" t="s">
        <v>950</v>
      </c>
      <c r="X8" s="11" t="s">
        <v>951</v>
      </c>
      <c r="Y8" s="11" t="s">
        <v>1156</v>
      </c>
      <c r="AA8" s="11" t="s">
        <v>964</v>
      </c>
      <c r="AB8" s="11" t="s">
        <v>965</v>
      </c>
      <c r="AC8" s="11" t="s">
        <v>966</v>
      </c>
      <c r="AD8" s="11" t="s">
        <v>1160</v>
      </c>
      <c r="AF8" s="11" t="s">
        <v>677</v>
      </c>
      <c r="AG8" s="11" t="s">
        <v>1070</v>
      </c>
      <c r="AH8" s="11" t="s">
        <v>678</v>
      </c>
      <c r="AJ8" s="11" t="s">
        <v>504</v>
      </c>
      <c r="AK8" s="11" t="s">
        <v>671</v>
      </c>
      <c r="AM8" s="11" t="s">
        <v>482</v>
      </c>
      <c r="AN8" s="11" t="s">
        <v>483</v>
      </c>
      <c r="AO8" s="11" t="s">
        <v>484</v>
      </c>
      <c r="AQ8" s="11" t="s">
        <v>855</v>
      </c>
      <c r="AR8" s="11" t="s">
        <v>856</v>
      </c>
      <c r="AS8" s="11" t="s">
        <v>857</v>
      </c>
      <c r="AT8" s="11" t="s">
        <v>858</v>
      </c>
      <c r="AV8" s="116" t="s">
        <v>859</v>
      </c>
      <c r="AW8" s="116" t="s">
        <v>860</v>
      </c>
      <c r="AX8" s="116" t="s">
        <v>1061</v>
      </c>
      <c r="AY8" s="116" t="s">
        <v>1062</v>
      </c>
      <c r="BA8" s="11" t="s">
        <v>863</v>
      </c>
      <c r="BB8" s="11" t="s">
        <v>864</v>
      </c>
      <c r="BC8" s="11" t="s">
        <v>865</v>
      </c>
      <c r="BD8" s="11" t="s">
        <v>866</v>
      </c>
      <c r="BF8" s="116" t="s">
        <v>867</v>
      </c>
      <c r="BG8" s="116" t="s">
        <v>868</v>
      </c>
      <c r="BH8" s="116" t="s">
        <v>1065</v>
      </c>
      <c r="BI8" s="116" t="s">
        <v>1066</v>
      </c>
      <c r="BJ8" s="116" t="s">
        <v>909</v>
      </c>
      <c r="BL8" s="11" t="s">
        <v>544</v>
      </c>
      <c r="BN8" s="11" t="s">
        <v>552</v>
      </c>
      <c r="BO8" s="11" t="s">
        <v>553</v>
      </c>
      <c r="BP8" s="11" t="s">
        <v>1072</v>
      </c>
      <c r="BR8" s="11" t="s">
        <v>560</v>
      </c>
      <c r="BS8" s="11" t="s">
        <v>561</v>
      </c>
      <c r="BT8" s="11" t="s">
        <v>562</v>
      </c>
      <c r="BU8" s="11" t="s">
        <v>563</v>
      </c>
      <c r="BV8" s="11" t="s">
        <v>1073</v>
      </c>
      <c r="BX8" s="11" t="s">
        <v>570</v>
      </c>
      <c r="BY8" s="11" t="s">
        <v>571</v>
      </c>
      <c r="BZ8" s="11" t="s">
        <v>572</v>
      </c>
      <c r="CA8" s="11" t="s">
        <v>1083</v>
      </c>
      <c r="CC8" s="11" t="s">
        <v>580</v>
      </c>
      <c r="CD8" s="11" t="s">
        <v>581</v>
      </c>
      <c r="CE8" s="11" t="s">
        <v>582</v>
      </c>
      <c r="CF8" s="11" t="s">
        <v>583</v>
      </c>
      <c r="CG8" s="11" t="s">
        <v>1084</v>
      </c>
      <c r="CI8" s="11" t="s">
        <v>618</v>
      </c>
      <c r="CJ8" s="11" t="s">
        <v>620</v>
      </c>
      <c r="CK8" s="11" t="s">
        <v>621</v>
      </c>
      <c r="CL8" s="11" t="s">
        <v>1076</v>
      </c>
      <c r="CM8" s="11" t="s">
        <v>622</v>
      </c>
      <c r="CN8" s="11" t="s">
        <v>1085</v>
      </c>
      <c r="CP8" s="11" t="s">
        <v>627</v>
      </c>
      <c r="CQ8" s="11" t="s">
        <v>628</v>
      </c>
      <c r="CR8" s="11" t="s">
        <v>629</v>
      </c>
      <c r="CS8" s="11" t="s">
        <v>1077</v>
      </c>
      <c r="CT8" s="11" t="s">
        <v>630</v>
      </c>
      <c r="CU8" s="11" t="s">
        <v>631</v>
      </c>
      <c r="CW8" s="11" t="s">
        <v>1105</v>
      </c>
      <c r="CX8" s="11" t="s">
        <v>1013</v>
      </c>
      <c r="CY8" s="11" t="s">
        <v>1014</v>
      </c>
      <c r="CZ8" s="11" t="s">
        <v>1015</v>
      </c>
      <c r="DB8" s="11" t="s">
        <v>724</v>
      </c>
      <c r="DC8" s="11" t="s">
        <v>725</v>
      </c>
      <c r="DD8" s="11" t="s">
        <v>1106</v>
      </c>
      <c r="DE8" s="11" t="s">
        <v>726</v>
      </c>
      <c r="DF8" s="11" t="s">
        <v>1034</v>
      </c>
      <c r="DG8" s="11" t="s">
        <v>905</v>
      </c>
      <c r="DI8" s="11" t="s">
        <v>978</v>
      </c>
      <c r="DJ8" s="11" t="s">
        <v>979</v>
      </c>
      <c r="DK8" s="11" t="s">
        <v>980</v>
      </c>
      <c r="DM8" s="11" t="s">
        <v>769</v>
      </c>
      <c r="DN8" s="11" t="s">
        <v>770</v>
      </c>
      <c r="DO8" s="11" t="s">
        <v>1038</v>
      </c>
      <c r="DP8" s="11" t="s">
        <v>771</v>
      </c>
      <c r="DQ8" s="11" t="s">
        <v>772</v>
      </c>
      <c r="DR8" s="11" t="s">
        <v>1109</v>
      </c>
      <c r="DS8" s="11" t="s">
        <v>774</v>
      </c>
      <c r="DU8" s="11" t="s">
        <v>1120</v>
      </c>
      <c r="DV8" s="11" t="s">
        <v>1040</v>
      </c>
      <c r="DX8" s="11" t="s">
        <v>788</v>
      </c>
      <c r="DY8" s="11" t="s">
        <v>789</v>
      </c>
      <c r="DZ8" s="11" t="s">
        <v>1113</v>
      </c>
      <c r="EA8" s="11" t="s">
        <v>790</v>
      </c>
      <c r="EB8" s="11" t="s">
        <v>910</v>
      </c>
      <c r="EC8" s="11" t="s">
        <v>791</v>
      </c>
      <c r="EE8" s="11" t="s">
        <v>801</v>
      </c>
      <c r="EF8" s="11" t="s">
        <v>802</v>
      </c>
      <c r="EG8" s="11" t="s">
        <v>1114</v>
      </c>
      <c r="EI8" s="11" t="s">
        <v>703</v>
      </c>
      <c r="EJ8" s="11" t="s">
        <v>704</v>
      </c>
      <c r="EK8" s="11" t="s">
        <v>1116</v>
      </c>
      <c r="EL8" s="11" t="s">
        <v>705</v>
      </c>
      <c r="EM8" s="11" t="s">
        <v>706</v>
      </c>
      <c r="EN8" s="11" t="s">
        <v>1117</v>
      </c>
      <c r="EP8" s="11" t="s">
        <v>634</v>
      </c>
      <c r="EQ8" s="11" t="s">
        <v>635</v>
      </c>
      <c r="ER8" s="11" t="s">
        <v>636</v>
      </c>
      <c r="ES8" s="11" t="s">
        <v>715</v>
      </c>
      <c r="ET8" s="11" t="s">
        <v>1049</v>
      </c>
      <c r="EU8" s="11" t="s">
        <v>716</v>
      </c>
      <c r="EW8" s="11" t="s">
        <v>663</v>
      </c>
      <c r="EX8" s="11" t="s">
        <v>664</v>
      </c>
      <c r="EY8" s="11" t="s">
        <v>717</v>
      </c>
      <c r="EZ8" s="11" t="s">
        <v>718</v>
      </c>
      <c r="FA8" s="11" t="s">
        <v>719</v>
      </c>
      <c r="FC8" s="11" t="s">
        <v>1122</v>
      </c>
      <c r="FD8" s="11" t="s">
        <v>1123</v>
      </c>
    </row>
    <row r="9" spans="1:575" ht="22.5" customHeight="1" x14ac:dyDescent="0.25">
      <c r="A9" s="12" t="s">
        <v>74</v>
      </c>
      <c r="B9" s="58" t="s">
        <v>93</v>
      </c>
      <c r="C9" s="58" t="s">
        <v>93</v>
      </c>
      <c r="D9" s="56"/>
      <c r="E9" s="58" t="s">
        <v>93</v>
      </c>
      <c r="F9" s="58" t="s">
        <v>93</v>
      </c>
      <c r="G9" s="58" t="s">
        <v>93</v>
      </c>
      <c r="H9" s="56"/>
      <c r="I9" s="62" t="s">
        <v>93</v>
      </c>
      <c r="J9" s="58" t="s">
        <v>93</v>
      </c>
      <c r="L9" s="58" t="s">
        <v>93</v>
      </c>
      <c r="N9" s="62" t="s">
        <v>93</v>
      </c>
      <c r="O9" s="58" t="s">
        <v>93</v>
      </c>
      <c r="P9" s="25" t="s">
        <v>93</v>
      </c>
      <c r="R9" s="58" t="s">
        <v>93</v>
      </c>
      <c r="S9" s="58" t="s">
        <v>93</v>
      </c>
      <c r="T9" s="25" t="s">
        <v>93</v>
      </c>
      <c r="V9" s="58" t="s">
        <v>93</v>
      </c>
      <c r="W9" s="58" t="s">
        <v>93</v>
      </c>
      <c r="X9" s="58" t="s">
        <v>93</v>
      </c>
      <c r="Y9" s="25" t="s">
        <v>93</v>
      </c>
      <c r="Z9" s="56"/>
      <c r="AA9" s="58" t="s">
        <v>93</v>
      </c>
      <c r="AB9" s="58" t="s">
        <v>93</v>
      </c>
      <c r="AC9" s="58" t="s">
        <v>93</v>
      </c>
      <c r="AD9" s="25" t="s">
        <v>93</v>
      </c>
      <c r="AE9" s="56"/>
      <c r="AF9" s="58" t="s">
        <v>93</v>
      </c>
      <c r="AG9" s="58" t="s">
        <v>93</v>
      </c>
      <c r="AH9" s="58" t="s">
        <v>93</v>
      </c>
      <c r="AJ9" s="58" t="s">
        <v>93</v>
      </c>
      <c r="AK9" s="62" t="s">
        <v>93</v>
      </c>
      <c r="AL9" s="56"/>
      <c r="AM9" s="58" t="s">
        <v>93</v>
      </c>
      <c r="AN9" s="58" t="s">
        <v>93</v>
      </c>
      <c r="AO9" s="58" t="s">
        <v>93</v>
      </c>
      <c r="AQ9" s="58" t="s">
        <v>93</v>
      </c>
      <c r="AR9" s="58" t="s">
        <v>93</v>
      </c>
      <c r="AS9" s="58" t="s">
        <v>93</v>
      </c>
      <c r="AT9" s="58" t="s">
        <v>93</v>
      </c>
      <c r="AU9" s="56"/>
      <c r="AV9" s="58" t="s">
        <v>93</v>
      </c>
      <c r="AW9" s="58" t="s">
        <v>93</v>
      </c>
      <c r="AX9" s="58" t="s">
        <v>93</v>
      </c>
      <c r="AY9" s="25" t="s">
        <v>93</v>
      </c>
      <c r="AZ9" s="56"/>
      <c r="BA9" s="58" t="s">
        <v>93</v>
      </c>
      <c r="BB9" s="62" t="s">
        <v>93</v>
      </c>
      <c r="BC9" s="58" t="s">
        <v>93</v>
      </c>
      <c r="BD9" s="58" t="s">
        <v>93</v>
      </c>
      <c r="BE9" s="56"/>
      <c r="BF9" s="58" t="s">
        <v>93</v>
      </c>
      <c r="BG9" s="58" t="s">
        <v>93</v>
      </c>
      <c r="BH9" s="58" t="s">
        <v>93</v>
      </c>
      <c r="BI9" s="62" t="s">
        <v>93</v>
      </c>
      <c r="BJ9" s="58" t="s">
        <v>93</v>
      </c>
      <c r="BK9" s="56"/>
      <c r="BL9" s="62" t="s">
        <v>93</v>
      </c>
      <c r="BN9" s="58" t="s">
        <v>93</v>
      </c>
      <c r="BO9" s="25" t="s">
        <v>93</v>
      </c>
      <c r="BP9" s="58" t="s">
        <v>93</v>
      </c>
      <c r="BQ9" s="56"/>
      <c r="BR9" s="58" t="s">
        <v>93</v>
      </c>
      <c r="BS9" s="58" t="s">
        <v>93</v>
      </c>
      <c r="BT9" s="58" t="s">
        <v>93</v>
      </c>
      <c r="BU9" s="25" t="s">
        <v>93</v>
      </c>
      <c r="BV9" s="58" t="s">
        <v>93</v>
      </c>
      <c r="BW9" s="56"/>
      <c r="BX9" s="58" t="s">
        <v>93</v>
      </c>
      <c r="BY9" s="58" t="s">
        <v>93</v>
      </c>
      <c r="BZ9" s="58" t="s">
        <v>93</v>
      </c>
      <c r="CA9" s="58" t="s">
        <v>93</v>
      </c>
      <c r="CB9" s="56"/>
      <c r="CC9" s="58" t="s">
        <v>93</v>
      </c>
      <c r="CD9" s="58" t="s">
        <v>93</v>
      </c>
      <c r="CE9" s="62" t="s">
        <v>93</v>
      </c>
      <c r="CF9" s="58" t="s">
        <v>93</v>
      </c>
      <c r="CG9" s="58" t="s">
        <v>93</v>
      </c>
      <c r="CH9" s="56"/>
      <c r="CI9" s="58" t="s">
        <v>93</v>
      </c>
      <c r="CJ9" s="62" t="s">
        <v>93</v>
      </c>
      <c r="CK9" s="58" t="s">
        <v>93</v>
      </c>
      <c r="CL9" s="58" t="s">
        <v>93</v>
      </c>
      <c r="CM9" s="58" t="s">
        <v>93</v>
      </c>
      <c r="CN9" s="58" t="s">
        <v>93</v>
      </c>
      <c r="CO9" s="56"/>
      <c r="CP9" s="58" t="s">
        <v>93</v>
      </c>
      <c r="CQ9" s="58" t="s">
        <v>93</v>
      </c>
      <c r="CR9" s="58" t="s">
        <v>93</v>
      </c>
      <c r="CS9" s="58" t="s">
        <v>93</v>
      </c>
      <c r="CT9" s="58" t="s">
        <v>93</v>
      </c>
      <c r="CU9" s="58" t="s">
        <v>93</v>
      </c>
      <c r="CV9" s="56"/>
      <c r="CW9" s="58" t="s">
        <v>93</v>
      </c>
      <c r="CX9" s="58" t="s">
        <v>93</v>
      </c>
      <c r="CY9" s="58" t="s">
        <v>93</v>
      </c>
      <c r="CZ9" s="58" t="s">
        <v>93</v>
      </c>
      <c r="DB9" s="58" t="s">
        <v>93</v>
      </c>
      <c r="DC9" s="58" t="s">
        <v>93</v>
      </c>
      <c r="DD9" s="58" t="s">
        <v>93</v>
      </c>
      <c r="DE9" s="58" t="s">
        <v>93</v>
      </c>
      <c r="DF9" s="58" t="s">
        <v>93</v>
      </c>
      <c r="DG9" s="58" t="s">
        <v>93</v>
      </c>
      <c r="DH9" s="56"/>
      <c r="DI9" s="25" t="s">
        <v>93</v>
      </c>
      <c r="DJ9" s="58" t="s">
        <v>93</v>
      </c>
      <c r="DK9" s="58" t="s">
        <v>93</v>
      </c>
      <c r="DL9" s="56"/>
      <c r="DM9" s="58" t="s">
        <v>93</v>
      </c>
      <c r="DN9" s="58" t="s">
        <v>93</v>
      </c>
      <c r="DO9" s="58" t="s">
        <v>93</v>
      </c>
      <c r="DP9" s="58" t="s">
        <v>93</v>
      </c>
      <c r="DQ9" s="25" t="s">
        <v>93</v>
      </c>
      <c r="DR9" s="58" t="s">
        <v>93</v>
      </c>
      <c r="DS9" s="58" t="s">
        <v>93</v>
      </c>
      <c r="DT9" s="56"/>
      <c r="DU9" s="25" t="s">
        <v>93</v>
      </c>
      <c r="DV9" s="58" t="s">
        <v>93</v>
      </c>
      <c r="DW9" s="56"/>
      <c r="DX9" s="58" t="s">
        <v>93</v>
      </c>
      <c r="DY9" s="58" t="s">
        <v>93</v>
      </c>
      <c r="DZ9" s="58" t="s">
        <v>93</v>
      </c>
      <c r="EA9" s="58" t="s">
        <v>93</v>
      </c>
      <c r="EB9" s="58" t="s">
        <v>93</v>
      </c>
      <c r="EC9" s="58" t="s">
        <v>93</v>
      </c>
      <c r="ED9" s="56"/>
      <c r="EE9" s="58" t="s">
        <v>93</v>
      </c>
      <c r="EF9" s="58" t="s">
        <v>93</v>
      </c>
      <c r="EG9" s="58" t="s">
        <v>93</v>
      </c>
      <c r="EH9" s="56"/>
      <c r="EI9" s="58" t="s">
        <v>93</v>
      </c>
      <c r="EJ9" s="58" t="s">
        <v>93</v>
      </c>
      <c r="EK9" s="58" t="s">
        <v>93</v>
      </c>
      <c r="EL9" s="58" t="s">
        <v>93</v>
      </c>
      <c r="EM9" s="25" t="s">
        <v>93</v>
      </c>
      <c r="EN9" s="62" t="s">
        <v>93</v>
      </c>
      <c r="EP9" s="58" t="s">
        <v>93</v>
      </c>
      <c r="EQ9" s="58" t="s">
        <v>93</v>
      </c>
      <c r="ER9" s="62" t="s">
        <v>93</v>
      </c>
      <c r="ES9" s="58" t="s">
        <v>93</v>
      </c>
      <c r="ET9" s="58" t="s">
        <v>93</v>
      </c>
      <c r="EU9" s="58" t="s">
        <v>93</v>
      </c>
      <c r="EV9" s="56"/>
      <c r="EW9" s="58" t="s">
        <v>93</v>
      </c>
      <c r="EX9" s="58" t="s">
        <v>93</v>
      </c>
      <c r="EY9" s="58" t="s">
        <v>93</v>
      </c>
      <c r="EZ9" s="58" t="s">
        <v>93</v>
      </c>
      <c r="FA9" s="58" t="s">
        <v>93</v>
      </c>
      <c r="FC9" s="25" t="s">
        <v>93</v>
      </c>
      <c r="FD9" s="25" t="s">
        <v>93</v>
      </c>
    </row>
    <row r="10" spans="1:575" s="56" customFormat="1" ht="22.5" customHeight="1" x14ac:dyDescent="0.25">
      <c r="A10" s="12" t="s">
        <v>75</v>
      </c>
      <c r="B10" s="26">
        <v>5</v>
      </c>
      <c r="C10" s="26">
        <v>6</v>
      </c>
      <c r="D10" s="59" t="s">
        <v>78</v>
      </c>
      <c r="E10" s="26">
        <v>6</v>
      </c>
      <c r="F10" s="26">
        <v>6</v>
      </c>
      <c r="G10" s="26">
        <v>5</v>
      </c>
      <c r="H10" s="59" t="s">
        <v>78</v>
      </c>
      <c r="I10" s="26">
        <v>5</v>
      </c>
      <c r="J10" s="26">
        <v>5</v>
      </c>
      <c r="K10" s="56" t="s">
        <v>78</v>
      </c>
      <c r="L10" s="26">
        <v>5</v>
      </c>
      <c r="M10" s="56" t="s">
        <v>78</v>
      </c>
      <c r="N10" s="26">
        <v>5</v>
      </c>
      <c r="O10" s="26">
        <v>6</v>
      </c>
      <c r="P10" s="26">
        <v>5</v>
      </c>
      <c r="Q10" s="56" t="s">
        <v>78</v>
      </c>
      <c r="R10" s="26">
        <v>8</v>
      </c>
      <c r="S10" s="26">
        <v>5</v>
      </c>
      <c r="T10" s="26">
        <v>5</v>
      </c>
      <c r="U10" s="56" t="s">
        <v>78</v>
      </c>
      <c r="V10" s="26">
        <v>5</v>
      </c>
      <c r="W10" s="26">
        <v>5</v>
      </c>
      <c r="X10" s="26">
        <v>6</v>
      </c>
      <c r="Y10" s="26">
        <v>5</v>
      </c>
      <c r="Z10" s="56" t="s">
        <v>78</v>
      </c>
      <c r="AA10" s="26">
        <v>6</v>
      </c>
      <c r="AB10" s="26">
        <v>5</v>
      </c>
      <c r="AC10" s="26">
        <v>5</v>
      </c>
      <c r="AD10" s="26">
        <v>5</v>
      </c>
      <c r="AE10" s="56" t="s">
        <v>78</v>
      </c>
      <c r="AF10" s="193" t="s">
        <v>40</v>
      </c>
      <c r="AG10" s="193">
        <v>6</v>
      </c>
      <c r="AH10" s="193">
        <v>5</v>
      </c>
      <c r="AI10" s="56" t="s">
        <v>78</v>
      </c>
      <c r="AJ10" s="26">
        <v>5</v>
      </c>
      <c r="AK10" s="26">
        <v>5</v>
      </c>
      <c r="AL10" s="56" t="s">
        <v>78</v>
      </c>
      <c r="AM10" s="26">
        <v>6</v>
      </c>
      <c r="AN10" s="26">
        <v>6</v>
      </c>
      <c r="AO10" s="26">
        <v>7</v>
      </c>
      <c r="AP10" s="56" t="s">
        <v>78</v>
      </c>
      <c r="AQ10" s="26">
        <v>5</v>
      </c>
      <c r="AR10" s="26">
        <v>5</v>
      </c>
      <c r="AS10" s="26">
        <v>5</v>
      </c>
      <c r="AT10" s="26">
        <v>5</v>
      </c>
      <c r="AU10" s="56" t="s">
        <v>78</v>
      </c>
      <c r="AV10" s="26">
        <v>6</v>
      </c>
      <c r="AW10" s="26">
        <v>5</v>
      </c>
      <c r="AX10" s="26">
        <v>6</v>
      </c>
      <c r="AY10" s="26">
        <v>6</v>
      </c>
      <c r="AZ10" s="56" t="s">
        <v>78</v>
      </c>
      <c r="BA10" s="26">
        <v>6</v>
      </c>
      <c r="BB10" s="26">
        <v>6</v>
      </c>
      <c r="BC10" s="26">
        <v>5</v>
      </c>
      <c r="BD10" s="26">
        <v>5</v>
      </c>
      <c r="BE10" s="56" t="s">
        <v>78</v>
      </c>
      <c r="BF10" s="26">
        <v>5</v>
      </c>
      <c r="BG10" s="26">
        <v>5</v>
      </c>
      <c r="BH10" s="26">
        <v>5</v>
      </c>
      <c r="BI10" s="26">
        <v>5</v>
      </c>
      <c r="BJ10" s="26">
        <v>5</v>
      </c>
      <c r="BK10" s="56" t="s">
        <v>78</v>
      </c>
      <c r="BL10" s="26">
        <v>5</v>
      </c>
      <c r="BM10" s="56" t="s">
        <v>78</v>
      </c>
      <c r="BN10" s="26">
        <v>5</v>
      </c>
      <c r="BO10" s="26" t="s">
        <v>40</v>
      </c>
      <c r="BP10" s="26">
        <v>10</v>
      </c>
      <c r="BQ10" s="56" t="s">
        <v>78</v>
      </c>
      <c r="BR10" s="26">
        <v>6</v>
      </c>
      <c r="BS10" s="26">
        <v>5</v>
      </c>
      <c r="BT10" s="26">
        <v>5</v>
      </c>
      <c r="BU10" s="26" t="s">
        <v>40</v>
      </c>
      <c r="BV10" s="26">
        <v>5</v>
      </c>
      <c r="BW10" s="56" t="s">
        <v>78</v>
      </c>
      <c r="BX10" s="26">
        <v>5</v>
      </c>
      <c r="BY10" s="26">
        <v>10</v>
      </c>
      <c r="BZ10" s="26">
        <v>5</v>
      </c>
      <c r="CA10" s="26">
        <v>5</v>
      </c>
      <c r="CB10" s="56" t="s">
        <v>78</v>
      </c>
      <c r="CC10" s="26">
        <v>5</v>
      </c>
      <c r="CD10" s="26">
        <v>5</v>
      </c>
      <c r="CE10" s="26">
        <v>10</v>
      </c>
      <c r="CF10" s="26">
        <v>5</v>
      </c>
      <c r="CG10" s="26">
        <v>5</v>
      </c>
      <c r="CH10" s="56" t="s">
        <v>78</v>
      </c>
      <c r="CI10" s="26">
        <v>5</v>
      </c>
      <c r="CJ10" s="26">
        <v>5</v>
      </c>
      <c r="CK10" s="26">
        <v>6</v>
      </c>
      <c r="CL10" s="26">
        <v>5</v>
      </c>
      <c r="CM10" s="26">
        <v>5</v>
      </c>
      <c r="CN10" s="26">
        <v>5</v>
      </c>
      <c r="CO10" s="56" t="s">
        <v>78</v>
      </c>
      <c r="CP10" s="26">
        <v>6</v>
      </c>
      <c r="CQ10" s="26">
        <v>6</v>
      </c>
      <c r="CR10" s="26">
        <v>10</v>
      </c>
      <c r="CS10" s="26">
        <v>6</v>
      </c>
      <c r="CT10" s="26">
        <v>10</v>
      </c>
      <c r="CU10" s="26">
        <v>6</v>
      </c>
      <c r="CV10" s="56" t="s">
        <v>78</v>
      </c>
      <c r="CW10" s="26">
        <v>5</v>
      </c>
      <c r="CX10" s="26">
        <v>5</v>
      </c>
      <c r="CY10" s="26">
        <v>10</v>
      </c>
      <c r="CZ10" s="26">
        <v>5</v>
      </c>
      <c r="DA10" s="68" t="s">
        <v>78</v>
      </c>
      <c r="DB10" s="26">
        <v>6</v>
      </c>
      <c r="DC10" s="26">
        <v>10</v>
      </c>
      <c r="DD10" s="26">
        <v>6</v>
      </c>
      <c r="DE10" s="26">
        <v>10</v>
      </c>
      <c r="DF10" s="26">
        <v>5</v>
      </c>
      <c r="DG10" s="26">
        <v>10</v>
      </c>
      <c r="DH10" s="56" t="s">
        <v>78</v>
      </c>
      <c r="DI10" s="26">
        <v>5</v>
      </c>
      <c r="DJ10" s="26">
        <v>10</v>
      </c>
      <c r="DK10" s="26">
        <v>5</v>
      </c>
      <c r="DL10" s="56" t="s">
        <v>78</v>
      </c>
      <c r="DM10" s="26">
        <v>5</v>
      </c>
      <c r="DN10" s="26">
        <v>9</v>
      </c>
      <c r="DO10" s="26">
        <v>5</v>
      </c>
      <c r="DP10" s="26">
        <v>5</v>
      </c>
      <c r="DQ10" s="26">
        <v>5</v>
      </c>
      <c r="DR10" s="26">
        <v>5</v>
      </c>
      <c r="DS10" s="26">
        <v>5</v>
      </c>
      <c r="DT10" s="56" t="s">
        <v>78</v>
      </c>
      <c r="DU10" s="26">
        <v>6</v>
      </c>
      <c r="DV10" s="26">
        <v>10</v>
      </c>
      <c r="DW10" s="56" t="s">
        <v>78</v>
      </c>
      <c r="DX10" s="26">
        <v>5</v>
      </c>
      <c r="DY10" s="26">
        <v>5</v>
      </c>
      <c r="DZ10" s="26">
        <v>5</v>
      </c>
      <c r="EA10" s="26">
        <v>5</v>
      </c>
      <c r="EB10" s="26">
        <v>10</v>
      </c>
      <c r="EC10" s="26">
        <v>5</v>
      </c>
      <c r="ED10" s="56" t="s">
        <v>78</v>
      </c>
      <c r="EE10" s="26">
        <v>9</v>
      </c>
      <c r="EF10" s="26">
        <v>9</v>
      </c>
      <c r="EG10" s="26">
        <v>10</v>
      </c>
      <c r="EH10" s="56" t="s">
        <v>78</v>
      </c>
      <c r="EI10" s="26">
        <v>5</v>
      </c>
      <c r="EJ10" s="26">
        <v>6</v>
      </c>
      <c r="EK10" s="26">
        <v>5</v>
      </c>
      <c r="EL10" s="26">
        <v>10</v>
      </c>
      <c r="EM10" s="26" t="s">
        <v>40</v>
      </c>
      <c r="EN10" s="26">
        <v>5</v>
      </c>
      <c r="EO10" s="56" t="s">
        <v>78</v>
      </c>
      <c r="EP10" s="26">
        <v>6</v>
      </c>
      <c r="EQ10" s="26">
        <v>6</v>
      </c>
      <c r="ER10" s="26">
        <v>5</v>
      </c>
      <c r="ES10" s="26">
        <v>5</v>
      </c>
      <c r="ET10" s="26">
        <v>5</v>
      </c>
      <c r="EU10" s="26">
        <v>5</v>
      </c>
      <c r="EV10" s="56" t="s">
        <v>78</v>
      </c>
      <c r="EW10" s="26">
        <v>10</v>
      </c>
      <c r="EX10" s="26">
        <v>10</v>
      </c>
      <c r="EY10" s="26">
        <v>10</v>
      </c>
      <c r="EZ10" s="26">
        <v>5</v>
      </c>
      <c r="FA10" s="26">
        <v>10</v>
      </c>
      <c r="FB10" s="56" t="s">
        <v>78</v>
      </c>
      <c r="FC10" s="26">
        <v>6</v>
      </c>
      <c r="FD10" s="26">
        <v>6</v>
      </c>
      <c r="FE10" s="56" t="s">
        <v>78</v>
      </c>
      <c r="FF10" s="56" t="s">
        <v>78</v>
      </c>
      <c r="FG10" s="56" t="s">
        <v>78</v>
      </c>
      <c r="FH10" s="56" t="s">
        <v>78</v>
      </c>
      <c r="FI10" s="56" t="s">
        <v>78</v>
      </c>
      <c r="FJ10" s="56" t="s">
        <v>78</v>
      </c>
      <c r="FK10" s="56" t="s">
        <v>78</v>
      </c>
      <c r="FL10" s="56" t="s">
        <v>78</v>
      </c>
      <c r="FM10" s="56" t="s">
        <v>78</v>
      </c>
      <c r="FN10" s="56" t="s">
        <v>78</v>
      </c>
      <c r="FO10" s="56" t="s">
        <v>78</v>
      </c>
      <c r="FP10" s="56" t="s">
        <v>78</v>
      </c>
      <c r="FQ10" s="56" t="s">
        <v>78</v>
      </c>
      <c r="FR10" s="56" t="s">
        <v>78</v>
      </c>
      <c r="FS10" s="56" t="s">
        <v>78</v>
      </c>
      <c r="FT10" s="56" t="s">
        <v>78</v>
      </c>
      <c r="FU10" s="56" t="s">
        <v>78</v>
      </c>
      <c r="FV10" s="56" t="s">
        <v>78</v>
      </c>
      <c r="FW10" s="56" t="s">
        <v>78</v>
      </c>
      <c r="FX10" s="56" t="s">
        <v>78</v>
      </c>
      <c r="FY10" s="56" t="s">
        <v>78</v>
      </c>
      <c r="FZ10" s="56" t="s">
        <v>78</v>
      </c>
      <c r="GA10" s="56" t="s">
        <v>78</v>
      </c>
      <c r="GB10" s="56" t="s">
        <v>78</v>
      </c>
      <c r="GC10" s="56" t="s">
        <v>78</v>
      </c>
      <c r="GD10" s="56" t="s">
        <v>78</v>
      </c>
      <c r="GE10" s="56" t="s">
        <v>78</v>
      </c>
      <c r="GF10" s="56" t="s">
        <v>78</v>
      </c>
      <c r="GG10" s="56" t="s">
        <v>78</v>
      </c>
      <c r="GH10" s="56" t="s">
        <v>78</v>
      </c>
      <c r="GI10" s="56" t="s">
        <v>78</v>
      </c>
      <c r="GJ10" s="56" t="s">
        <v>78</v>
      </c>
      <c r="GK10" s="56" t="s">
        <v>78</v>
      </c>
      <c r="GL10" s="56" t="s">
        <v>78</v>
      </c>
      <c r="GM10" s="56" t="s">
        <v>78</v>
      </c>
      <c r="GN10" s="56" t="s">
        <v>78</v>
      </c>
      <c r="GO10" s="56" t="s">
        <v>78</v>
      </c>
      <c r="GP10" s="56" t="s">
        <v>78</v>
      </c>
      <c r="GQ10" s="56" t="s">
        <v>78</v>
      </c>
      <c r="GR10" s="56" t="s">
        <v>78</v>
      </c>
      <c r="GS10" s="56" t="s">
        <v>78</v>
      </c>
      <c r="GT10" s="56" t="s">
        <v>78</v>
      </c>
      <c r="GU10" s="56" t="s">
        <v>78</v>
      </c>
      <c r="GV10" s="56" t="s">
        <v>78</v>
      </c>
      <c r="GW10" s="56" t="s">
        <v>78</v>
      </c>
      <c r="GX10" s="56" t="s">
        <v>78</v>
      </c>
      <c r="GY10" s="56" t="s">
        <v>78</v>
      </c>
      <c r="GZ10" s="56" t="s">
        <v>78</v>
      </c>
      <c r="HA10" s="56" t="s">
        <v>78</v>
      </c>
      <c r="HB10" s="56" t="s">
        <v>78</v>
      </c>
      <c r="HC10" s="56" t="s">
        <v>78</v>
      </c>
      <c r="HD10" s="56" t="s">
        <v>78</v>
      </c>
      <c r="HE10" s="56" t="s">
        <v>78</v>
      </c>
      <c r="HF10" s="56" t="s">
        <v>78</v>
      </c>
      <c r="HG10" s="56" t="s">
        <v>78</v>
      </c>
      <c r="HH10" s="56" t="s">
        <v>78</v>
      </c>
      <c r="HI10" s="56" t="s">
        <v>78</v>
      </c>
      <c r="HJ10" s="56" t="s">
        <v>78</v>
      </c>
      <c r="HK10" s="56" t="s">
        <v>78</v>
      </c>
      <c r="HL10" s="56" t="s">
        <v>78</v>
      </c>
      <c r="HM10" s="56" t="s">
        <v>78</v>
      </c>
      <c r="HN10" s="56" t="s">
        <v>78</v>
      </c>
      <c r="HO10" s="56" t="s">
        <v>78</v>
      </c>
      <c r="HP10" s="56" t="s">
        <v>78</v>
      </c>
      <c r="HQ10" s="56" t="s">
        <v>78</v>
      </c>
      <c r="HR10" s="56" t="s">
        <v>78</v>
      </c>
      <c r="HS10" s="56" t="s">
        <v>78</v>
      </c>
      <c r="HT10" s="56" t="s">
        <v>78</v>
      </c>
      <c r="HU10" s="56" t="s">
        <v>78</v>
      </c>
      <c r="HV10" s="56" t="s">
        <v>78</v>
      </c>
      <c r="HW10" s="56" t="s">
        <v>78</v>
      </c>
      <c r="HX10" s="56" t="s">
        <v>78</v>
      </c>
      <c r="HY10" s="56" t="s">
        <v>78</v>
      </c>
      <c r="HZ10" s="56" t="s">
        <v>78</v>
      </c>
      <c r="IA10" s="56" t="s">
        <v>78</v>
      </c>
      <c r="IB10" s="56" t="s">
        <v>78</v>
      </c>
      <c r="IC10" s="56" t="s">
        <v>78</v>
      </c>
      <c r="ID10" s="56" t="s">
        <v>78</v>
      </c>
      <c r="IE10" s="56" t="s">
        <v>78</v>
      </c>
      <c r="IF10" s="56" t="s">
        <v>78</v>
      </c>
      <c r="IG10" s="56" t="s">
        <v>78</v>
      </c>
      <c r="IH10" s="56" t="s">
        <v>78</v>
      </c>
      <c r="II10" s="56" t="s">
        <v>78</v>
      </c>
      <c r="IJ10" s="56" t="s">
        <v>78</v>
      </c>
      <c r="IK10" s="56" t="s">
        <v>78</v>
      </c>
      <c r="IL10" s="56" t="s">
        <v>78</v>
      </c>
      <c r="IM10" s="56" t="s">
        <v>78</v>
      </c>
      <c r="IN10" s="56" t="s">
        <v>78</v>
      </c>
      <c r="IO10" s="56" t="s">
        <v>78</v>
      </c>
      <c r="IP10" s="56" t="s">
        <v>78</v>
      </c>
      <c r="IQ10" s="56" t="s">
        <v>78</v>
      </c>
      <c r="IR10" s="56" t="s">
        <v>78</v>
      </c>
      <c r="IS10" s="56" t="s">
        <v>78</v>
      </c>
      <c r="IT10" s="56" t="s">
        <v>78</v>
      </c>
      <c r="IU10" s="56" t="s">
        <v>78</v>
      </c>
      <c r="IV10" s="56" t="s">
        <v>78</v>
      </c>
      <c r="IW10" s="56" t="s">
        <v>78</v>
      </c>
      <c r="IX10" s="56" t="s">
        <v>78</v>
      </c>
      <c r="IY10" s="56" t="s">
        <v>78</v>
      </c>
      <c r="IZ10" s="56" t="s">
        <v>78</v>
      </c>
      <c r="JA10" s="56" t="s">
        <v>78</v>
      </c>
      <c r="JB10" s="56" t="s">
        <v>78</v>
      </c>
      <c r="JC10" s="56" t="s">
        <v>78</v>
      </c>
      <c r="JD10" s="56" t="s">
        <v>78</v>
      </c>
      <c r="JE10" s="56" t="s">
        <v>78</v>
      </c>
      <c r="JF10" s="56" t="s">
        <v>78</v>
      </c>
      <c r="JG10" s="56" t="s">
        <v>78</v>
      </c>
      <c r="JH10" s="56" t="s">
        <v>78</v>
      </c>
      <c r="JI10" s="56" t="s">
        <v>78</v>
      </c>
      <c r="JJ10" s="56" t="s">
        <v>78</v>
      </c>
      <c r="JK10" s="56" t="s">
        <v>78</v>
      </c>
      <c r="JL10" s="56" t="s">
        <v>78</v>
      </c>
      <c r="JM10" s="56" t="s">
        <v>78</v>
      </c>
      <c r="JN10" s="56" t="s">
        <v>78</v>
      </c>
      <c r="JO10" s="56" t="s">
        <v>78</v>
      </c>
      <c r="JP10" s="56" t="s">
        <v>78</v>
      </c>
      <c r="JQ10" s="56" t="s">
        <v>78</v>
      </c>
      <c r="JR10" s="56" t="s">
        <v>78</v>
      </c>
      <c r="JS10" s="56" t="s">
        <v>78</v>
      </c>
      <c r="JT10" s="56" t="s">
        <v>78</v>
      </c>
      <c r="JU10" s="56" t="s">
        <v>78</v>
      </c>
      <c r="JV10" s="56" t="s">
        <v>78</v>
      </c>
      <c r="JW10" s="56" t="s">
        <v>78</v>
      </c>
      <c r="JX10" s="56" t="s">
        <v>78</v>
      </c>
      <c r="JY10" s="56" t="s">
        <v>78</v>
      </c>
      <c r="JZ10" s="56" t="s">
        <v>78</v>
      </c>
      <c r="KA10" s="56" t="s">
        <v>78</v>
      </c>
      <c r="KB10" s="56" t="s">
        <v>78</v>
      </c>
      <c r="KC10" s="56" t="s">
        <v>78</v>
      </c>
      <c r="KD10" s="56" t="s">
        <v>78</v>
      </c>
      <c r="KE10" s="56" t="s">
        <v>78</v>
      </c>
      <c r="KF10" s="56" t="s">
        <v>78</v>
      </c>
      <c r="KG10" s="56" t="s">
        <v>78</v>
      </c>
      <c r="KH10" s="56" t="s">
        <v>78</v>
      </c>
      <c r="KI10" s="56" t="s">
        <v>78</v>
      </c>
      <c r="KJ10" s="56" t="s">
        <v>78</v>
      </c>
      <c r="KK10" s="56" t="s">
        <v>78</v>
      </c>
      <c r="KL10" s="56" t="s">
        <v>78</v>
      </c>
      <c r="KM10" s="56" t="s">
        <v>78</v>
      </c>
      <c r="KN10" s="56" t="s">
        <v>78</v>
      </c>
      <c r="KO10" s="56" t="s">
        <v>78</v>
      </c>
      <c r="KP10" s="56" t="s">
        <v>78</v>
      </c>
      <c r="KQ10" s="56" t="s">
        <v>78</v>
      </c>
      <c r="KR10" s="56" t="s">
        <v>78</v>
      </c>
      <c r="KS10" s="56" t="s">
        <v>78</v>
      </c>
      <c r="KT10" s="56" t="s">
        <v>78</v>
      </c>
      <c r="KU10" s="56" t="s">
        <v>78</v>
      </c>
      <c r="KV10" s="56" t="s">
        <v>78</v>
      </c>
      <c r="KW10" s="56" t="s">
        <v>78</v>
      </c>
      <c r="KX10" s="56" t="s">
        <v>78</v>
      </c>
      <c r="KY10" s="56" t="s">
        <v>78</v>
      </c>
      <c r="KZ10" s="56" t="s">
        <v>78</v>
      </c>
      <c r="LA10" s="56" t="s">
        <v>78</v>
      </c>
      <c r="LB10" s="56" t="s">
        <v>78</v>
      </c>
      <c r="LC10" s="56" t="s">
        <v>78</v>
      </c>
      <c r="LD10" s="56" t="s">
        <v>78</v>
      </c>
      <c r="LE10" s="56" t="s">
        <v>78</v>
      </c>
      <c r="LF10" s="56" t="s">
        <v>78</v>
      </c>
      <c r="LG10" s="56" t="s">
        <v>78</v>
      </c>
      <c r="LH10" s="56" t="s">
        <v>78</v>
      </c>
      <c r="LI10" s="56" t="s">
        <v>78</v>
      </c>
      <c r="LJ10" s="56" t="s">
        <v>78</v>
      </c>
      <c r="LK10" s="56" t="s">
        <v>78</v>
      </c>
      <c r="LL10" s="56" t="s">
        <v>78</v>
      </c>
      <c r="LM10" s="56" t="s">
        <v>78</v>
      </c>
      <c r="LN10" s="56" t="s">
        <v>78</v>
      </c>
      <c r="LO10" s="56" t="s">
        <v>78</v>
      </c>
      <c r="LP10" s="56" t="s">
        <v>78</v>
      </c>
      <c r="LQ10" s="56" t="s">
        <v>78</v>
      </c>
      <c r="LR10" s="56" t="s">
        <v>78</v>
      </c>
      <c r="LS10" s="56" t="s">
        <v>78</v>
      </c>
      <c r="LT10" s="56" t="s">
        <v>78</v>
      </c>
      <c r="LU10" s="56" t="s">
        <v>78</v>
      </c>
      <c r="LV10" s="56" t="s">
        <v>78</v>
      </c>
      <c r="LW10" s="56" t="s">
        <v>78</v>
      </c>
      <c r="LX10" s="56" t="s">
        <v>78</v>
      </c>
      <c r="LY10" s="56" t="s">
        <v>78</v>
      </c>
      <c r="LZ10" s="56" t="s">
        <v>78</v>
      </c>
      <c r="MA10" s="56" t="s">
        <v>78</v>
      </c>
      <c r="MB10" s="56" t="s">
        <v>78</v>
      </c>
      <c r="MC10" s="56" t="s">
        <v>78</v>
      </c>
      <c r="MD10" s="56" t="s">
        <v>78</v>
      </c>
      <c r="ME10" s="56" t="s">
        <v>78</v>
      </c>
      <c r="MF10" s="56" t="s">
        <v>78</v>
      </c>
      <c r="MG10" s="56" t="s">
        <v>78</v>
      </c>
      <c r="MH10" s="56" t="s">
        <v>78</v>
      </c>
      <c r="MI10" s="56" t="s">
        <v>78</v>
      </c>
      <c r="MJ10" s="56" t="s">
        <v>78</v>
      </c>
      <c r="MK10" s="56" t="s">
        <v>78</v>
      </c>
      <c r="ML10" s="56" t="s">
        <v>78</v>
      </c>
      <c r="MM10" s="56" t="s">
        <v>78</v>
      </c>
      <c r="MN10" s="56" t="s">
        <v>78</v>
      </c>
      <c r="MO10" s="56" t="s">
        <v>78</v>
      </c>
      <c r="MP10" s="56" t="s">
        <v>78</v>
      </c>
      <c r="MQ10" s="56" t="s">
        <v>78</v>
      </c>
      <c r="MR10" s="56" t="s">
        <v>78</v>
      </c>
      <c r="MS10" s="56" t="s">
        <v>78</v>
      </c>
      <c r="MT10" s="56" t="s">
        <v>78</v>
      </c>
      <c r="MU10" s="56" t="s">
        <v>78</v>
      </c>
      <c r="MV10" s="56" t="s">
        <v>78</v>
      </c>
      <c r="MW10" s="56" t="s">
        <v>78</v>
      </c>
      <c r="MX10" s="56" t="s">
        <v>78</v>
      </c>
      <c r="MY10" s="56" t="s">
        <v>78</v>
      </c>
      <c r="MZ10" s="56" t="s">
        <v>78</v>
      </c>
      <c r="NA10" s="56" t="s">
        <v>78</v>
      </c>
      <c r="NB10" s="56" t="s">
        <v>78</v>
      </c>
      <c r="NC10" s="56" t="s">
        <v>78</v>
      </c>
      <c r="ND10" s="56" t="s">
        <v>78</v>
      </c>
      <c r="NE10" s="56" t="s">
        <v>78</v>
      </c>
      <c r="NF10" s="56" t="s">
        <v>78</v>
      </c>
      <c r="NG10" s="56" t="s">
        <v>78</v>
      </c>
      <c r="NH10" s="56" t="s">
        <v>78</v>
      </c>
      <c r="NI10" s="56" t="s">
        <v>78</v>
      </c>
      <c r="NJ10" s="56" t="s">
        <v>78</v>
      </c>
      <c r="NK10" s="56" t="s">
        <v>78</v>
      </c>
      <c r="NL10" s="56" t="s">
        <v>78</v>
      </c>
      <c r="NM10" s="56" t="s">
        <v>78</v>
      </c>
      <c r="NN10" s="56" t="s">
        <v>78</v>
      </c>
      <c r="NO10" s="56" t="s">
        <v>78</v>
      </c>
      <c r="NP10" s="56" t="s">
        <v>78</v>
      </c>
      <c r="NQ10" s="56" t="s">
        <v>78</v>
      </c>
      <c r="NR10" s="56" t="s">
        <v>78</v>
      </c>
      <c r="NS10" s="56" t="s">
        <v>78</v>
      </c>
      <c r="NT10" s="56" t="s">
        <v>78</v>
      </c>
      <c r="NU10" s="56" t="s">
        <v>78</v>
      </c>
      <c r="NV10" s="56" t="s">
        <v>78</v>
      </c>
      <c r="NW10" s="56" t="s">
        <v>78</v>
      </c>
      <c r="NX10" s="56" t="s">
        <v>78</v>
      </c>
      <c r="NY10" s="56" t="s">
        <v>78</v>
      </c>
      <c r="NZ10" s="56" t="s">
        <v>78</v>
      </c>
      <c r="OA10" s="56" t="s">
        <v>78</v>
      </c>
      <c r="OB10" s="56" t="s">
        <v>78</v>
      </c>
      <c r="OC10" s="56" t="s">
        <v>78</v>
      </c>
      <c r="OD10" s="56" t="s">
        <v>78</v>
      </c>
      <c r="OE10" s="56" t="s">
        <v>78</v>
      </c>
      <c r="OF10" s="56" t="s">
        <v>78</v>
      </c>
      <c r="OG10" s="56" t="s">
        <v>78</v>
      </c>
      <c r="OH10" s="56" t="s">
        <v>78</v>
      </c>
      <c r="OI10" s="56" t="s">
        <v>78</v>
      </c>
      <c r="OJ10" s="56" t="s">
        <v>78</v>
      </c>
      <c r="OK10" s="56" t="s">
        <v>78</v>
      </c>
      <c r="OL10" s="56" t="s">
        <v>78</v>
      </c>
      <c r="OM10" s="56" t="s">
        <v>78</v>
      </c>
      <c r="ON10" s="56" t="s">
        <v>78</v>
      </c>
      <c r="OO10" s="56" t="s">
        <v>78</v>
      </c>
      <c r="OP10" s="56" t="s">
        <v>78</v>
      </c>
      <c r="OQ10" s="56" t="s">
        <v>78</v>
      </c>
      <c r="OR10" s="56" t="s">
        <v>78</v>
      </c>
      <c r="OS10" s="56" t="s">
        <v>78</v>
      </c>
      <c r="OT10" s="56" t="s">
        <v>78</v>
      </c>
      <c r="OU10" s="56" t="s">
        <v>78</v>
      </c>
      <c r="OV10" s="56" t="s">
        <v>78</v>
      </c>
      <c r="OW10" s="56" t="s">
        <v>78</v>
      </c>
      <c r="OX10" s="56" t="s">
        <v>78</v>
      </c>
      <c r="OY10" s="56" t="s">
        <v>78</v>
      </c>
      <c r="OZ10" s="56" t="s">
        <v>78</v>
      </c>
      <c r="PA10" s="56" t="s">
        <v>78</v>
      </c>
      <c r="PB10" s="56" t="s">
        <v>78</v>
      </c>
      <c r="PC10" s="56" t="s">
        <v>78</v>
      </c>
      <c r="PD10" s="56" t="s">
        <v>78</v>
      </c>
      <c r="PE10" s="56" t="s">
        <v>78</v>
      </c>
      <c r="PF10" s="56" t="s">
        <v>78</v>
      </c>
      <c r="PG10" s="56" t="s">
        <v>78</v>
      </c>
      <c r="PH10" s="56" t="s">
        <v>78</v>
      </c>
      <c r="PI10" s="56" t="s">
        <v>78</v>
      </c>
      <c r="PJ10" s="56" t="s">
        <v>78</v>
      </c>
      <c r="PK10" s="56" t="s">
        <v>78</v>
      </c>
      <c r="PL10" s="56" t="s">
        <v>78</v>
      </c>
      <c r="PM10" s="56" t="s">
        <v>78</v>
      </c>
      <c r="PN10" s="56" t="s">
        <v>78</v>
      </c>
      <c r="PO10" s="56" t="s">
        <v>78</v>
      </c>
      <c r="PP10" s="56" t="s">
        <v>78</v>
      </c>
      <c r="PQ10" s="56" t="s">
        <v>78</v>
      </c>
      <c r="PR10" s="56" t="s">
        <v>78</v>
      </c>
      <c r="PS10" s="56" t="s">
        <v>78</v>
      </c>
      <c r="PT10" s="56" t="s">
        <v>78</v>
      </c>
      <c r="PU10" s="56" t="s">
        <v>78</v>
      </c>
      <c r="PV10" s="56" t="s">
        <v>78</v>
      </c>
      <c r="PW10" s="56" t="s">
        <v>78</v>
      </c>
      <c r="PX10" s="56" t="s">
        <v>78</v>
      </c>
      <c r="PY10" s="56" t="s">
        <v>78</v>
      </c>
      <c r="PZ10" s="56" t="s">
        <v>78</v>
      </c>
      <c r="QA10" s="56" t="s">
        <v>78</v>
      </c>
      <c r="QB10" s="56" t="s">
        <v>78</v>
      </c>
      <c r="QC10" s="56" t="s">
        <v>78</v>
      </c>
      <c r="QD10" s="56" t="s">
        <v>78</v>
      </c>
      <c r="QE10" s="56" t="s">
        <v>78</v>
      </c>
      <c r="QF10" s="56" t="s">
        <v>78</v>
      </c>
      <c r="QG10" s="56" t="s">
        <v>78</v>
      </c>
      <c r="QH10" s="56" t="s">
        <v>78</v>
      </c>
      <c r="QI10" s="56" t="s">
        <v>78</v>
      </c>
      <c r="QJ10" s="56" t="s">
        <v>78</v>
      </c>
      <c r="QK10" s="56" t="s">
        <v>78</v>
      </c>
      <c r="QL10" s="56" t="s">
        <v>78</v>
      </c>
      <c r="QM10" s="56" t="s">
        <v>78</v>
      </c>
      <c r="QN10" s="56" t="s">
        <v>78</v>
      </c>
      <c r="QO10" s="56" t="s">
        <v>78</v>
      </c>
      <c r="QP10" s="56" t="s">
        <v>78</v>
      </c>
      <c r="QQ10" s="56" t="s">
        <v>78</v>
      </c>
      <c r="QR10" s="56" t="s">
        <v>78</v>
      </c>
      <c r="QS10" s="56" t="s">
        <v>78</v>
      </c>
      <c r="QT10" s="56" t="s">
        <v>78</v>
      </c>
      <c r="QU10" s="56" t="s">
        <v>78</v>
      </c>
      <c r="QV10" s="56" t="s">
        <v>78</v>
      </c>
      <c r="QW10" s="56" t="s">
        <v>78</v>
      </c>
      <c r="QX10" s="56" t="s">
        <v>78</v>
      </c>
      <c r="QY10" s="56" t="s">
        <v>78</v>
      </c>
      <c r="QZ10" s="56" t="s">
        <v>78</v>
      </c>
      <c r="RA10" s="56" t="s">
        <v>78</v>
      </c>
      <c r="RB10" s="56" t="s">
        <v>78</v>
      </c>
      <c r="RC10" s="56" t="s">
        <v>78</v>
      </c>
      <c r="RD10" s="56" t="s">
        <v>78</v>
      </c>
      <c r="RE10" s="56" t="s">
        <v>78</v>
      </c>
      <c r="RF10" s="56" t="s">
        <v>78</v>
      </c>
      <c r="RG10" s="56" t="s">
        <v>78</v>
      </c>
      <c r="RH10" s="56" t="s">
        <v>78</v>
      </c>
      <c r="RI10" s="56" t="s">
        <v>78</v>
      </c>
      <c r="RJ10" s="56" t="s">
        <v>78</v>
      </c>
      <c r="RK10" s="56" t="s">
        <v>78</v>
      </c>
      <c r="RL10" s="56" t="s">
        <v>78</v>
      </c>
      <c r="RM10" s="56" t="s">
        <v>78</v>
      </c>
      <c r="RN10" s="56" t="s">
        <v>78</v>
      </c>
      <c r="RO10" s="56" t="s">
        <v>78</v>
      </c>
      <c r="RP10" s="56" t="s">
        <v>78</v>
      </c>
      <c r="RQ10" s="56" t="s">
        <v>78</v>
      </c>
      <c r="RR10" s="56" t="s">
        <v>78</v>
      </c>
      <c r="RS10" s="56" t="s">
        <v>78</v>
      </c>
      <c r="RT10" s="56" t="s">
        <v>78</v>
      </c>
      <c r="RU10" s="56" t="s">
        <v>78</v>
      </c>
      <c r="RV10" s="56" t="s">
        <v>78</v>
      </c>
      <c r="RW10" s="56" t="s">
        <v>78</v>
      </c>
      <c r="RX10" s="56" t="s">
        <v>78</v>
      </c>
      <c r="RY10" s="56" t="s">
        <v>78</v>
      </c>
      <c r="RZ10" s="56" t="s">
        <v>78</v>
      </c>
      <c r="SA10" s="56" t="s">
        <v>78</v>
      </c>
      <c r="SB10" s="56" t="s">
        <v>78</v>
      </c>
      <c r="SC10" s="56" t="s">
        <v>78</v>
      </c>
      <c r="SD10" s="56" t="s">
        <v>78</v>
      </c>
      <c r="SE10" s="56" t="s">
        <v>78</v>
      </c>
      <c r="SF10" s="56" t="s">
        <v>78</v>
      </c>
      <c r="SG10" s="56" t="s">
        <v>78</v>
      </c>
      <c r="SH10" s="56" t="s">
        <v>78</v>
      </c>
      <c r="SI10" s="56" t="s">
        <v>78</v>
      </c>
      <c r="SJ10" s="56" t="s">
        <v>78</v>
      </c>
      <c r="SK10" s="56" t="s">
        <v>78</v>
      </c>
      <c r="SL10" s="56" t="s">
        <v>78</v>
      </c>
      <c r="SM10" s="56" t="s">
        <v>78</v>
      </c>
      <c r="SN10" s="56" t="s">
        <v>78</v>
      </c>
      <c r="SO10" s="56" t="s">
        <v>78</v>
      </c>
      <c r="SP10" s="56" t="s">
        <v>78</v>
      </c>
      <c r="SQ10" s="56" t="s">
        <v>78</v>
      </c>
      <c r="SR10" s="56" t="s">
        <v>78</v>
      </c>
      <c r="SS10" s="56" t="s">
        <v>78</v>
      </c>
      <c r="ST10" s="56" t="s">
        <v>78</v>
      </c>
      <c r="SU10" s="56" t="s">
        <v>78</v>
      </c>
      <c r="SV10" s="56" t="s">
        <v>78</v>
      </c>
      <c r="SW10" s="56" t="s">
        <v>78</v>
      </c>
      <c r="SX10" s="56" t="s">
        <v>78</v>
      </c>
      <c r="SY10" s="56" t="s">
        <v>78</v>
      </c>
      <c r="SZ10" s="56" t="s">
        <v>78</v>
      </c>
      <c r="TA10" s="56" t="s">
        <v>78</v>
      </c>
      <c r="TB10" s="56" t="s">
        <v>78</v>
      </c>
      <c r="TC10" s="56" t="s">
        <v>78</v>
      </c>
      <c r="TD10" s="56" t="s">
        <v>78</v>
      </c>
      <c r="TE10" s="56" t="s">
        <v>78</v>
      </c>
      <c r="TF10" s="56" t="s">
        <v>78</v>
      </c>
      <c r="TG10" s="56" t="s">
        <v>78</v>
      </c>
      <c r="TH10" s="56" t="s">
        <v>78</v>
      </c>
      <c r="TI10" s="56" t="s">
        <v>78</v>
      </c>
      <c r="TJ10" s="56" t="s">
        <v>78</v>
      </c>
      <c r="TK10" s="56" t="s">
        <v>78</v>
      </c>
      <c r="TL10" s="56" t="s">
        <v>78</v>
      </c>
      <c r="TM10" s="56" t="s">
        <v>78</v>
      </c>
      <c r="TN10" s="56" t="s">
        <v>78</v>
      </c>
      <c r="TO10" s="56" t="s">
        <v>78</v>
      </c>
      <c r="TP10" s="56" t="s">
        <v>78</v>
      </c>
      <c r="TQ10" s="56" t="s">
        <v>78</v>
      </c>
      <c r="TR10" s="56" t="s">
        <v>78</v>
      </c>
      <c r="TS10" s="56" t="s">
        <v>78</v>
      </c>
      <c r="TT10" s="56" t="s">
        <v>78</v>
      </c>
      <c r="TU10" s="56" t="s">
        <v>78</v>
      </c>
      <c r="TV10" s="56" t="s">
        <v>78</v>
      </c>
      <c r="TW10" s="56" t="s">
        <v>78</v>
      </c>
      <c r="TX10" s="56" t="s">
        <v>78</v>
      </c>
      <c r="TY10" s="56" t="s">
        <v>78</v>
      </c>
      <c r="TZ10" s="56" t="s">
        <v>78</v>
      </c>
      <c r="UA10" s="56" t="s">
        <v>78</v>
      </c>
      <c r="UB10" s="56" t="s">
        <v>78</v>
      </c>
      <c r="UC10" s="56" t="s">
        <v>78</v>
      </c>
      <c r="UD10" s="56" t="s">
        <v>78</v>
      </c>
      <c r="UE10" s="56" t="s">
        <v>78</v>
      </c>
      <c r="UF10" s="56" t="s">
        <v>78</v>
      </c>
      <c r="UG10" s="56" t="s">
        <v>78</v>
      </c>
      <c r="UH10" s="56" t="s">
        <v>78</v>
      </c>
      <c r="UI10" s="56" t="s">
        <v>78</v>
      </c>
      <c r="UJ10" s="56" t="s">
        <v>78</v>
      </c>
      <c r="UK10" s="56" t="s">
        <v>78</v>
      </c>
      <c r="UL10" s="56" t="s">
        <v>78</v>
      </c>
      <c r="UM10" s="56" t="s">
        <v>78</v>
      </c>
      <c r="UN10" s="56" t="s">
        <v>78</v>
      </c>
      <c r="UO10" s="56" t="s">
        <v>78</v>
      </c>
      <c r="UP10" s="56" t="s">
        <v>78</v>
      </c>
      <c r="UQ10" s="56" t="s">
        <v>78</v>
      </c>
      <c r="UR10" s="56" t="s">
        <v>78</v>
      </c>
      <c r="US10" s="56" t="s">
        <v>78</v>
      </c>
      <c r="UT10" s="56" t="s">
        <v>78</v>
      </c>
      <c r="UU10" s="56" t="s">
        <v>78</v>
      </c>
      <c r="UV10" s="56" t="s">
        <v>78</v>
      </c>
      <c r="UW10" s="56" t="s">
        <v>78</v>
      </c>
      <c r="UX10" s="56" t="s">
        <v>78</v>
      </c>
      <c r="UY10" s="56" t="s">
        <v>78</v>
      </c>
      <c r="UZ10" s="56" t="s">
        <v>78</v>
      </c>
      <c r="VA10" s="56" t="s">
        <v>78</v>
      </c>
      <c r="VB10" s="56" t="s">
        <v>78</v>
      </c>
      <c r="VC10" s="56" t="s">
        <v>78</v>
      </c>
    </row>
    <row r="11" spans="1:575" ht="22.5" customHeight="1" x14ac:dyDescent="0.25">
      <c r="A11" s="32" t="s">
        <v>39</v>
      </c>
      <c r="B11" s="27" t="str">
        <f>HYPERLINK("https://psref.lenovo.com/Detail/Lenovo/Lenovo_V15_G4_AMN?M="&amp;B8,"» Online-Datenblatt")</f>
        <v>» Online-Datenblatt</v>
      </c>
      <c r="C11" s="27" t="str">
        <f>HYPERLINK("https://psref.lenovo.com/Detail/Lenovo/Lenovo_V15_G4_AMN?M="&amp;C8,"» Online-Datenblatt")</f>
        <v>» Online-Datenblatt</v>
      </c>
      <c r="D11" s="59"/>
      <c r="E11" s="27" t="str">
        <f>HYPERLINK("https://psref.lenovo.com/Detail/Lenovo%20Laptops/Lenovo_V15_G4_IRU?M="&amp;E8,"» Online-Datenblatt")</f>
        <v>» Online-Datenblatt</v>
      </c>
      <c r="F11" s="27" t="str">
        <f>HYPERLINK("https://psref.lenovo.com/Detail/Lenovo%20Laptops/Lenovo_V15_G4_IRU?M="&amp;F8,"» Online-Datenblatt")</f>
        <v>» Online-Datenblatt</v>
      </c>
      <c r="G11" s="27" t="str">
        <f>HYPERLINK("https://psref.lenovo.com/Detail/Lenovo%20Laptops/Lenovo_V15_G4_IRU?M="&amp;G8,"» Online-Datenblatt")</f>
        <v>» Online-Datenblatt</v>
      </c>
      <c r="H11" s="59" t="s">
        <v>78</v>
      </c>
      <c r="I11" s="27" t="str">
        <f>HYPERLINK("https://psref.lenovo.com/Detail/Lenovo/Lenovo_V17_G4_IRU?M="&amp;I8,"» Online-Datenblatt")</f>
        <v>» Online-Datenblatt</v>
      </c>
      <c r="J11" s="27" t="str">
        <f>HYPERLINK("https://psref.lenovo.com/Detail/Lenovo/Lenovo_V17_G4_IRU?M="&amp;J8,"» Online-Datenblatt")</f>
        <v>» Online-Datenblatt</v>
      </c>
      <c r="L11" s="27" t="str">
        <f>HYPERLINK("https://psref.lenovo.com/Detail/Lenovo_13w_Yoga_Gen_2?M="&amp;L8,"» Online-Datenblatt")</f>
        <v>» Online-Datenblatt</v>
      </c>
      <c r="N11" s="27" t="str">
        <f>HYPERLINK("https://psref.lenovo.com/Detail/ThinkBook/ThinkBook_14_G6_ABP?M="&amp;N8,"» Online-Datenblatt")</f>
        <v>» Online-Datenblatt</v>
      </c>
      <c r="O11" s="27" t="str">
        <f>HYPERLINK("https://psref.lenovo.com/Detail/ThinkBook/ThinkBook_14_G6_ABP?M="&amp;O8,"» Online-Datenblatt")</f>
        <v>» Online-Datenblatt</v>
      </c>
      <c r="P11" s="27" t="str">
        <f>HYPERLINK("https://psref.lenovo.com/Detail/ThinkBook/ThinkBook_14_G6_ABP?M="&amp;P8,"» Online-Datenblatt")</f>
        <v>» Online-Datenblatt</v>
      </c>
      <c r="R11" s="27" t="str">
        <f>HYPERLINK("https://psref.lenovo.com/Detail/ThinkBook/ThinkBook_14_G6_IRL?M="&amp;R8,"» Online-Datenblatt")</f>
        <v>» Online-Datenblatt</v>
      </c>
      <c r="S11" s="27" t="str">
        <f>HYPERLINK("https://psref.lenovo.com/Detail/ThinkBook/ThinkBook_14_G6_IRL?M="&amp;S8,"» Online-Datenblatt")</f>
        <v>» Online-Datenblatt</v>
      </c>
      <c r="T11" s="27" t="str">
        <f>HYPERLINK("https://psref.lenovo.com/Detail/ThinkBook/ThinkBook_14_G6_IRL?M="&amp;T8,"» Online-Datenblatt")</f>
        <v>» Online-Datenblatt</v>
      </c>
      <c r="V11" s="27" t="str">
        <f>HYPERLINK("https://psref.lenovo.com/Detail/ThinkBook/ThinkBook_16_G6_ABP?M="&amp;V8,"» Online-Datenblatt")</f>
        <v>» Online-Datenblatt</v>
      </c>
      <c r="W11" s="27" t="str">
        <f>HYPERLINK("https://psref.lenovo.com/Detail/ThinkBook/ThinkBook_16_G6_ABP?M="&amp;W8,"» Online-Datenblatt")</f>
        <v>» Online-Datenblatt</v>
      </c>
      <c r="X11" s="27" t="str">
        <f>HYPERLINK("https://psref.lenovo.com/Detail/ThinkBook/ThinkBook_16_G6_ABP?M="&amp;X8,"» Online-Datenblatt")</f>
        <v>» Online-Datenblatt</v>
      </c>
      <c r="Y11" s="27" t="str">
        <f>HYPERLINK("https://psref.lenovo.com/Detail/ThinkBook/ThinkBook_16_G6_ABP?M="&amp;Y8,"» Online-Datenblatt")</f>
        <v>» Online-Datenblatt</v>
      </c>
      <c r="Z11" s="59" t="s">
        <v>78</v>
      </c>
      <c r="AA11" s="27" t="str">
        <f>HYPERLINK("https://psref.lenovo.com/Detail/ThinkBook/ThinkBook_16_G6_IRL?M="&amp;AA8,"» Online-Datenblatt")</f>
        <v>» Online-Datenblatt</v>
      </c>
      <c r="AB11" s="27" t="str">
        <f>HYPERLINK("https://psref.lenovo.com/Detail/ThinkBook/ThinkBook_16_G6_IRL?M="&amp;AB8,"» Online-Datenblatt")</f>
        <v>» Online-Datenblatt</v>
      </c>
      <c r="AC11" s="27" t="str">
        <f>HYPERLINK("https://psref.lenovo.com/Detail/ThinkBook/ThinkBook_16_G6_IRL?M="&amp;AC8,"» Online-Datenblatt")</f>
        <v>» Online-Datenblatt</v>
      </c>
      <c r="AD11" s="27" t="str">
        <f>HYPERLINK("https://psref.lenovo.com/Detail/ThinkBook/ThinkBook_16_G6_IRL?M="&amp;AD8,"» Online-Datenblatt")</f>
        <v>» Online-Datenblatt</v>
      </c>
      <c r="AE11" s="59" t="s">
        <v>78</v>
      </c>
      <c r="AF11" s="27" t="str">
        <f>HYPERLINK("https://psref.lenovo.com/Detail/ThinkBook/ThinkBook_16p_G4_IRH?M="&amp;AF8,"» Online-Datenblatt")</f>
        <v>» Online-Datenblatt</v>
      </c>
      <c r="AG11" s="27" t="str">
        <f>HYPERLINK("https://psref.lenovo.com/Detail/ThinkBook/ThinkBook_16p_G4_IRH?M="&amp;AG8,"» Online-Datenblatt")</f>
        <v>» Online-Datenblatt</v>
      </c>
      <c r="AH11" s="27" t="str">
        <f>HYPERLINK("https://psref.lenovo.com/Detail/ThinkBook/ThinkBook_16p_G4_IRH?M="&amp;AH8,"» Online-Datenblatt")</f>
        <v>» Online-Datenblatt</v>
      </c>
      <c r="AJ11" s="37" t="str">
        <f>HYPERLINK("https://psref.lenovo.com/Detail/ThinkBook/ThinkBook_13x_G2_IAP?M="&amp;AJ8,"» Online-Datenblatt")</f>
        <v>» Online-Datenblatt</v>
      </c>
      <c r="AK11" s="37" t="str">
        <f>HYPERLINK("https://psref.lenovo.com/Detail/ThinkBook/ThinkBook_13x_G2_IAP?M="&amp;AK8,"» Online-Datenblatt")</f>
        <v>» Online-Datenblatt</v>
      </c>
      <c r="AL11" s="59" t="s">
        <v>78</v>
      </c>
      <c r="AM11" s="37" t="str">
        <f>HYPERLINK("https://psref.lenovo.com/Detail/ThinkBook/ThinkBook_14s_Yoga_G3_IRU?M="&amp;AM8,"» Online-Datenblatt")</f>
        <v>» Online-Datenblatt</v>
      </c>
      <c r="AN11" s="37" t="str">
        <f>HYPERLINK("https://psref.lenovo.com/Detail/ThinkBook/ThinkBook_14s_Yoga_G3_IRU?M="&amp;AN8,"» Online-Datenblatt")</f>
        <v>» Online-Datenblatt</v>
      </c>
      <c r="AO11" s="37" t="str">
        <f>HYPERLINK("https://psref.lenovo.com/Detail/ThinkBook/ThinkBook_14s_Yoga_G3_IRU?M="&amp;AO8,"» Online-Datenblatt")</f>
        <v>» Online-Datenblatt</v>
      </c>
      <c r="AQ11" s="27" t="str">
        <f>HYPERLINK("https://psref.lenovo.com/Detail/ThinkPad/ThinkPad_E14_Gen_5_AMD?M="&amp;AQ8,"» Online-Datenblatt")</f>
        <v>» Online-Datenblatt</v>
      </c>
      <c r="AR11" s="27" t="str">
        <f>HYPERLINK("https://psref.lenovo.com/Detail/ThinkPad/ThinkPad_E14_Gen_5_AMD?M="&amp;AR8,"» Online-Datenblatt")</f>
        <v>» Online-Datenblatt</v>
      </c>
      <c r="AS11" s="27" t="str">
        <f>HYPERLINK("https://psref.lenovo.com/Detail/ThinkPad/ThinkPad_E14_Gen_5_AMD?M="&amp;AS8,"» Online-Datenblatt")</f>
        <v>» Online-Datenblatt</v>
      </c>
      <c r="AT11" s="27" t="str">
        <f>HYPERLINK("https://psref.lenovo.com/Detail/ThinkPad/ThinkPad_E14_Gen_5_AMD?M="&amp;AT8,"» Online-Datenblatt")</f>
        <v>» Online-Datenblatt</v>
      </c>
      <c r="AU11" s="59" t="s">
        <v>78</v>
      </c>
      <c r="AV11" s="27" t="str">
        <f>HYPERLINK("https://psref.lenovo.com/Detail/ThinkPad/ThinkPad_E14_Gen_5_Intel?M="&amp;AV8,"» Online-Datenblatt")</f>
        <v>» Online-Datenblatt</v>
      </c>
      <c r="AW11" s="27" t="str">
        <f>HYPERLINK("https://psref.lenovo.com/Detail/ThinkPad/ThinkPad_E14_Gen_5_Intel?M="&amp;AW8,"» Online-Datenblatt")</f>
        <v>» Online-Datenblatt</v>
      </c>
      <c r="AX11" s="27" t="str">
        <f>HYPERLINK("https://psref.lenovo.com/Detail/ThinkPad/ThinkPad_E14_Gen_5_Intel?M="&amp;AX8,"» Online-Datenblatt")</f>
        <v>» Online-Datenblatt</v>
      </c>
      <c r="AY11" s="27" t="str">
        <f>HYPERLINK("https://psref.lenovo.com/Detail/ThinkPad/ThinkPad_E14_Gen_5_Intel?M="&amp;AY8,"» Online-Datenblatt")</f>
        <v>» Online-Datenblatt</v>
      </c>
      <c r="AZ11" s="59" t="s">
        <v>78</v>
      </c>
      <c r="BA11" s="27" t="str">
        <f>HYPERLINK("https://psref.lenovo.com/Detail/ThinkPad/ThinkPad_E16_Gen_1_AMD?M="&amp;BA8,"» Online-Datenblatt")</f>
        <v>» Online-Datenblatt</v>
      </c>
      <c r="BB11" s="27" t="str">
        <f>HYPERLINK("https://psref.lenovo.com/Detail/ThinkPad/ThinkPad_E16_Gen_1_AMD?M="&amp;BB8,"» Online-Datenblatt")</f>
        <v>» Online-Datenblatt</v>
      </c>
      <c r="BC11" s="27" t="str">
        <f>HYPERLINK("https://psref.lenovo.com/Detail/ThinkPad/ThinkPad_E16_Gen_1_AMD?M="&amp;BC8,"» Online-Datenblatt")</f>
        <v>» Online-Datenblatt</v>
      </c>
      <c r="BD11" s="27" t="str">
        <f>HYPERLINK("https://psref.lenovo.com/Detail/ThinkPad/ThinkPad_E16_Gen_1_AMD?M="&amp;BD8,"» Online-Datenblatt")</f>
        <v>» Online-Datenblatt</v>
      </c>
      <c r="BE11" s="59" t="s">
        <v>78</v>
      </c>
      <c r="BF11" s="27" t="str">
        <f>HYPERLINK("https://psref.lenovo.com/Detail/ThinkPad_E16_Gen_1_Intel?M="&amp;BF8,"» Online-Datenblatt")</f>
        <v>» Online-Datenblatt</v>
      </c>
      <c r="BG11" s="27" t="str">
        <f>HYPERLINK("https://psref.lenovo.com/Detail/ThinkPad_E16_Gen_1_Intel?M="&amp;BG8,"» Online-Datenblatt")</f>
        <v>» Online-Datenblatt</v>
      </c>
      <c r="BH11" s="27" t="str">
        <f>HYPERLINK("https://psref.lenovo.com/Detail/ThinkPad_E16_Gen_1_Intel?M="&amp;BH8,"» Online-Datenblatt")</f>
        <v>» Online-Datenblatt</v>
      </c>
      <c r="BI11" s="27" t="str">
        <f>HYPERLINK("https://psref.lenovo.com/Detail/ThinkPad_E16_Gen_1_Intel?M="&amp;BI8,"» Online-Datenblatt")</f>
        <v>» Online-Datenblatt</v>
      </c>
      <c r="BJ11" s="27" t="str">
        <f>HYPERLINK("https://psref.lenovo.com/Detail/ThinkPad_E16_Gen_1_Intel?M="&amp;BJ8,"» Online-Datenblatt")</f>
        <v>» Online-Datenblatt</v>
      </c>
      <c r="BK11" s="59" t="s">
        <v>78</v>
      </c>
      <c r="BL11" s="48" t="str">
        <f>HYPERLINK("https://psref.lenovo.com/Detail/ThinkPad/ThinkPad_L13_Gen_4_Intel?M="&amp;BL8,"» Online-Datenblatt")</f>
        <v>» Online-Datenblatt</v>
      </c>
      <c r="BM11" s="59" t="s">
        <v>78</v>
      </c>
      <c r="BN11" s="41" t="str">
        <f>HYPERLINK("https://psref.lenovo.com/Detail/ThinkPad/ThinkPad_L13_Yoga_Gen_4_AMD?M="&amp;BN8,"» Online-Datenblatt")</f>
        <v>» Online-Datenblatt</v>
      </c>
      <c r="BO11" s="41" t="str">
        <f>HYPERLINK("https://psref.lenovo.com/Detail/ThinkPad/ThinkPad_L13_Yoga_Gen_4_AMD?M="&amp;BO8,"» Online-Datenblatt")</f>
        <v>» Online-Datenblatt</v>
      </c>
      <c r="BP11" s="41" t="str">
        <f>HYPERLINK("https://psref.lenovo.com/Detail/ThinkPad/ThinkPad_L13_Yoga_Gen_4_AMD?M="&amp;BP8,"» Online-Datenblatt")</f>
        <v>» Online-Datenblatt</v>
      </c>
      <c r="BQ11" s="59" t="s">
        <v>78</v>
      </c>
      <c r="BR11" s="41" t="str">
        <f>HYPERLINK("https://psref.lenovo.com/Detail/ThinkPad/ThinkPad_L13_Yoga_Gen_4_Intel?M="&amp;BR8,"» Online-Datenblatt")</f>
        <v>» Online-Datenblatt</v>
      </c>
      <c r="BS11" s="41" t="str">
        <f>HYPERLINK("https://psref.lenovo.com/Detail/ThinkPad/ThinkPad_L13_Yoga_Gen_4_Intel?M="&amp;BS8,"» Online-Datenblatt")</f>
        <v>» Online-Datenblatt</v>
      </c>
      <c r="BT11" s="41" t="str">
        <f>HYPERLINK("https://psref.lenovo.com/Detail/ThinkPad/ThinkPad_L13_Yoga_Gen_4_Intel?M="&amp;BT8,"» Online-Datenblatt")</f>
        <v>» Online-Datenblatt</v>
      </c>
      <c r="BU11" s="41" t="str">
        <f>HYPERLINK("https://psref.lenovo.com/Detail/ThinkPad/ThinkPad_L13_Yoga_Gen_4_Intel?M="&amp;BU8,"» Online-Datenblatt")</f>
        <v>» Online-Datenblatt</v>
      </c>
      <c r="BV11" s="41" t="str">
        <f>HYPERLINK("https://psref.lenovo.com/Detail/ThinkPad/ThinkPad_L13_Yoga_Gen_4_Intel?M="&amp;BV8,"» Online-Datenblatt")</f>
        <v>» Online-Datenblatt</v>
      </c>
      <c r="BW11" s="59"/>
      <c r="BX11" s="41" t="str">
        <f>HYPERLINK("https://psref.lenovo.com/Detail/ThinkPad/ThinkPad_L14_Gen_4_AMD?M="&amp;BX8,"» Online-Datenblatt")</f>
        <v>» Online-Datenblatt</v>
      </c>
      <c r="BY11" s="41" t="str">
        <f>HYPERLINK("https://psref.lenovo.com/Detail/ThinkPad/ThinkPad_L14_Gen_4_AMD?M="&amp;BY8,"» Online-Datenblatt")</f>
        <v>» Online-Datenblatt</v>
      </c>
      <c r="BZ11" s="41" t="str">
        <f>HYPERLINK("https://psref.lenovo.com/Detail/ThinkPad/ThinkPad_L14_Gen_4_AMD?M="&amp;BZ8,"» Online-Datenblatt")</f>
        <v>» Online-Datenblatt</v>
      </c>
      <c r="CA11" s="41" t="str">
        <f>HYPERLINK("https://psref.lenovo.com/Detail/ThinkPad/ThinkPad_L14_Gen_4_AMD?M="&amp;CA8,"» Online-Datenblatt")</f>
        <v>» Online-Datenblatt</v>
      </c>
      <c r="CB11" s="59" t="s">
        <v>78</v>
      </c>
      <c r="CC11" s="41" t="str">
        <f>HYPERLINK("https://psref.lenovo.com/Detail/ThinkPad/ThinkPad_L14_Gen_4_Intel?M="&amp;CC8,"» Online-Datenblatt")</f>
        <v>» Online-Datenblatt</v>
      </c>
      <c r="CD11" s="41" t="str">
        <f>HYPERLINK("https://psref.lenovo.com/Detail/ThinkPad/ThinkPad_L14_Gen_4_Intel?M="&amp;CD8,"» Online-Datenblatt")</f>
        <v>» Online-Datenblatt</v>
      </c>
      <c r="CE11" s="41" t="str">
        <f>HYPERLINK("https://psref.lenovo.com/Detail/ThinkPad/ThinkPad_L14_Gen_4_Intel?M="&amp;CE8,"» Online-Datenblatt")</f>
        <v>» Online-Datenblatt</v>
      </c>
      <c r="CF11" s="41" t="str">
        <f>HYPERLINK("https://psref.lenovo.com/Detail/ThinkPad/ThinkPad_L14_Gen_4_Intel?M="&amp;CF8,"» Online-Datenblatt")</f>
        <v>» Online-Datenblatt</v>
      </c>
      <c r="CG11" s="41" t="str">
        <f>HYPERLINK("https://psref.lenovo.com/Detail/ThinkPad/ThinkPad_L14_Gen_4_Intel?M="&amp;CG8,"» Online-Datenblatt")</f>
        <v>» Online-Datenblatt</v>
      </c>
      <c r="CH11" s="59" t="s">
        <v>78</v>
      </c>
      <c r="CI11" s="41" t="str">
        <f t="shared" ref="CI11:CN11" si="0">HYPERLINK("https://psref.lenovo.com/Detail/ThinkPad/ThinkPad_L15_Gen_4_AMD?M="&amp;CI8,"» Online-Datenblatt")</f>
        <v>» Online-Datenblatt</v>
      </c>
      <c r="CJ11" s="41" t="str">
        <f t="shared" si="0"/>
        <v>» Online-Datenblatt</v>
      </c>
      <c r="CK11" s="41" t="str">
        <f t="shared" si="0"/>
        <v>» Online-Datenblatt</v>
      </c>
      <c r="CL11" s="41" t="str">
        <f t="shared" si="0"/>
        <v>» Online-Datenblatt</v>
      </c>
      <c r="CM11" s="41" t="str">
        <f t="shared" si="0"/>
        <v>» Online-Datenblatt</v>
      </c>
      <c r="CN11" s="41" t="str">
        <f t="shared" si="0"/>
        <v>» Online-Datenblatt</v>
      </c>
      <c r="CO11" s="59" t="s">
        <v>78</v>
      </c>
      <c r="CP11" s="41" t="str">
        <f t="shared" ref="CP11:CU11" si="1">HYPERLINK("https://psref.lenovo.com/Detail/ThinkPad/ThinkPad_L15_Gen_4_Intel?M="&amp;CP8,"» Online-Datenblatt")</f>
        <v>» Online-Datenblatt</v>
      </c>
      <c r="CQ11" s="41" t="str">
        <f t="shared" si="1"/>
        <v>» Online-Datenblatt</v>
      </c>
      <c r="CR11" s="41" t="str">
        <f t="shared" si="1"/>
        <v>» Online-Datenblatt</v>
      </c>
      <c r="CS11" s="41" t="str">
        <f t="shared" si="1"/>
        <v>» Online-Datenblatt</v>
      </c>
      <c r="CT11" s="41" t="str">
        <f t="shared" si="1"/>
        <v>» Online-Datenblatt</v>
      </c>
      <c r="CU11" s="41" t="str">
        <f t="shared" si="1"/>
        <v>» Online-Datenblatt</v>
      </c>
      <c r="CV11" s="59" t="s">
        <v>78</v>
      </c>
      <c r="CW11" s="48" t="str">
        <f>HYPERLINK("https://psref.lenovo.com/Detail/ThinkPad/ThinkPad_T14_Gen_4_AMD?M="&amp;CW8,"» Online-Datenblatt")</f>
        <v>» Online-Datenblatt</v>
      </c>
      <c r="CX11" s="41" t="str">
        <f>HYPERLINK("https://psref.lenovo.com/Detail/ThinkPad/ThinkPad_T14_Gen_4_AMD?M="&amp;CX8,"» Online-Datenblatt")</f>
        <v>» Online-Datenblatt</v>
      </c>
      <c r="CY11" s="48" t="str">
        <f>HYPERLINK("https://psref.lenovo.com/Detail/ThinkPad/ThinkPad_T14_Gen_4_AMD?M="&amp;CY8,"» Online-Datenblatt")</f>
        <v>» Online-Datenblatt</v>
      </c>
      <c r="CZ11" s="41" t="str">
        <f>HYPERLINK("https://psref.lenovo.com/Detail/ThinkPad/ThinkPad_T14_Gen_4_AMD?M="&amp;CZ8,"» Online-Datenblatt")</f>
        <v>» Online-Datenblatt</v>
      </c>
      <c r="DB11" s="27" t="str">
        <f t="shared" ref="DB11:DG11" si="2">HYPERLINK("https://psref.lenovo.com/Detail/ThinkPad/ThinkPad_T14_Gen_4_Intel?M="&amp;DB8,"» Online-Datenblatt")</f>
        <v>» Online-Datenblatt</v>
      </c>
      <c r="DC11" s="27" t="str">
        <f t="shared" si="2"/>
        <v>» Online-Datenblatt</v>
      </c>
      <c r="DD11" s="27" t="str">
        <f t="shared" si="2"/>
        <v>» Online-Datenblatt</v>
      </c>
      <c r="DE11" s="27" t="str">
        <f t="shared" si="2"/>
        <v>» Online-Datenblatt</v>
      </c>
      <c r="DF11" s="27" t="str">
        <f t="shared" si="2"/>
        <v>» Online-Datenblatt</v>
      </c>
      <c r="DG11" s="27" t="str">
        <f t="shared" si="2"/>
        <v>» Online-Datenblatt</v>
      </c>
      <c r="DH11" s="59" t="s">
        <v>78</v>
      </c>
      <c r="DI11" s="41" t="str">
        <f>HYPERLINK("https://psref.lenovo.com/Detail/ThinkPad/ThinkPad_T14s_Gen_4_AMD?M="&amp;DI8,"» Online-Datenblatt")</f>
        <v>» Online-Datenblatt</v>
      </c>
      <c r="DJ11" s="41" t="str">
        <f>HYPERLINK("https://psref.lenovo.com/Detail/ThinkPad/ThinkPad_T14s_Gen_4_AMD?M="&amp;DJ8,"» Online-Datenblatt")</f>
        <v>» Online-Datenblatt</v>
      </c>
      <c r="DK11" s="41" t="str">
        <f>HYPERLINK("https://psref.lenovo.com/Detail/ThinkPad/ThinkPad_T14s_Gen_4_AMD?M="&amp;DK8,"» Online-Datenblatt")</f>
        <v>» Online-Datenblatt</v>
      </c>
      <c r="DL11" s="59" t="s">
        <v>78</v>
      </c>
      <c r="DM11" s="27" t="str">
        <f t="shared" ref="DM11:DS11" si="3">HYPERLINK("https://psref.lenovo.com/Detail/ThinkPad/ThinkPad_T14s_Gen_4_Intel?M="&amp;DM8,"» Online-Datenblatt")</f>
        <v>» Online-Datenblatt</v>
      </c>
      <c r="DN11" s="27" t="str">
        <f t="shared" si="3"/>
        <v>» Online-Datenblatt</v>
      </c>
      <c r="DO11" s="27" t="str">
        <f t="shared" si="3"/>
        <v>» Online-Datenblatt</v>
      </c>
      <c r="DP11" s="27" t="str">
        <f t="shared" si="3"/>
        <v>» Online-Datenblatt</v>
      </c>
      <c r="DQ11" s="27" t="str">
        <f t="shared" si="3"/>
        <v>» Online-Datenblatt</v>
      </c>
      <c r="DR11" s="27" t="str">
        <f t="shared" si="3"/>
        <v>» Online-Datenblatt</v>
      </c>
      <c r="DS11" s="27" t="str">
        <f t="shared" si="3"/>
        <v>» Online-Datenblatt</v>
      </c>
      <c r="DT11" s="59" t="s">
        <v>78</v>
      </c>
      <c r="DU11" s="41" t="str">
        <f>HYPERLINK("https://psref.lenovo.com/Detail/ThinkPad/ThinkPad_T16_Gen_2_AMD?M="&amp;DU8,"» Online-Datenblatt")</f>
        <v>» Online-Datenblatt</v>
      </c>
      <c r="DV11" s="41" t="str">
        <f>HYPERLINK("https://psref.lenovo.com/Detail/ThinkPad/ThinkPad_T16_Gen_2_AMD?M="&amp;DV8,"» Online-Datenblatt")</f>
        <v>» Online-Datenblatt</v>
      </c>
      <c r="DW11" s="59" t="s">
        <v>78</v>
      </c>
      <c r="DX11" s="41" t="str">
        <f t="shared" ref="DX11:EC11" si="4">HYPERLINK("https://psref.lenovo.com/Detail/ThinkPad/ThinkPad_T16_Gen_2_Intel?M="&amp;DX8,"» Online-Datenblatt")</f>
        <v>» Online-Datenblatt</v>
      </c>
      <c r="DY11" s="41" t="str">
        <f t="shared" si="4"/>
        <v>» Online-Datenblatt</v>
      </c>
      <c r="DZ11" s="41" t="str">
        <f t="shared" si="4"/>
        <v>» Online-Datenblatt</v>
      </c>
      <c r="EA11" s="41" t="str">
        <f t="shared" si="4"/>
        <v>» Online-Datenblatt</v>
      </c>
      <c r="EB11" s="41" t="str">
        <f t="shared" si="4"/>
        <v>» Online-Datenblatt</v>
      </c>
      <c r="EC11" s="41" t="str">
        <f t="shared" si="4"/>
        <v>» Online-Datenblatt</v>
      </c>
      <c r="ED11" s="59" t="s">
        <v>78</v>
      </c>
      <c r="EE11" s="41" t="str">
        <f>HYPERLINK("https://psref.lenovo.com/Detail/ThinkPad/ThinkPad_X13_Gen_4_Intel?M="&amp;EE8,"» Online-Datenblatt")</f>
        <v>» Online-Datenblatt</v>
      </c>
      <c r="EF11" s="41" t="str">
        <f>HYPERLINK("https://psref.lenovo.com/Detail/ThinkPad/ThinkPad_X13_Gen_4_Intel?M="&amp;EF8,"» Online-Datenblatt")</f>
        <v>» Online-Datenblatt</v>
      </c>
      <c r="EG11" s="41" t="str">
        <f>HYPERLINK("https://psref.lenovo.com/Detail/ThinkPad/ThinkPad_X13_Gen_4_Intel?M="&amp;EG8,"» Online-Datenblatt")</f>
        <v>» Online-Datenblatt</v>
      </c>
      <c r="EH11" s="59" t="s">
        <v>78</v>
      </c>
      <c r="EI11" s="41" t="str">
        <f t="shared" ref="EI11:EN11" si="5">HYPERLINK("https://psref.lenovo.com/Detail/ThinkPad/ThinkPad_X13_Yoga_Gen_4?M="&amp;EI8,"» Online-Datenblatt")</f>
        <v>» Online-Datenblatt</v>
      </c>
      <c r="EJ11" s="41" t="str">
        <f t="shared" si="5"/>
        <v>» Online-Datenblatt</v>
      </c>
      <c r="EK11" s="41" t="str">
        <f t="shared" si="5"/>
        <v>» Online-Datenblatt</v>
      </c>
      <c r="EL11" s="41" t="str">
        <f t="shared" si="5"/>
        <v>» Online-Datenblatt</v>
      </c>
      <c r="EM11" s="41" t="str">
        <f t="shared" si="5"/>
        <v>» Online-Datenblatt</v>
      </c>
      <c r="EN11" s="41" t="str">
        <f t="shared" si="5"/>
        <v>» Online-Datenblatt</v>
      </c>
      <c r="EP11" s="41" t="str">
        <f t="shared" ref="EP11:EU11" si="6">HYPERLINK("https://psref.lenovo.com/Detail/ThinkPad/ThinkPad_X1_Carbon_Gen_11?M="&amp;EP8,"» Online-Datenblatt")</f>
        <v>» Online-Datenblatt</v>
      </c>
      <c r="EQ11" s="41" t="str">
        <f t="shared" si="6"/>
        <v>» Online-Datenblatt</v>
      </c>
      <c r="ER11" s="41" t="str">
        <f t="shared" si="6"/>
        <v>» Online-Datenblatt</v>
      </c>
      <c r="ES11" s="41" t="str">
        <f t="shared" si="6"/>
        <v>» Online-Datenblatt</v>
      </c>
      <c r="ET11" s="41" t="str">
        <f t="shared" si="6"/>
        <v>» Online-Datenblatt</v>
      </c>
      <c r="EU11" s="41" t="str">
        <f t="shared" si="6"/>
        <v>» Online-Datenblatt</v>
      </c>
      <c r="EV11" s="59" t="s">
        <v>78</v>
      </c>
      <c r="EW11" s="41" t="str">
        <f>HYPERLINK("https://psref.lenovo.com/Detail/ThinkPad/ThinkPad_X1_Yoga_Gen_8?M="&amp;EW8,"» Online-Datenblatt")</f>
        <v>» Online-Datenblatt</v>
      </c>
      <c r="EX11" s="41" t="str">
        <f>HYPERLINK("https://psref.lenovo.com/Detail/ThinkPad/ThinkPad_X1_Yoga_Gen_8?M="&amp;EX8,"» Online-Datenblatt")</f>
        <v>» Online-Datenblatt</v>
      </c>
      <c r="EY11" s="41" t="str">
        <f>HYPERLINK("https://psref.lenovo.com/Detail/ThinkPad/ThinkPad_X1_Yoga_Gen_8?M="&amp;EY8,"» Online-Datenblatt")</f>
        <v>» Online-Datenblatt</v>
      </c>
      <c r="EZ11" s="41" t="str">
        <f>HYPERLINK("https://psref.lenovo.com/Detail/ThinkPad/ThinkPad_X1_Yoga_Gen_8?M="&amp;EZ8,"» Online-Datenblatt")</f>
        <v>» Online-Datenblatt</v>
      </c>
      <c r="FA11" s="41" t="str">
        <f>HYPERLINK("https://psref.lenovo.com/Detail/ThinkPad/ThinkPad_X1_Yoga_Gen_8?M="&amp;FA8,"» Online-Datenblatt")</f>
        <v>» Online-Datenblatt</v>
      </c>
      <c r="FB11" s="59" t="s">
        <v>78</v>
      </c>
      <c r="FC11" s="41" t="str">
        <f>HYPERLINK("https://psref.lenovo.com/Detail/ThinkPad/ThinkPad_Z16_Gen_2?M="&amp;FC8,"» Online-Datenblatt")</f>
        <v>» Online-Datenblatt</v>
      </c>
      <c r="FD11" s="41" t="str">
        <f>HYPERLINK("https://psref.lenovo.com/Detail/ThinkPad/ThinkPad_Z16_Gen_2?M="&amp;FD8,"» Online-Datenblatt")</f>
        <v>» Online-Datenblatt</v>
      </c>
    </row>
    <row r="12" spans="1:575" ht="22.5" customHeight="1" thickBot="1" x14ac:dyDescent="0.3">
      <c r="A12" s="12" t="s">
        <v>41</v>
      </c>
      <c r="B12" s="23">
        <v>505</v>
      </c>
      <c r="C12" s="23">
        <v>587</v>
      </c>
      <c r="D12" s="63"/>
      <c r="E12" s="23">
        <v>528</v>
      </c>
      <c r="F12" s="23">
        <v>611</v>
      </c>
      <c r="G12" s="23">
        <v>669</v>
      </c>
      <c r="H12" s="63"/>
      <c r="I12" s="23">
        <v>764</v>
      </c>
      <c r="J12" s="23">
        <v>822</v>
      </c>
      <c r="K12" s="56" t="s">
        <v>78</v>
      </c>
      <c r="L12" s="23">
        <v>822</v>
      </c>
      <c r="M12" s="56" t="s">
        <v>78</v>
      </c>
      <c r="N12" s="23">
        <v>622</v>
      </c>
      <c r="O12" s="23">
        <v>681</v>
      </c>
      <c r="P12" s="23">
        <v>905</v>
      </c>
      <c r="Q12" s="56" t="s">
        <v>78</v>
      </c>
      <c r="R12" s="23">
        <v>705</v>
      </c>
      <c r="S12" s="23">
        <v>799</v>
      </c>
      <c r="T12" s="23">
        <v>987</v>
      </c>
      <c r="U12" s="56" t="s">
        <v>78</v>
      </c>
      <c r="V12" s="23">
        <v>622</v>
      </c>
      <c r="W12" s="23">
        <v>681</v>
      </c>
      <c r="X12" s="23">
        <v>740</v>
      </c>
      <c r="Y12" s="23">
        <v>905</v>
      </c>
      <c r="Z12" s="63"/>
      <c r="AA12" s="23">
        <v>705</v>
      </c>
      <c r="AB12" s="23">
        <v>787</v>
      </c>
      <c r="AC12" s="23">
        <v>893</v>
      </c>
      <c r="AD12" s="23">
        <v>987</v>
      </c>
      <c r="AE12" s="63"/>
      <c r="AF12" s="23">
        <v>1705</v>
      </c>
      <c r="AG12" s="23">
        <v>1822</v>
      </c>
      <c r="AH12" s="23">
        <v>1999</v>
      </c>
      <c r="AI12" s="56" t="s">
        <v>78</v>
      </c>
      <c r="AJ12" s="23">
        <v>940</v>
      </c>
      <c r="AK12" s="23">
        <v>1093</v>
      </c>
      <c r="AL12" s="63"/>
      <c r="AM12" s="23">
        <v>1034</v>
      </c>
      <c r="AN12" s="23">
        <v>1116</v>
      </c>
      <c r="AO12" s="23">
        <v>1258</v>
      </c>
      <c r="AP12" s="56" t="s">
        <v>78</v>
      </c>
      <c r="AQ12" s="23">
        <v>705</v>
      </c>
      <c r="AR12" s="23">
        <v>799</v>
      </c>
      <c r="AS12" s="23">
        <v>881</v>
      </c>
      <c r="AT12" s="23">
        <v>916</v>
      </c>
      <c r="AU12" s="59"/>
      <c r="AV12" s="23">
        <v>822</v>
      </c>
      <c r="AW12" s="23">
        <v>881</v>
      </c>
      <c r="AX12" s="23">
        <v>940</v>
      </c>
      <c r="AY12" s="23">
        <v>1058</v>
      </c>
      <c r="AZ12" s="59"/>
      <c r="BA12" s="23">
        <v>740</v>
      </c>
      <c r="BB12" s="23">
        <v>822</v>
      </c>
      <c r="BC12" s="23">
        <v>881</v>
      </c>
      <c r="BD12" s="23">
        <v>940</v>
      </c>
      <c r="BE12" s="59"/>
      <c r="BF12" s="23">
        <v>822</v>
      </c>
      <c r="BG12" s="23">
        <v>881</v>
      </c>
      <c r="BH12" s="23">
        <v>975</v>
      </c>
      <c r="BI12" s="23">
        <v>1058</v>
      </c>
      <c r="BJ12" s="23">
        <v>1116</v>
      </c>
      <c r="BK12" s="59"/>
      <c r="BL12" s="23">
        <v>1093</v>
      </c>
      <c r="BM12" s="59"/>
      <c r="BN12" s="23">
        <v>1140</v>
      </c>
      <c r="BO12" s="23">
        <v>1258</v>
      </c>
      <c r="BP12" s="23">
        <v>1293</v>
      </c>
      <c r="BQ12" s="59"/>
      <c r="BR12" s="23">
        <v>1211</v>
      </c>
      <c r="BS12" s="23">
        <v>1293</v>
      </c>
      <c r="BT12" s="23">
        <v>1352</v>
      </c>
      <c r="BU12" s="23">
        <v>1446</v>
      </c>
      <c r="BV12" s="23">
        <v>1422</v>
      </c>
      <c r="BW12" s="63"/>
      <c r="BX12" s="23">
        <v>999</v>
      </c>
      <c r="BY12" s="23">
        <v>1034</v>
      </c>
      <c r="BZ12" s="23">
        <v>1140</v>
      </c>
      <c r="CA12" s="23">
        <v>1175</v>
      </c>
      <c r="CB12" s="63"/>
      <c r="CC12" s="23">
        <v>1011</v>
      </c>
      <c r="CD12" s="23">
        <v>1093</v>
      </c>
      <c r="CE12" s="23">
        <v>1152</v>
      </c>
      <c r="CF12" s="23">
        <v>1234</v>
      </c>
      <c r="CG12" s="23">
        <v>1328</v>
      </c>
      <c r="CH12" s="63"/>
      <c r="CI12" s="23">
        <v>916</v>
      </c>
      <c r="CJ12" s="23">
        <v>999</v>
      </c>
      <c r="CK12" s="23">
        <v>1034</v>
      </c>
      <c r="CL12" s="23">
        <v>1058</v>
      </c>
      <c r="CM12" s="23">
        <v>1140</v>
      </c>
      <c r="CN12" s="23">
        <v>1175</v>
      </c>
      <c r="CO12" s="63"/>
      <c r="CP12" s="23">
        <v>1011</v>
      </c>
      <c r="CQ12" s="23">
        <v>1093</v>
      </c>
      <c r="CR12" s="23">
        <v>1152</v>
      </c>
      <c r="CS12" s="23">
        <v>1152</v>
      </c>
      <c r="CT12" s="23">
        <v>1234</v>
      </c>
      <c r="CU12" s="23">
        <v>1352</v>
      </c>
      <c r="CV12" s="63"/>
      <c r="CW12" s="23">
        <v>1469</v>
      </c>
      <c r="CX12" s="23">
        <v>1611</v>
      </c>
      <c r="CY12" s="23">
        <v>1764</v>
      </c>
      <c r="CZ12" s="23">
        <v>1881</v>
      </c>
      <c r="DA12" s="56" t="s">
        <v>78</v>
      </c>
      <c r="DB12" s="23">
        <v>1528</v>
      </c>
      <c r="DC12" s="23">
        <v>1587</v>
      </c>
      <c r="DD12" s="23">
        <v>1646</v>
      </c>
      <c r="DE12" s="23">
        <v>1764</v>
      </c>
      <c r="DF12" s="23">
        <v>1881</v>
      </c>
      <c r="DG12" s="23">
        <v>1999</v>
      </c>
      <c r="DH12" s="63"/>
      <c r="DI12" s="23">
        <v>1705</v>
      </c>
      <c r="DJ12" s="23">
        <v>1881</v>
      </c>
      <c r="DK12" s="23">
        <v>1999</v>
      </c>
      <c r="DL12" s="63"/>
      <c r="DM12" s="23">
        <v>1705</v>
      </c>
      <c r="DN12" s="23">
        <v>1705</v>
      </c>
      <c r="DO12" s="23">
        <v>1787</v>
      </c>
      <c r="DP12" s="23">
        <v>1881</v>
      </c>
      <c r="DQ12" s="23">
        <v>2034</v>
      </c>
      <c r="DR12" s="23">
        <v>1999</v>
      </c>
      <c r="DS12" s="23">
        <v>2116</v>
      </c>
      <c r="DT12" s="63"/>
      <c r="DU12" s="23">
        <v>1611</v>
      </c>
      <c r="DV12" s="23">
        <v>1846</v>
      </c>
      <c r="DW12" s="63"/>
      <c r="DX12" s="23">
        <v>1611</v>
      </c>
      <c r="DY12" s="23">
        <v>1669</v>
      </c>
      <c r="DZ12" s="23">
        <v>1728</v>
      </c>
      <c r="EA12" s="23">
        <v>1787</v>
      </c>
      <c r="EB12" s="23">
        <v>1964</v>
      </c>
      <c r="EC12" s="23">
        <v>2175</v>
      </c>
      <c r="ED12" s="63"/>
      <c r="EE12" s="23">
        <v>1528</v>
      </c>
      <c r="EF12" s="23">
        <v>1669</v>
      </c>
      <c r="EG12" s="23">
        <v>1764</v>
      </c>
      <c r="EH12" s="63"/>
      <c r="EI12" s="23">
        <v>1669</v>
      </c>
      <c r="EJ12" s="23">
        <v>1728</v>
      </c>
      <c r="EK12" s="23">
        <v>1787</v>
      </c>
      <c r="EL12" s="23">
        <v>1881</v>
      </c>
      <c r="EM12" s="23">
        <v>1975</v>
      </c>
      <c r="EN12" s="23">
        <v>1975</v>
      </c>
      <c r="EO12" s="56" t="s">
        <v>78</v>
      </c>
      <c r="EP12" s="23">
        <v>1916</v>
      </c>
      <c r="EQ12" s="23">
        <v>1952</v>
      </c>
      <c r="ER12" s="23">
        <v>2093</v>
      </c>
      <c r="ES12" s="23">
        <v>2328</v>
      </c>
      <c r="ET12" s="23">
        <v>2422</v>
      </c>
      <c r="EU12" s="23">
        <v>2622</v>
      </c>
      <c r="EV12" s="63"/>
      <c r="EW12" s="23">
        <v>2093</v>
      </c>
      <c r="EX12" s="23">
        <v>2352</v>
      </c>
      <c r="EY12" s="23">
        <v>2446</v>
      </c>
      <c r="EZ12" s="23">
        <v>2740</v>
      </c>
      <c r="FA12" s="23">
        <v>2799</v>
      </c>
      <c r="FB12" s="63"/>
      <c r="FC12" s="23">
        <v>2234</v>
      </c>
      <c r="FD12" s="23">
        <v>2587</v>
      </c>
    </row>
    <row r="13" spans="1:575" ht="30" customHeight="1" thickTop="1" thickBot="1" x14ac:dyDescent="0.3">
      <c r="A13" s="136" t="s">
        <v>1164</v>
      </c>
      <c r="B13" s="228" t="s">
        <v>1165</v>
      </c>
      <c r="C13" s="227" t="s">
        <v>111</v>
      </c>
      <c r="D13" s="59"/>
      <c r="E13" s="228" t="s">
        <v>1165</v>
      </c>
      <c r="F13" s="227" t="s">
        <v>111</v>
      </c>
      <c r="G13" s="227" t="s">
        <v>111</v>
      </c>
      <c r="H13" s="59"/>
      <c r="I13" s="227" t="s">
        <v>111</v>
      </c>
      <c r="J13" s="227" t="s">
        <v>111</v>
      </c>
      <c r="K13" s="59"/>
      <c r="L13" s="227" t="s">
        <v>111</v>
      </c>
      <c r="M13" s="59"/>
      <c r="N13" s="229" t="s">
        <v>1166</v>
      </c>
      <c r="O13" s="230"/>
      <c r="P13" s="231"/>
      <c r="Q13" s="59"/>
      <c r="R13" s="229" t="s">
        <v>1166</v>
      </c>
      <c r="S13" s="230"/>
      <c r="T13" s="231"/>
      <c r="U13" s="59"/>
      <c r="V13" s="229" t="s">
        <v>1166</v>
      </c>
      <c r="W13" s="232"/>
      <c r="X13" s="232"/>
      <c r="Y13" s="231"/>
      <c r="Z13" s="59"/>
      <c r="AA13" s="229" t="s">
        <v>1166</v>
      </c>
      <c r="AB13" s="232"/>
      <c r="AC13" s="232"/>
      <c r="AD13" s="231"/>
      <c r="AE13" s="59"/>
      <c r="AF13" s="228" t="s">
        <v>1165</v>
      </c>
      <c r="AG13" s="66" t="s">
        <v>111</v>
      </c>
      <c r="AH13" s="66" t="s">
        <v>111</v>
      </c>
      <c r="AI13" s="5"/>
      <c r="AJ13" s="66" t="s">
        <v>111</v>
      </c>
      <c r="AK13" s="66" t="s">
        <v>111</v>
      </c>
      <c r="AL13" s="59"/>
      <c r="AM13" s="66" t="s">
        <v>111</v>
      </c>
      <c r="AN13" s="66" t="s">
        <v>111</v>
      </c>
      <c r="AO13" s="66" t="s">
        <v>111</v>
      </c>
      <c r="AP13" s="59"/>
      <c r="AQ13" s="229" t="s">
        <v>1166</v>
      </c>
      <c r="AR13" s="232"/>
      <c r="AS13" s="232"/>
      <c r="AT13" s="231"/>
      <c r="AU13" s="63"/>
      <c r="AV13" s="229" t="s">
        <v>1166</v>
      </c>
      <c r="AW13" s="232"/>
      <c r="AX13" s="232"/>
      <c r="AY13" s="231"/>
      <c r="AZ13" s="63"/>
      <c r="BA13" s="229" t="s">
        <v>1166</v>
      </c>
      <c r="BB13" s="232"/>
      <c r="BC13" s="232"/>
      <c r="BD13" s="231"/>
      <c r="BE13" s="63"/>
      <c r="BF13" s="229" t="s">
        <v>1166</v>
      </c>
      <c r="BG13" s="232"/>
      <c r="BH13" s="232"/>
      <c r="BI13" s="232"/>
      <c r="BJ13" s="231"/>
      <c r="BK13" s="63"/>
      <c r="BL13" s="66" t="s">
        <v>111</v>
      </c>
      <c r="BM13" s="63"/>
      <c r="BN13" s="66" t="s">
        <v>111</v>
      </c>
      <c r="BO13" s="66" t="s">
        <v>111</v>
      </c>
      <c r="BP13" s="228" t="s">
        <v>1165</v>
      </c>
      <c r="BQ13" s="63"/>
      <c r="BR13" s="228" t="s">
        <v>1165</v>
      </c>
      <c r="BS13" s="66" t="s">
        <v>111</v>
      </c>
      <c r="BT13" s="66" t="s">
        <v>111</v>
      </c>
      <c r="BU13" s="66" t="s">
        <v>111</v>
      </c>
      <c r="BV13" s="228" t="s">
        <v>1165</v>
      </c>
      <c r="BW13" s="59"/>
      <c r="BX13" s="66" t="s">
        <v>111</v>
      </c>
      <c r="BY13" s="228" t="s">
        <v>1165</v>
      </c>
      <c r="BZ13" s="66" t="s">
        <v>111</v>
      </c>
      <c r="CA13" s="228" t="s">
        <v>1165</v>
      </c>
      <c r="CB13" s="59"/>
      <c r="CC13" s="66" t="s">
        <v>111</v>
      </c>
      <c r="CD13" s="66" t="s">
        <v>111</v>
      </c>
      <c r="CE13" s="66" t="s">
        <v>111</v>
      </c>
      <c r="CF13" s="66" t="s">
        <v>111</v>
      </c>
      <c r="CG13" s="228" t="s">
        <v>1165</v>
      </c>
      <c r="CH13" s="59"/>
      <c r="CI13" s="66" t="s">
        <v>111</v>
      </c>
      <c r="CJ13" s="66" t="s">
        <v>111</v>
      </c>
      <c r="CK13" s="228" t="s">
        <v>1165</v>
      </c>
      <c r="CL13" s="66" t="s">
        <v>111</v>
      </c>
      <c r="CM13" s="66" t="s">
        <v>111</v>
      </c>
      <c r="CN13" s="228" t="s">
        <v>1165</v>
      </c>
      <c r="CO13" s="59"/>
      <c r="CP13" s="66" t="s">
        <v>111</v>
      </c>
      <c r="CQ13" s="66" t="s">
        <v>111</v>
      </c>
      <c r="CR13" s="66" t="s">
        <v>111</v>
      </c>
      <c r="CS13" s="66" t="s">
        <v>111</v>
      </c>
      <c r="CT13" s="229" t="s">
        <v>1166</v>
      </c>
      <c r="CU13" s="233"/>
      <c r="CV13" s="59"/>
      <c r="CW13" s="228" t="s">
        <v>1165</v>
      </c>
      <c r="CX13" s="66" t="s">
        <v>111</v>
      </c>
      <c r="CY13" s="229" t="s">
        <v>1166</v>
      </c>
      <c r="CZ13" s="233"/>
      <c r="DA13" s="59"/>
      <c r="DB13" s="229" t="s">
        <v>1166</v>
      </c>
      <c r="DC13" s="233"/>
      <c r="DD13" s="66" t="s">
        <v>111</v>
      </c>
      <c r="DE13" s="229" t="s">
        <v>1166</v>
      </c>
      <c r="DF13" s="230"/>
      <c r="DG13" s="231"/>
      <c r="DH13" s="59"/>
      <c r="DI13" s="66" t="s">
        <v>111</v>
      </c>
      <c r="DJ13" s="229" t="s">
        <v>1166</v>
      </c>
      <c r="DK13" s="233"/>
      <c r="DL13" s="59"/>
      <c r="DM13" s="66" t="s">
        <v>111</v>
      </c>
      <c r="DN13" s="228" t="s">
        <v>1165</v>
      </c>
      <c r="DO13" s="66" t="s">
        <v>111</v>
      </c>
      <c r="DP13" s="228" t="s">
        <v>1165</v>
      </c>
      <c r="DQ13" s="66" t="s">
        <v>111</v>
      </c>
      <c r="DR13" s="229" t="s">
        <v>1166</v>
      </c>
      <c r="DS13" s="233"/>
      <c r="DT13" s="59"/>
      <c r="DU13" s="66" t="s">
        <v>111</v>
      </c>
      <c r="DV13" s="66" t="s">
        <v>111</v>
      </c>
      <c r="DW13" s="59"/>
      <c r="DX13" s="66" t="s">
        <v>111</v>
      </c>
      <c r="DY13" s="66" t="s">
        <v>111</v>
      </c>
      <c r="DZ13" s="66" t="s">
        <v>111</v>
      </c>
      <c r="EA13" s="66" t="s">
        <v>111</v>
      </c>
      <c r="EB13" s="66" t="s">
        <v>111</v>
      </c>
      <c r="EC13" s="66" t="s">
        <v>111</v>
      </c>
      <c r="ED13" s="59"/>
      <c r="EE13" s="229" t="s">
        <v>1166</v>
      </c>
      <c r="EF13" s="230"/>
      <c r="EG13" s="231"/>
      <c r="EH13" s="59"/>
      <c r="EI13" s="66" t="s">
        <v>111</v>
      </c>
      <c r="EJ13" s="66" t="s">
        <v>111</v>
      </c>
      <c r="EK13" s="66" t="s">
        <v>111</v>
      </c>
      <c r="EL13" s="66" t="s">
        <v>111</v>
      </c>
      <c r="EM13" s="66" t="s">
        <v>111</v>
      </c>
      <c r="EN13" s="66" t="s">
        <v>111</v>
      </c>
      <c r="EO13" s="59"/>
      <c r="EP13" s="66" t="s">
        <v>111</v>
      </c>
      <c r="EQ13" s="228" t="s">
        <v>1165</v>
      </c>
      <c r="ER13" s="66" t="s">
        <v>111</v>
      </c>
      <c r="ES13" s="229" t="s">
        <v>1166</v>
      </c>
      <c r="ET13" s="230"/>
      <c r="EU13" s="231"/>
      <c r="EV13" s="59"/>
      <c r="EW13" s="228" t="s">
        <v>1165</v>
      </c>
      <c r="EX13" s="66" t="s">
        <v>111</v>
      </c>
      <c r="EY13" s="229" t="s">
        <v>1166</v>
      </c>
      <c r="EZ13" s="230"/>
      <c r="FA13" s="231"/>
      <c r="FB13" s="59"/>
      <c r="FC13" s="66" t="s">
        <v>111</v>
      </c>
      <c r="FD13" s="66" t="s">
        <v>111</v>
      </c>
    </row>
    <row r="14" spans="1:575" ht="22.5" customHeight="1" thickTop="1" x14ac:dyDescent="0.25">
      <c r="A14" s="36" t="s">
        <v>62</v>
      </c>
      <c r="B14" s="30" t="str">
        <f>HYPERLINK("https://accessorysmartfind.lenovo.com/#/search?keyword=&amp;pageIndex=1&amp;pageSize=40&amp;query="&amp;(SUBSTITUTE(B8," ",""))&amp;"&amp;queryIsMT=0&amp;systemId=","» Zubehör")</f>
        <v>» Zubehör</v>
      </c>
      <c r="C14" s="27" t="str">
        <f>HYPERLINK("https://accessorysmartfind.lenovo.com/#/search?keyword=&amp;pageIndex=1&amp;pageSize=40&amp;query="&amp;(SUBSTITUTE(C8," ",""))&amp;"&amp;queryIsMT=0&amp;systemId=","» Zubehör")</f>
        <v>» Zubehör</v>
      </c>
      <c r="D14" s="59"/>
      <c r="E14" s="27" t="str">
        <f>HYPERLINK("https://accessorysmartfind.lenovo.com/#/search?keyword=&amp;pageIndex=1&amp;pageSize=40&amp;query="&amp;(SUBSTITUTE(E8," ",""))&amp;"&amp;queryIsMT=0&amp;systemId=","» Zubehör")</f>
        <v>» Zubehör</v>
      </c>
      <c r="F14" s="27" t="str">
        <f>HYPERLINK("https://accessorysmartfind.lenovo.com/#/search?keyword=&amp;pageIndex=1&amp;pageSize=40&amp;query="&amp;(SUBSTITUTE(F8," ",""))&amp;"&amp;queryIsMT=0&amp;systemId=","» Zubehör")</f>
        <v>» Zubehör</v>
      </c>
      <c r="G14" s="27" t="str">
        <f>HYPERLINK("https://accessorysmartfind.lenovo.com/#/search?keyword=&amp;pageIndex=1&amp;pageSize=40&amp;query="&amp;(SUBSTITUTE(G8," ",""))&amp;"&amp;queryIsMT=0&amp;systemId=","» Zubehör")</f>
        <v>» Zubehör</v>
      </c>
      <c r="H14" s="59"/>
      <c r="I14" s="27" t="str">
        <f>HYPERLINK("https://accessorysmartfind.lenovo.com/#/search?keyword=&amp;pageIndex=1&amp;pageSize=40&amp;query="&amp;(SUBSTITUTE(I8," ",""))&amp;"&amp;queryIsMT=0&amp;systemId=","» Zubehör")</f>
        <v>» Zubehör</v>
      </c>
      <c r="J14" s="27" t="str">
        <f>HYPERLINK("https://accessorysmartfind.lenovo.com/#/search?keyword=&amp;pageIndex=1&amp;pageSize=40&amp;query="&amp;(SUBSTITUTE(J8," ",""))&amp;"&amp;queryIsMT=0&amp;systemId=","» Zubehör")</f>
        <v>» Zubehör</v>
      </c>
      <c r="K14" s="59"/>
      <c r="L14" s="27" t="str">
        <f>HYPERLINK("https://accessorysmartfind.lenovo.com/#/search?keyword=&amp;pageIndex=1&amp;pageSize=40&amp;query="&amp;(SUBSTITUTE(L8," ",""))&amp;"&amp;queryIsMT=0&amp;systemId=","» Zubehör")</f>
        <v>» Zubehör</v>
      </c>
      <c r="M14" s="59"/>
      <c r="N14" s="27" t="str">
        <f>HYPERLINK("https://accessorysmartfind.lenovo.com/#/search?keyword=&amp;pageIndex=1&amp;pageSize=40&amp;query="&amp;(SUBSTITUTE(N8," ",""))&amp;"&amp;queryIsMT=0&amp;systemId=","» Zubehör")</f>
        <v>» Zubehör</v>
      </c>
      <c r="O14" s="27" t="str">
        <f>HYPERLINK("https://accessorysmartfind.lenovo.com/#/search?keyword=&amp;pageIndex=1&amp;pageSize=40&amp;query="&amp;(SUBSTITUTE(O8," ",""))&amp;"&amp;queryIsMT=0&amp;systemId=","» Zubehör")</f>
        <v>» Zubehör</v>
      </c>
      <c r="P14" s="27" t="str">
        <f>HYPERLINK("https://accessorysmartfind.lenovo.com/#/search?keyword=&amp;pageIndex=1&amp;pageSize=40&amp;query="&amp;(SUBSTITUTE(P8," ",""))&amp;"&amp;queryIsMT=0&amp;systemId=","» Zubehör")</f>
        <v>» Zubehör</v>
      </c>
      <c r="Q14" s="59"/>
      <c r="R14" s="27" t="str">
        <f>HYPERLINK("https://accessorysmartfind.lenovo.com/#/search?keyword=&amp;pageIndex=1&amp;pageSize=40&amp;query="&amp;(SUBSTITUTE(R8," ",""))&amp;"&amp;queryIsMT=0&amp;systemId=","» Zubehör")</f>
        <v>» Zubehör</v>
      </c>
      <c r="S14" s="27" t="str">
        <f>HYPERLINK("https://accessorysmartfind.lenovo.com/#/search?keyword=&amp;pageIndex=1&amp;pageSize=40&amp;query="&amp;(SUBSTITUTE(S8," ",""))&amp;"&amp;queryIsMT=0&amp;systemId=","» Zubehör")</f>
        <v>» Zubehör</v>
      </c>
      <c r="T14" s="27" t="str">
        <f>HYPERLINK("https://accessorysmartfind.lenovo.com/#/search?keyword=&amp;pageIndex=1&amp;pageSize=40&amp;query="&amp;(SUBSTITUTE(T8," ",""))&amp;"&amp;queryIsMT=0&amp;systemId=","» Zubehör")</f>
        <v>» Zubehör</v>
      </c>
      <c r="U14" s="59"/>
      <c r="V14" s="27" t="str">
        <f>HYPERLINK("https://accessorysmartfind.lenovo.com/#/search?keyword=&amp;pageIndex=1&amp;pageSize=40&amp;query="&amp;(SUBSTITUTE(V8," ",""))&amp;"&amp;queryIsMT=0&amp;systemId=","» Zubehör")</f>
        <v>» Zubehör</v>
      </c>
      <c r="W14" s="27" t="str">
        <f>HYPERLINK("https://accessorysmartfind.lenovo.com/#/search?keyword=&amp;pageIndex=1&amp;pageSize=40&amp;query="&amp;(SUBSTITUTE(W8," ",""))&amp;"&amp;queryIsMT=0&amp;systemId=","» Zubehör")</f>
        <v>» Zubehör</v>
      </c>
      <c r="X14" s="27" t="str">
        <f>HYPERLINK("https://accessorysmartfind.lenovo.com/#/search?keyword=&amp;pageIndex=1&amp;pageSize=40&amp;query="&amp;(SUBSTITUTE(X8," ",""))&amp;"&amp;queryIsMT=0&amp;systemId=","» Zubehör")</f>
        <v>» Zubehör</v>
      </c>
      <c r="Y14" s="27" t="str">
        <f>HYPERLINK("https://accessorysmartfind.lenovo.com/#/search?keyword=&amp;pageIndex=1&amp;pageSize=40&amp;query="&amp;(SUBSTITUTE(Y8," ",""))&amp;"&amp;queryIsMT=0&amp;systemId=","» Zubehör")</f>
        <v>» Zubehör</v>
      </c>
      <c r="Z14" s="59"/>
      <c r="AA14" s="27" t="str">
        <f>HYPERLINK("https://accessorysmartfind.lenovo.com/#/search?keyword=&amp;pageIndex=1&amp;pageSize=40&amp;query="&amp;(SUBSTITUTE(AA8," ",""))&amp;"&amp;queryIsMT=0&amp;systemId=","» Zubehör")</f>
        <v>» Zubehör</v>
      </c>
      <c r="AB14" s="27" t="str">
        <f>HYPERLINK("https://accessorysmartfind.lenovo.com/#/search?keyword=&amp;pageIndex=1&amp;pageSize=40&amp;query="&amp;(SUBSTITUTE(AB8," ",""))&amp;"&amp;queryIsMT=0&amp;systemId=","» Zubehör")</f>
        <v>» Zubehör</v>
      </c>
      <c r="AC14" s="27" t="str">
        <f>HYPERLINK("https://accessorysmartfind.lenovo.com/#/search?keyword=&amp;pageIndex=1&amp;pageSize=40&amp;query="&amp;(SUBSTITUTE(AC8," ",""))&amp;"&amp;queryIsMT=0&amp;systemId=","» Zubehör")</f>
        <v>» Zubehör</v>
      </c>
      <c r="AD14" s="27" t="str">
        <f>HYPERLINK("https://accessorysmartfind.lenovo.com/#/search?keyword=&amp;pageIndex=1&amp;pageSize=40&amp;query="&amp;(SUBSTITUTE(AD8," ",""))&amp;"&amp;queryIsMT=0&amp;systemId=","» Zubehör")</f>
        <v>» Zubehör</v>
      </c>
      <c r="AE14" s="59"/>
      <c r="AF14" s="27" t="str">
        <f>HYPERLINK("https://accessorysmartfind.lenovo.com/#/search?keyword=&amp;pageIndex=1&amp;pageSize=40&amp;query="&amp;(SUBSTITUTE(AF8," ",""))&amp;"&amp;queryIsMT=0&amp;systemId=","» Zubehör")</f>
        <v>» Zubehör</v>
      </c>
      <c r="AG14" s="27" t="str">
        <f>HYPERLINK("https://accessorysmartfind.lenovo.com/#/search?keyword=&amp;pageIndex=1&amp;pageSize=40&amp;query="&amp;(SUBSTITUTE(AG8," ",""))&amp;"&amp;queryIsMT=0&amp;systemId=","» Zubehör")</f>
        <v>» Zubehör</v>
      </c>
      <c r="AH14" s="27" t="str">
        <f>HYPERLINK("https://accessorysmartfind.lenovo.com/#/search?keyword=&amp;pageIndex=1&amp;pageSize=40&amp;query="&amp;(SUBSTITUTE(AH8," ",""))&amp;"&amp;queryIsMT=0&amp;systemId=","» Zubehör")</f>
        <v>» Zubehör</v>
      </c>
      <c r="AJ14" s="27" t="str">
        <f>HYPERLINK("https://accessorysmartfind.lenovo.com/#/search?keyword=&amp;pageIndex=1&amp;pageSize=40&amp;query="&amp;(SUBSTITUTE(AJ8," ",""))&amp;"&amp;queryIsMT=0&amp;systemId=","» Zubehör")</f>
        <v>» Zubehör</v>
      </c>
      <c r="AK14" s="27" t="str">
        <f>HYPERLINK("https://accessorysmartfind.lenovo.com/#/search?keyword=&amp;pageIndex=1&amp;pageSize=40&amp;query="&amp;(SUBSTITUTE(AK8," ",""))&amp;"&amp;queryIsMT=0&amp;systemId=","» Zubehör")</f>
        <v>» Zubehör</v>
      </c>
      <c r="AL14" s="59"/>
      <c r="AM14" s="27" t="str">
        <f>HYPERLINK("https://accessorysmartfind.lenovo.com/#/search?keyword=&amp;pageIndex=1&amp;pageSize=40&amp;query="&amp;(SUBSTITUTE(AM8," ",""))&amp;"&amp;queryIsMT=0&amp;systemId=","» Zubehör")</f>
        <v>» Zubehör</v>
      </c>
      <c r="AN14" s="27" t="str">
        <f>HYPERLINK("https://accessorysmartfind.lenovo.com/#/search?keyword=&amp;pageIndex=1&amp;pageSize=40&amp;query="&amp;(SUBSTITUTE(AN8," ",""))&amp;"&amp;queryIsMT=0&amp;systemId=","» Zubehör")</f>
        <v>» Zubehör</v>
      </c>
      <c r="AO14" s="27" t="str">
        <f>HYPERLINK("https://accessorysmartfind.lenovo.com/#/search?keyword=&amp;pageIndex=1&amp;pageSize=40&amp;query="&amp;(SUBSTITUTE(AO8," ",""))&amp;"&amp;queryIsMT=0&amp;systemId=","» Zubehör")</f>
        <v>» Zubehör</v>
      </c>
      <c r="AP14" s="59"/>
      <c r="AQ14" s="27" t="str">
        <f>HYPERLINK("https://accessorysmartfind.lenovo.com/#/search?keyword=&amp;pageIndex=1&amp;pageSize=40&amp;query="&amp;(SUBSTITUTE(AQ8," ",""))&amp;"&amp;queryIsMT=0&amp;systemId=","» Zubehör")</f>
        <v>» Zubehör</v>
      </c>
      <c r="AR14" s="27" t="str">
        <f>HYPERLINK("https://accessorysmartfind.lenovo.com/#/search?keyword=&amp;pageIndex=1&amp;pageSize=40&amp;query="&amp;(SUBSTITUTE(AR8," ",""))&amp;"&amp;queryIsMT=0&amp;systemId=","» Zubehör")</f>
        <v>» Zubehör</v>
      </c>
      <c r="AS14" s="27" t="str">
        <f>HYPERLINK("https://accessorysmartfind.lenovo.com/#/search?keyword=&amp;pageIndex=1&amp;pageSize=40&amp;query="&amp;(SUBSTITUTE(AS8," ",""))&amp;"&amp;queryIsMT=0&amp;systemId=","» Zubehör")</f>
        <v>» Zubehör</v>
      </c>
      <c r="AT14" s="27" t="str">
        <f>HYPERLINK("https://accessorysmartfind.lenovo.com/#/search?keyword=&amp;pageIndex=1&amp;pageSize=40&amp;query="&amp;(SUBSTITUTE(AT8," ",""))&amp;"&amp;queryIsMT=0&amp;systemId=","» Zubehör")</f>
        <v>» Zubehör</v>
      </c>
      <c r="AU14" s="59"/>
      <c r="AV14" s="27" t="str">
        <f>HYPERLINK("https://accessorysmartfind.lenovo.com/#/search?keyword=&amp;pageIndex=1&amp;pageSize=40&amp;query="&amp;(SUBSTITUTE(AV8," ",""))&amp;"&amp;queryIsMT=0&amp;systemId=","» Zubehör")</f>
        <v>» Zubehör</v>
      </c>
      <c r="AW14" s="27" t="str">
        <f>HYPERLINK("https://accessorysmartfind.lenovo.com/#/search?keyword=&amp;pageIndex=1&amp;pageSize=40&amp;query="&amp;(SUBSTITUTE(AW8," ",""))&amp;"&amp;queryIsMT=0&amp;systemId=","» Zubehör")</f>
        <v>» Zubehör</v>
      </c>
      <c r="AX14" s="27" t="str">
        <f>HYPERLINK("https://accessorysmartfind.lenovo.com/#/search?keyword=&amp;pageIndex=1&amp;pageSize=40&amp;query="&amp;(SUBSTITUTE(AX8," ",""))&amp;"&amp;queryIsMT=0&amp;systemId=","» Zubehör")</f>
        <v>» Zubehör</v>
      </c>
      <c r="AY14" s="27" t="str">
        <f>HYPERLINK("https://accessorysmartfind.lenovo.com/#/search?keyword=&amp;pageIndex=1&amp;pageSize=40&amp;query="&amp;(SUBSTITUTE(AY8," ",""))&amp;"&amp;queryIsMT=0&amp;systemId=","» Zubehör")</f>
        <v>» Zubehör</v>
      </c>
      <c r="AZ14" s="59"/>
      <c r="BA14" s="27" t="str">
        <f>HYPERLINK("https://accessorysmartfind.lenovo.com/#/search?keyword=&amp;pageIndex=1&amp;pageSize=40&amp;query="&amp;(SUBSTITUTE(BA8," ",""))&amp;"&amp;queryIsMT=0&amp;systemId=","» Zubehör")</f>
        <v>» Zubehör</v>
      </c>
      <c r="BB14" s="27" t="str">
        <f>HYPERLINK("https://accessorysmartfind.lenovo.com/#/search?keyword=&amp;pageIndex=1&amp;pageSize=40&amp;query="&amp;(SUBSTITUTE(BB8," ",""))&amp;"&amp;queryIsMT=0&amp;systemId=","» Zubehör")</f>
        <v>» Zubehör</v>
      </c>
      <c r="BC14" s="27" t="str">
        <f>HYPERLINK("https://accessorysmartfind.lenovo.com/#/search?keyword=&amp;pageIndex=1&amp;pageSize=40&amp;query="&amp;(SUBSTITUTE(BC8," ",""))&amp;"&amp;queryIsMT=0&amp;systemId=","» Zubehör")</f>
        <v>» Zubehör</v>
      </c>
      <c r="BD14" s="27" t="str">
        <f>HYPERLINK("https://accessorysmartfind.lenovo.com/#/search?keyword=&amp;pageIndex=1&amp;pageSize=40&amp;query="&amp;(SUBSTITUTE(BD8," ",""))&amp;"&amp;queryIsMT=0&amp;systemId=","» Zubehör")</f>
        <v>» Zubehör</v>
      </c>
      <c r="BE14" s="59"/>
      <c r="BF14" s="27" t="str">
        <f>HYPERLINK("https://accessorysmartfind.lenovo.com/#/search?keyword=&amp;pageIndex=1&amp;pageSize=40&amp;query="&amp;(SUBSTITUTE(BF8," ",""))&amp;"&amp;queryIsMT=0&amp;systemId=","» Zubehör")</f>
        <v>» Zubehör</v>
      </c>
      <c r="BG14" s="27" t="str">
        <f>HYPERLINK("https://accessorysmartfind.lenovo.com/#/search?keyword=&amp;pageIndex=1&amp;pageSize=40&amp;query="&amp;(SUBSTITUTE(BG8," ",""))&amp;"&amp;queryIsMT=0&amp;systemId=","» Zubehör")</f>
        <v>» Zubehör</v>
      </c>
      <c r="BH14" s="27" t="str">
        <f>HYPERLINK("https://accessorysmartfind.lenovo.com/#/search?keyword=&amp;pageIndex=1&amp;pageSize=40&amp;query="&amp;(SUBSTITUTE(BH8," ",""))&amp;"&amp;queryIsMT=0&amp;systemId=","» Zubehör")</f>
        <v>» Zubehör</v>
      </c>
      <c r="BI14" s="27" t="str">
        <f>HYPERLINK("https://accessorysmartfind.lenovo.com/#/search?keyword=&amp;pageIndex=1&amp;pageSize=40&amp;query="&amp;(SUBSTITUTE(BI8," ",""))&amp;"&amp;queryIsMT=0&amp;systemId=","» Zubehör")</f>
        <v>» Zubehör</v>
      </c>
      <c r="BJ14" s="27" t="str">
        <f>HYPERLINK("https://accessorysmartfind.lenovo.com/#/search?keyword=&amp;pageIndex=1&amp;pageSize=40&amp;query="&amp;(SUBSTITUTE(BJ8," ",""))&amp;"&amp;queryIsMT=0&amp;systemId=","» Zubehör")</f>
        <v>» Zubehör</v>
      </c>
      <c r="BK14" s="59"/>
      <c r="BL14" s="27" t="str">
        <f>HYPERLINK("https://accessorysmartfind.lenovo.com/#/search?keyword=&amp;pageIndex=1&amp;pageSize=40&amp;query="&amp;(SUBSTITUTE(BL8," ",""))&amp;"&amp;queryIsMT=0&amp;systemId=","» Zubehör")</f>
        <v>» Zubehör</v>
      </c>
      <c r="BM14" s="59"/>
      <c r="BN14" s="27" t="str">
        <f>HYPERLINK("https://accessorysmartfind.lenovo.com/#/search?keyword=&amp;pageIndex=1&amp;pageSize=40&amp;query="&amp;(SUBSTITUTE(BN8," ",""))&amp;"&amp;queryIsMT=0&amp;systemId=","» Zubehör")</f>
        <v>» Zubehör</v>
      </c>
      <c r="BO14" s="27" t="str">
        <f>HYPERLINK("https://accessorysmartfind.lenovo.com/#/search?keyword=&amp;pageIndex=1&amp;pageSize=40&amp;query="&amp;(SUBSTITUTE(BO8," ",""))&amp;"&amp;queryIsMT=0&amp;systemId=","» Zubehör")</f>
        <v>» Zubehör</v>
      </c>
      <c r="BP14" s="27" t="str">
        <f>HYPERLINK("https://accessorysmartfind.lenovo.com/#/search?keyword=&amp;pageIndex=1&amp;pageSize=40&amp;query="&amp;(SUBSTITUTE(BP8," ",""))&amp;"&amp;queryIsMT=0&amp;systemId=","» Zubehör")</f>
        <v>» Zubehör</v>
      </c>
      <c r="BQ14" s="59"/>
      <c r="BR14" s="27" t="str">
        <f>HYPERLINK("https://accessorysmartfind.lenovo.com/#/search?keyword=&amp;pageIndex=1&amp;pageSize=40&amp;query="&amp;(SUBSTITUTE(BR8," ",""))&amp;"&amp;queryIsMT=0&amp;systemId=","» Zubehör")</f>
        <v>» Zubehör</v>
      </c>
      <c r="BS14" s="27" t="str">
        <f>HYPERLINK("https://accessorysmartfind.lenovo.com/#/search?keyword=&amp;pageIndex=1&amp;pageSize=40&amp;query="&amp;(SUBSTITUTE(BS8," ",""))&amp;"&amp;queryIsMT=0&amp;systemId=","» Zubehör")</f>
        <v>» Zubehör</v>
      </c>
      <c r="BT14" s="27" t="str">
        <f>HYPERLINK("https://accessorysmartfind.lenovo.com/#/search?keyword=&amp;pageIndex=1&amp;pageSize=40&amp;query="&amp;(SUBSTITUTE(BT8," ",""))&amp;"&amp;queryIsMT=0&amp;systemId=","» Zubehör")</f>
        <v>» Zubehör</v>
      </c>
      <c r="BU14" s="27" t="str">
        <f>HYPERLINK("https://accessorysmartfind.lenovo.com/#/search?keyword=&amp;pageIndex=1&amp;pageSize=40&amp;query="&amp;(SUBSTITUTE(BU8," ",""))&amp;"&amp;queryIsMT=0&amp;systemId=","» Zubehör")</f>
        <v>» Zubehör</v>
      </c>
      <c r="BV14" s="27" t="str">
        <f>HYPERLINK("https://accessorysmartfind.lenovo.com/#/search?keyword=&amp;pageIndex=1&amp;pageSize=40&amp;query="&amp;(SUBSTITUTE(BV8," ",""))&amp;"&amp;queryIsMT=0&amp;systemId=","» Zubehör")</f>
        <v>» Zubehör</v>
      </c>
      <c r="BW14" s="59"/>
      <c r="BX14" s="27" t="str">
        <f>HYPERLINK("https://accessorysmartfind.lenovo.com/#/search?keyword=&amp;pageIndex=1&amp;pageSize=40&amp;query="&amp;(SUBSTITUTE(BX8," ",""))&amp;"&amp;queryIsMT=0&amp;systemId=","» Zubehör")</f>
        <v>» Zubehör</v>
      </c>
      <c r="BY14" s="27" t="str">
        <f>HYPERLINK("https://accessorysmartfind.lenovo.com/#/search?keyword=&amp;pageIndex=1&amp;pageSize=40&amp;query="&amp;(SUBSTITUTE(BY8," ",""))&amp;"&amp;queryIsMT=0&amp;systemId=","» Zubehör")</f>
        <v>» Zubehör</v>
      </c>
      <c r="BZ14" s="27" t="str">
        <f>HYPERLINK("https://accessorysmartfind.lenovo.com/#/search?keyword=&amp;pageIndex=1&amp;pageSize=40&amp;query="&amp;(SUBSTITUTE(BZ8," ",""))&amp;"&amp;queryIsMT=0&amp;systemId=","» Zubehör")</f>
        <v>» Zubehör</v>
      </c>
      <c r="CA14" s="27" t="str">
        <f>HYPERLINK("https://accessorysmartfind.lenovo.com/#/search?keyword=&amp;pageIndex=1&amp;pageSize=40&amp;query="&amp;(SUBSTITUTE(CA8," ",""))&amp;"&amp;queryIsMT=0&amp;systemId=","» Zubehör")</f>
        <v>» Zubehör</v>
      </c>
      <c r="CB14" s="59"/>
      <c r="CC14" s="27" t="str">
        <f>HYPERLINK("https://accessorysmartfind.lenovo.com/#/search?keyword=&amp;pageIndex=1&amp;pageSize=40&amp;query="&amp;(SUBSTITUTE(CC8," ",""))&amp;"&amp;queryIsMT=0&amp;systemId=","» Zubehör")</f>
        <v>» Zubehör</v>
      </c>
      <c r="CD14" s="27" t="str">
        <f>HYPERLINK("https://accessorysmartfind.lenovo.com/#/search?keyword=&amp;pageIndex=1&amp;pageSize=40&amp;query="&amp;(SUBSTITUTE(CD8," ",""))&amp;"&amp;queryIsMT=0&amp;systemId=","» Zubehör")</f>
        <v>» Zubehör</v>
      </c>
      <c r="CE14" s="27" t="str">
        <f>HYPERLINK("https://accessorysmartfind.lenovo.com/#/search?keyword=&amp;pageIndex=1&amp;pageSize=40&amp;query="&amp;(SUBSTITUTE(CE8," ",""))&amp;"&amp;queryIsMT=0&amp;systemId=","» Zubehör")</f>
        <v>» Zubehör</v>
      </c>
      <c r="CF14" s="27" t="str">
        <f>HYPERLINK("https://accessorysmartfind.lenovo.com/#/search?keyword=&amp;pageIndex=1&amp;pageSize=40&amp;query="&amp;(SUBSTITUTE(CF8," ",""))&amp;"&amp;queryIsMT=0&amp;systemId=","» Zubehör")</f>
        <v>» Zubehör</v>
      </c>
      <c r="CG14" s="27" t="str">
        <f>HYPERLINK("https://accessorysmartfind.lenovo.com/#/search?keyword=&amp;pageIndex=1&amp;pageSize=40&amp;query="&amp;(SUBSTITUTE(CG8," ",""))&amp;"&amp;queryIsMT=0&amp;systemId=","» Zubehör")</f>
        <v>» Zubehör</v>
      </c>
      <c r="CH14" s="59"/>
      <c r="CI14" s="27" t="str">
        <f>HYPERLINK("https://accessorysmartfind.lenovo.com/#/search?keyword=&amp;pageIndex=1&amp;pageSize=40&amp;query="&amp;(SUBSTITUTE(CI8," ",""))&amp;"&amp;queryIsMT=0&amp;systemId=","» Zubehör")</f>
        <v>» Zubehör</v>
      </c>
      <c r="CJ14" s="27" t="str">
        <f>HYPERLINK("https://accessorysmartfind.lenovo.com/#/search?keyword=&amp;pageIndex=1&amp;pageSize=40&amp;query="&amp;(SUBSTITUTE(CJ8," ",""))&amp;"&amp;queryIsMT=0&amp;systemId=","» Zubehör")</f>
        <v>» Zubehör</v>
      </c>
      <c r="CK14" s="27" t="str">
        <f>HYPERLINK("https://accessorysmartfind.lenovo.com/#/search?keyword=&amp;pageIndex=1&amp;pageSize=40&amp;query="&amp;(SUBSTITUTE(CK8," ",""))&amp;"&amp;queryIsMT=0&amp;systemId=","» Zubehör")</f>
        <v>» Zubehör</v>
      </c>
      <c r="CL14" s="27" t="str">
        <f>HYPERLINK("https://accessorysmartfind.lenovo.com/#/search?keyword=&amp;pageIndex=1&amp;pageSize=40&amp;query="&amp;(SUBSTITUTE(CL8," ",""))&amp;"&amp;queryIsMT=0&amp;systemId=","» Zubehör")</f>
        <v>» Zubehör</v>
      </c>
      <c r="CM14" s="27" t="str">
        <f>HYPERLINK("https://accessorysmartfind.lenovo.com/#/search?keyword=&amp;pageIndex=1&amp;pageSize=40&amp;query="&amp;(SUBSTITUTE(CM8," ",""))&amp;"&amp;queryIsMT=0&amp;systemId=","» Zubehör")</f>
        <v>» Zubehör</v>
      </c>
      <c r="CN14" s="27" t="str">
        <f>HYPERLINK("https://accessorysmartfind.lenovo.com/#/search?keyword=&amp;pageIndex=1&amp;pageSize=40&amp;query="&amp;(SUBSTITUTE(CN8," ",""))&amp;"&amp;queryIsMT=0&amp;systemId=","» Zubehör")</f>
        <v>» Zubehör</v>
      </c>
      <c r="CO14" s="59"/>
      <c r="CP14" s="27" t="str">
        <f>HYPERLINK("https://accessorysmartfind.lenovo.com/#/search?keyword=&amp;pageIndex=1&amp;pageSize=40&amp;query="&amp;(SUBSTITUTE(CP8," ",""))&amp;"&amp;queryIsMT=0&amp;systemId=","» Zubehör")</f>
        <v>» Zubehör</v>
      </c>
      <c r="CQ14" s="27" t="str">
        <f>HYPERLINK("https://accessorysmartfind.lenovo.com/#/search?keyword=&amp;pageIndex=1&amp;pageSize=40&amp;query="&amp;(SUBSTITUTE(CQ8," ",""))&amp;"&amp;queryIsMT=0&amp;systemId=","» Zubehör")</f>
        <v>» Zubehör</v>
      </c>
      <c r="CR14" s="27" t="str">
        <f>HYPERLINK("https://accessorysmartfind.lenovo.com/#/search?keyword=&amp;pageIndex=1&amp;pageSize=40&amp;query="&amp;(SUBSTITUTE(CR8," ",""))&amp;"&amp;queryIsMT=0&amp;systemId=","» Zubehör")</f>
        <v>» Zubehör</v>
      </c>
      <c r="CS14" s="27" t="str">
        <f>HYPERLINK("https://accessorysmartfind.lenovo.com/#/search?keyword=&amp;pageIndex=1&amp;pageSize=40&amp;query="&amp;(SUBSTITUTE(CS8," ",""))&amp;"&amp;queryIsMT=0&amp;systemId=","» Zubehör")</f>
        <v>» Zubehör</v>
      </c>
      <c r="CT14" s="27" t="str">
        <f>HYPERLINK("https://accessorysmartfind.lenovo.com/#/search?keyword=&amp;pageIndex=1&amp;pageSize=40&amp;query="&amp;(SUBSTITUTE(CT8," ",""))&amp;"&amp;queryIsMT=0&amp;systemId=","» Zubehör")</f>
        <v>» Zubehör</v>
      </c>
      <c r="CU14" s="27" t="str">
        <f>HYPERLINK("https://accessorysmartfind.lenovo.com/#/search?keyword=&amp;pageIndex=1&amp;pageSize=40&amp;query="&amp;(SUBSTITUTE(CU8," ",""))&amp;"&amp;queryIsMT=0&amp;systemId=","» Zubehör")</f>
        <v>» Zubehör</v>
      </c>
      <c r="CV14" s="59"/>
      <c r="CW14" s="27" t="str">
        <f>HYPERLINK("https://accessorysmartfind.lenovo.com/#/search?keyword=&amp;pageIndex=1&amp;pageSize=40&amp;query="&amp;(SUBSTITUTE(CW8," ",""))&amp;"&amp;queryIsMT=0&amp;systemId=","» Zubehör")</f>
        <v>» Zubehör</v>
      </c>
      <c r="CX14" s="27" t="str">
        <f>HYPERLINK("https://accessorysmartfind.lenovo.com/#/search?keyword=&amp;pageIndex=1&amp;pageSize=40&amp;query="&amp;(SUBSTITUTE(CX8," ",""))&amp;"&amp;queryIsMT=0&amp;systemId=","» Zubehör")</f>
        <v>» Zubehör</v>
      </c>
      <c r="CY14" s="27" t="str">
        <f>HYPERLINK("https://accessorysmartfind.lenovo.com/#/search?keyword=&amp;pageIndex=1&amp;pageSize=40&amp;query="&amp;(SUBSTITUTE(CY8," ",""))&amp;"&amp;queryIsMT=0&amp;systemId=","» Zubehör")</f>
        <v>» Zubehör</v>
      </c>
      <c r="CZ14" s="27" t="str">
        <f>HYPERLINK("https://accessorysmartfind.lenovo.com/#/search?keyword=&amp;pageIndex=1&amp;pageSize=40&amp;query="&amp;(SUBSTITUTE(CZ8," ",""))&amp;"&amp;queryIsMT=0&amp;systemId=","» Zubehör")</f>
        <v>» Zubehör</v>
      </c>
      <c r="DA14" s="59"/>
      <c r="DB14" s="27" t="str">
        <f>HYPERLINK("https://accessorysmartfind.lenovo.com/#/search?keyword=&amp;pageIndex=1&amp;pageSize=40&amp;query="&amp;(SUBSTITUTE(DB8," ",""))&amp;"&amp;queryIsMT=0&amp;systemId=","» Zubehör")</f>
        <v>» Zubehör</v>
      </c>
      <c r="DC14" s="27" t="str">
        <f>HYPERLINK("https://accessorysmartfind.lenovo.com/#/search?keyword=&amp;pageIndex=1&amp;pageSize=40&amp;query="&amp;(SUBSTITUTE(DC8," ",""))&amp;"&amp;queryIsMT=0&amp;systemId=","» Zubehör")</f>
        <v>» Zubehör</v>
      </c>
      <c r="DD14" s="27" t="str">
        <f>HYPERLINK("https://accessorysmartfind.lenovo.com/#/search?keyword=&amp;pageIndex=1&amp;pageSize=40&amp;query="&amp;(SUBSTITUTE(DD8," ",""))&amp;"&amp;queryIsMT=0&amp;systemId=","» Zubehör")</f>
        <v>» Zubehör</v>
      </c>
      <c r="DE14" s="27" t="str">
        <f>HYPERLINK("https://accessorysmartfind.lenovo.com/#/search?keyword=&amp;pageIndex=1&amp;pageSize=40&amp;query="&amp;(SUBSTITUTE(DE8," ",""))&amp;"&amp;queryIsMT=0&amp;systemId=","» Zubehör")</f>
        <v>» Zubehör</v>
      </c>
      <c r="DF14" s="27" t="str">
        <f>HYPERLINK("https://accessorysmartfind.lenovo.com/#/search?keyword=&amp;pageIndex=1&amp;pageSize=40&amp;query="&amp;(SUBSTITUTE(DF8," ",""))&amp;"&amp;queryIsMT=0&amp;systemId=","» Zubehör")</f>
        <v>» Zubehör</v>
      </c>
      <c r="DG14" s="27" t="str">
        <f>HYPERLINK("https://accessorysmartfind.lenovo.com/#/search?keyword=&amp;pageIndex=1&amp;pageSize=40&amp;query="&amp;(SUBSTITUTE(DG8," ",""))&amp;"&amp;queryIsMT=0&amp;systemId=","» Zubehör")</f>
        <v>» Zubehör</v>
      </c>
      <c r="DH14" s="59"/>
      <c r="DI14" s="27" t="str">
        <f>HYPERLINK("https://accessorysmartfind.lenovo.com/#/search?keyword=&amp;pageIndex=1&amp;pageSize=40&amp;query="&amp;(SUBSTITUTE(DI8," ",""))&amp;"&amp;queryIsMT=0&amp;systemId=","» Zubehör")</f>
        <v>» Zubehör</v>
      </c>
      <c r="DJ14" s="27" t="str">
        <f>HYPERLINK("https://accessorysmartfind.lenovo.com/#/search?keyword=&amp;pageIndex=1&amp;pageSize=40&amp;query="&amp;(SUBSTITUTE(DJ8," ",""))&amp;"&amp;queryIsMT=0&amp;systemId=","» Zubehör")</f>
        <v>» Zubehör</v>
      </c>
      <c r="DK14" s="27" t="str">
        <f>HYPERLINK("https://accessorysmartfind.lenovo.com/#/search?keyword=&amp;pageIndex=1&amp;pageSize=40&amp;query="&amp;(SUBSTITUTE(DK8," ",""))&amp;"&amp;queryIsMT=0&amp;systemId=","» Zubehör")</f>
        <v>» Zubehör</v>
      </c>
      <c r="DL14" s="59"/>
      <c r="DM14" s="27" t="str">
        <f>HYPERLINK("https://accessorysmartfind.lenovo.com/#/search?keyword=&amp;pageIndex=1&amp;pageSize=40&amp;query="&amp;(SUBSTITUTE(DM8," ",""))&amp;"&amp;queryIsMT=0&amp;systemId=","» Zubehör")</f>
        <v>» Zubehör</v>
      </c>
      <c r="DN14" s="27" t="str">
        <f>HYPERLINK("https://accessorysmartfind.lenovo.com/#/search?keyword=&amp;pageIndex=1&amp;pageSize=40&amp;query="&amp;(SUBSTITUTE(DN8," ",""))&amp;"&amp;queryIsMT=0&amp;systemId=","» Zubehör")</f>
        <v>» Zubehör</v>
      </c>
      <c r="DO14" s="27" t="str">
        <f>HYPERLINK("https://accessorysmartfind.lenovo.com/#/search?keyword=&amp;pageIndex=1&amp;pageSize=40&amp;query="&amp;(SUBSTITUTE(DO8," ",""))&amp;"&amp;queryIsMT=0&amp;systemId=","» Zubehör")</f>
        <v>» Zubehör</v>
      </c>
      <c r="DP14" s="27" t="str">
        <f>HYPERLINK("https://accessorysmartfind.lenovo.com/#/search?keyword=&amp;pageIndex=1&amp;pageSize=40&amp;query="&amp;(SUBSTITUTE(DP8," ",""))&amp;"&amp;queryIsMT=0&amp;systemId=","» Zubehör")</f>
        <v>» Zubehör</v>
      </c>
      <c r="DQ14" s="27" t="str">
        <f>HYPERLINK("https://accessorysmartfind.lenovo.com/#/search?keyword=&amp;pageIndex=1&amp;pageSize=40&amp;query="&amp;(SUBSTITUTE(DQ8," ",""))&amp;"&amp;queryIsMT=0&amp;systemId=","» Zubehör")</f>
        <v>» Zubehör</v>
      </c>
      <c r="DR14" s="27" t="str">
        <f>HYPERLINK("https://accessorysmartfind.lenovo.com/#/search?keyword=&amp;pageIndex=1&amp;pageSize=40&amp;query="&amp;(SUBSTITUTE(DR8," ",""))&amp;"&amp;queryIsMT=0&amp;systemId=","» Zubehör")</f>
        <v>» Zubehör</v>
      </c>
      <c r="DS14" s="27" t="str">
        <f>HYPERLINK("https://accessorysmartfind.lenovo.com/#/search?keyword=&amp;pageIndex=1&amp;pageSize=40&amp;query="&amp;(SUBSTITUTE(DS8," ",""))&amp;"&amp;queryIsMT=0&amp;systemId=","» Zubehör")</f>
        <v>» Zubehör</v>
      </c>
      <c r="DT14" s="59"/>
      <c r="DU14" s="27" t="str">
        <f>HYPERLINK("https://accessorysmartfind.lenovo.com/#/search?keyword=&amp;pageIndex=1&amp;pageSize=40&amp;query="&amp;(SUBSTITUTE(DU8," ",""))&amp;"&amp;queryIsMT=0&amp;systemId=","» Zubehör")</f>
        <v>» Zubehör</v>
      </c>
      <c r="DV14" s="27" t="str">
        <f>HYPERLINK("https://accessorysmartfind.lenovo.com/#/search?keyword=&amp;pageIndex=1&amp;pageSize=40&amp;query="&amp;(SUBSTITUTE(DV8," ",""))&amp;"&amp;queryIsMT=0&amp;systemId=","» Zubehör")</f>
        <v>» Zubehör</v>
      </c>
      <c r="DW14" s="59"/>
      <c r="DX14" s="27" t="str">
        <f>HYPERLINK("https://accessorysmartfind.lenovo.com/#/search?keyword=&amp;pageIndex=1&amp;pageSize=40&amp;query="&amp;(SUBSTITUTE(DX8," ",""))&amp;"&amp;queryIsMT=0&amp;systemId=","» Zubehör")</f>
        <v>» Zubehör</v>
      </c>
      <c r="DY14" s="27" t="str">
        <f>HYPERLINK("https://accessorysmartfind.lenovo.com/#/search?keyword=&amp;pageIndex=1&amp;pageSize=40&amp;query="&amp;(SUBSTITUTE(DY8," ",""))&amp;"&amp;queryIsMT=0&amp;systemId=","» Zubehör")</f>
        <v>» Zubehör</v>
      </c>
      <c r="DZ14" s="27" t="str">
        <f>HYPERLINK("https://accessorysmartfind.lenovo.com/#/search?keyword=&amp;pageIndex=1&amp;pageSize=40&amp;query="&amp;(SUBSTITUTE(DZ8," ",""))&amp;"&amp;queryIsMT=0&amp;systemId=","» Zubehör")</f>
        <v>» Zubehör</v>
      </c>
      <c r="EA14" s="27" t="str">
        <f>HYPERLINK("https://accessorysmartfind.lenovo.com/#/search?keyword=&amp;pageIndex=1&amp;pageSize=40&amp;query="&amp;(SUBSTITUTE(EA8," ",""))&amp;"&amp;queryIsMT=0&amp;systemId=","» Zubehör")</f>
        <v>» Zubehör</v>
      </c>
      <c r="EB14" s="27" t="str">
        <f>HYPERLINK("https://accessorysmartfind.lenovo.com/#/search?keyword=&amp;pageIndex=1&amp;pageSize=40&amp;query="&amp;(SUBSTITUTE(EB8," ",""))&amp;"&amp;queryIsMT=0&amp;systemId=","» Zubehör")</f>
        <v>» Zubehör</v>
      </c>
      <c r="EC14" s="27" t="str">
        <f>HYPERLINK("https://accessorysmartfind.lenovo.com/#/search?keyword=&amp;pageIndex=1&amp;pageSize=40&amp;query="&amp;(SUBSTITUTE(EC8," ",""))&amp;"&amp;queryIsMT=0&amp;systemId=","» Zubehör")</f>
        <v>» Zubehör</v>
      </c>
      <c r="ED14" s="59"/>
      <c r="EE14" s="27" t="str">
        <f>HYPERLINK("https://accessorysmartfind.lenovo.com/#/search?keyword=&amp;pageIndex=1&amp;pageSize=40&amp;query="&amp;(SUBSTITUTE(EE8," ",""))&amp;"&amp;queryIsMT=0&amp;systemId=","» Zubehör")</f>
        <v>» Zubehör</v>
      </c>
      <c r="EF14" s="27" t="str">
        <f>HYPERLINK("https://accessorysmartfind.lenovo.com/#/search?keyword=&amp;pageIndex=1&amp;pageSize=40&amp;query="&amp;(SUBSTITUTE(EF8," ",""))&amp;"&amp;queryIsMT=0&amp;systemId=","» Zubehör")</f>
        <v>» Zubehör</v>
      </c>
      <c r="EG14" s="27" t="str">
        <f>HYPERLINK("https://accessorysmartfind.lenovo.com/#/search?keyword=&amp;pageIndex=1&amp;pageSize=40&amp;query="&amp;(SUBSTITUTE(EG8," ",""))&amp;"&amp;queryIsMT=0&amp;systemId=","» Zubehör")</f>
        <v>» Zubehör</v>
      </c>
      <c r="EH14" s="59"/>
      <c r="EI14" s="27" t="str">
        <f>HYPERLINK("https://accessorysmartfind.lenovo.com/#/search?keyword=&amp;pageIndex=1&amp;pageSize=40&amp;query="&amp;(SUBSTITUTE(EI8," ",""))&amp;"&amp;queryIsMT=0&amp;systemId=","» Zubehör")</f>
        <v>» Zubehör</v>
      </c>
      <c r="EJ14" s="27" t="str">
        <f>HYPERLINK("https://accessorysmartfind.lenovo.com/#/search?keyword=&amp;pageIndex=1&amp;pageSize=40&amp;query="&amp;(SUBSTITUTE(EJ8," ",""))&amp;"&amp;queryIsMT=0&amp;systemId=","» Zubehör")</f>
        <v>» Zubehör</v>
      </c>
      <c r="EK14" s="27" t="str">
        <f>HYPERLINK("https://accessorysmartfind.lenovo.com/#/search?keyword=&amp;pageIndex=1&amp;pageSize=40&amp;query="&amp;(SUBSTITUTE(EK8," ",""))&amp;"&amp;queryIsMT=0&amp;systemId=","» Zubehör")</f>
        <v>» Zubehör</v>
      </c>
      <c r="EL14" s="27" t="str">
        <f>HYPERLINK("https://accessorysmartfind.lenovo.com/#/search?keyword=&amp;pageIndex=1&amp;pageSize=40&amp;query="&amp;(SUBSTITUTE(EL8," ",""))&amp;"&amp;queryIsMT=0&amp;systemId=","» Zubehör")</f>
        <v>» Zubehör</v>
      </c>
      <c r="EM14" s="27" t="str">
        <f>HYPERLINK("https://accessorysmartfind.lenovo.com/#/search?keyword=&amp;pageIndex=1&amp;pageSize=40&amp;query="&amp;(SUBSTITUTE(EM8," ",""))&amp;"&amp;queryIsMT=0&amp;systemId=","» Zubehör")</f>
        <v>» Zubehör</v>
      </c>
      <c r="EN14" s="27" t="str">
        <f>HYPERLINK("https://accessorysmartfind.lenovo.com/#/search?keyword=&amp;pageIndex=1&amp;pageSize=40&amp;query="&amp;(SUBSTITUTE(EN8," ",""))&amp;"&amp;queryIsMT=0&amp;systemId=","» Zubehör")</f>
        <v>» Zubehör</v>
      </c>
      <c r="EO14" s="59"/>
      <c r="EP14" s="27" t="str">
        <f>HYPERLINK("https://accessorysmartfind.lenovo.com/#/search?keyword=&amp;pageIndex=1&amp;pageSize=40&amp;query="&amp;(SUBSTITUTE(EP8," ",""))&amp;"&amp;queryIsMT=0&amp;systemId=","» Zubehör")</f>
        <v>» Zubehör</v>
      </c>
      <c r="EQ14" s="27" t="str">
        <f>HYPERLINK("https://accessorysmartfind.lenovo.com/#/search?keyword=&amp;pageIndex=1&amp;pageSize=40&amp;query="&amp;(SUBSTITUTE(EQ8," ",""))&amp;"&amp;queryIsMT=0&amp;systemId=","» Zubehör")</f>
        <v>» Zubehör</v>
      </c>
      <c r="ER14" s="27" t="str">
        <f>HYPERLINK("https://accessorysmartfind.lenovo.com/#/search?keyword=&amp;pageIndex=1&amp;pageSize=40&amp;query="&amp;(SUBSTITUTE(ER8," ",""))&amp;"&amp;queryIsMT=0&amp;systemId=","» Zubehör")</f>
        <v>» Zubehör</v>
      </c>
      <c r="ES14" s="27" t="str">
        <f>HYPERLINK("https://accessorysmartfind.lenovo.com/#/search?keyword=&amp;pageIndex=1&amp;pageSize=40&amp;query="&amp;(SUBSTITUTE(ES8," ",""))&amp;"&amp;queryIsMT=0&amp;systemId=","» Zubehör")</f>
        <v>» Zubehör</v>
      </c>
      <c r="ET14" s="27" t="str">
        <f>HYPERLINK("https://accessorysmartfind.lenovo.com/#/search?keyword=&amp;pageIndex=1&amp;pageSize=40&amp;query="&amp;(SUBSTITUTE(ET8," ",""))&amp;"&amp;queryIsMT=0&amp;systemId=","» Zubehör")</f>
        <v>» Zubehör</v>
      </c>
      <c r="EU14" s="27" t="str">
        <f>HYPERLINK("https://accessorysmartfind.lenovo.com/#/search?keyword=&amp;pageIndex=1&amp;pageSize=40&amp;query="&amp;(SUBSTITUTE(EU8," ",""))&amp;"&amp;queryIsMT=0&amp;systemId=","» Zubehör")</f>
        <v>» Zubehör</v>
      </c>
      <c r="EV14" s="59"/>
      <c r="EW14" s="27" t="str">
        <f>HYPERLINK("https://accessorysmartfind.lenovo.com/#/search?keyword=&amp;pageIndex=1&amp;pageSize=40&amp;query="&amp;(SUBSTITUTE(EW8," ",""))&amp;"&amp;queryIsMT=0&amp;systemId=","» Zubehör")</f>
        <v>» Zubehör</v>
      </c>
      <c r="EX14" s="27" t="str">
        <f>HYPERLINK("https://accessorysmartfind.lenovo.com/#/search?keyword=&amp;pageIndex=1&amp;pageSize=40&amp;query="&amp;(SUBSTITUTE(EX8," ",""))&amp;"&amp;queryIsMT=0&amp;systemId=","» Zubehör")</f>
        <v>» Zubehör</v>
      </c>
      <c r="EY14" s="27" t="str">
        <f>HYPERLINK("https://accessorysmartfind.lenovo.com/#/search?keyword=&amp;pageIndex=1&amp;pageSize=40&amp;query="&amp;(SUBSTITUTE(EY8," ",""))&amp;"&amp;queryIsMT=0&amp;systemId=","» Zubehör")</f>
        <v>» Zubehör</v>
      </c>
      <c r="EZ14" s="27" t="str">
        <f>HYPERLINK("https://accessorysmartfind.lenovo.com/#/search?keyword=&amp;pageIndex=1&amp;pageSize=40&amp;query="&amp;(SUBSTITUTE(EZ8," ",""))&amp;"&amp;queryIsMT=0&amp;systemId=","» Zubehör")</f>
        <v>» Zubehör</v>
      </c>
      <c r="FA14" s="27" t="str">
        <f>HYPERLINK("https://accessorysmartfind.lenovo.com/#/search?keyword=&amp;pageIndex=1&amp;pageSize=40&amp;query="&amp;(SUBSTITUTE(FA8," ",""))&amp;"&amp;queryIsMT=0&amp;systemId=","» Zubehör")</f>
        <v>» Zubehör</v>
      </c>
      <c r="FB14" s="59"/>
      <c r="FC14" s="27" t="str">
        <f>HYPERLINK("https://accessorysmartfind.lenovo.com/#/search?keyword=&amp;pageIndex=1&amp;pageSize=40&amp;query="&amp;(SUBSTITUTE(FC8," ",""))&amp;"&amp;queryIsMT=0&amp;systemId=","» Zubehör")</f>
        <v>» Zubehör</v>
      </c>
      <c r="FD14" s="27" t="str">
        <f>HYPERLINK("https://accessorysmartfind.lenovo.com/#/search?keyword=&amp;pageIndex=1&amp;pageSize=40&amp;query="&amp;(SUBSTITUTE(FD8," ",""))&amp;"&amp;queryIsMT=0&amp;systemId=","» Zubehör")</f>
        <v>» Zubehör</v>
      </c>
    </row>
    <row r="15" spans="1:575" ht="52.5" customHeight="1" x14ac:dyDescent="0.25">
      <c r="A15" s="34" t="s">
        <v>0</v>
      </c>
      <c r="B15" s="29" t="s">
        <v>508</v>
      </c>
      <c r="C15" s="29" t="s">
        <v>509</v>
      </c>
      <c r="D15" s="59"/>
      <c r="E15" s="29" t="s">
        <v>921</v>
      </c>
      <c r="F15" s="29" t="s">
        <v>1004</v>
      </c>
      <c r="G15" s="29" t="s">
        <v>1004</v>
      </c>
      <c r="H15" s="59"/>
      <c r="I15" s="29" t="s">
        <v>730</v>
      </c>
      <c r="J15" s="29" t="s">
        <v>490</v>
      </c>
      <c r="K15" s="59"/>
      <c r="L15" s="29" t="s">
        <v>762</v>
      </c>
      <c r="M15" s="59"/>
      <c r="N15" s="29" t="s">
        <v>931</v>
      </c>
      <c r="O15" s="29" t="s">
        <v>931</v>
      </c>
      <c r="P15" s="29" t="s">
        <v>952</v>
      </c>
      <c r="Q15" s="59"/>
      <c r="R15" s="29" t="s">
        <v>887</v>
      </c>
      <c r="S15" s="29" t="s">
        <v>887</v>
      </c>
      <c r="T15" s="29" t="s">
        <v>967</v>
      </c>
      <c r="U15" s="59"/>
      <c r="V15" s="29" t="s">
        <v>931</v>
      </c>
      <c r="W15" s="29" t="s">
        <v>931</v>
      </c>
      <c r="X15" s="29" t="s">
        <v>952</v>
      </c>
      <c r="Y15" s="29" t="s">
        <v>952</v>
      </c>
      <c r="Z15" s="59"/>
      <c r="AA15" s="29" t="s">
        <v>887</v>
      </c>
      <c r="AB15" s="29" t="s">
        <v>887</v>
      </c>
      <c r="AC15" s="29" t="s">
        <v>967</v>
      </c>
      <c r="AD15" s="29" t="s">
        <v>1161</v>
      </c>
      <c r="AE15" s="59"/>
      <c r="AF15" s="29" t="s">
        <v>684</v>
      </c>
      <c r="AG15" s="29" t="s">
        <v>967</v>
      </c>
      <c r="AH15" s="29" t="s">
        <v>685</v>
      </c>
      <c r="AJ15" s="15" t="s">
        <v>460</v>
      </c>
      <c r="AK15" s="29" t="s">
        <v>304</v>
      </c>
      <c r="AL15" s="59"/>
      <c r="AM15" s="29" t="s">
        <v>490</v>
      </c>
      <c r="AN15" s="29" t="s">
        <v>490</v>
      </c>
      <c r="AO15" s="29" t="s">
        <v>491</v>
      </c>
      <c r="AP15" s="59"/>
      <c r="AQ15" s="29" t="s">
        <v>872</v>
      </c>
      <c r="AR15" s="29" t="s">
        <v>872</v>
      </c>
      <c r="AS15" s="29" t="s">
        <v>873</v>
      </c>
      <c r="AT15" s="29" t="s">
        <v>873</v>
      </c>
      <c r="AU15" s="59"/>
      <c r="AV15" s="29" t="s">
        <v>887</v>
      </c>
      <c r="AW15" s="29" t="s">
        <v>887</v>
      </c>
      <c r="AX15" s="29" t="s">
        <v>967</v>
      </c>
      <c r="AY15" s="29" t="s">
        <v>967</v>
      </c>
      <c r="AZ15" s="59"/>
      <c r="BA15" s="29" t="s">
        <v>872</v>
      </c>
      <c r="BB15" s="29" t="s">
        <v>872</v>
      </c>
      <c r="BC15" s="29" t="s">
        <v>891</v>
      </c>
      <c r="BD15" s="29" t="s">
        <v>891</v>
      </c>
      <c r="BE15" s="59"/>
      <c r="BF15" s="29" t="s">
        <v>896</v>
      </c>
      <c r="BG15" s="29" t="s">
        <v>896</v>
      </c>
      <c r="BH15" s="29" t="s">
        <v>967</v>
      </c>
      <c r="BI15" s="29" t="s">
        <v>967</v>
      </c>
      <c r="BJ15" s="29" t="s">
        <v>888</v>
      </c>
      <c r="BK15" s="59"/>
      <c r="BL15" s="29" t="s">
        <v>490</v>
      </c>
      <c r="BM15" s="59"/>
      <c r="BN15" s="29" t="s">
        <v>555</v>
      </c>
      <c r="BO15" s="29" t="s">
        <v>537</v>
      </c>
      <c r="BP15" s="29" t="s">
        <v>537</v>
      </c>
      <c r="BQ15" s="59"/>
      <c r="BR15" s="29" t="s">
        <v>564</v>
      </c>
      <c r="BS15" s="29" t="s">
        <v>564</v>
      </c>
      <c r="BT15" s="29" t="s">
        <v>491</v>
      </c>
      <c r="BU15" s="29" t="s">
        <v>491</v>
      </c>
      <c r="BV15" s="29" t="s">
        <v>888</v>
      </c>
      <c r="BW15" s="59"/>
      <c r="BX15" s="29" t="s">
        <v>555</v>
      </c>
      <c r="BY15" s="29" t="s">
        <v>555</v>
      </c>
      <c r="BZ15" s="29" t="s">
        <v>573</v>
      </c>
      <c r="CA15" s="29" t="s">
        <v>573</v>
      </c>
      <c r="CB15" s="59"/>
      <c r="CC15" s="29" t="s">
        <v>564</v>
      </c>
      <c r="CD15" s="29" t="s">
        <v>564</v>
      </c>
      <c r="CE15" s="29" t="s">
        <v>564</v>
      </c>
      <c r="CF15" s="29" t="s">
        <v>491</v>
      </c>
      <c r="CG15" s="29" t="s">
        <v>491</v>
      </c>
      <c r="CH15" s="59"/>
      <c r="CI15" s="29" t="s">
        <v>536</v>
      </c>
      <c r="CJ15" s="29" t="s">
        <v>536</v>
      </c>
      <c r="CK15" s="29" t="s">
        <v>536</v>
      </c>
      <c r="CL15" s="29" t="s">
        <v>536</v>
      </c>
      <c r="CM15" s="29" t="s">
        <v>573</v>
      </c>
      <c r="CN15" s="29" t="s">
        <v>573</v>
      </c>
      <c r="CO15" s="59"/>
      <c r="CP15" s="29" t="s">
        <v>490</v>
      </c>
      <c r="CQ15" s="29" t="s">
        <v>490</v>
      </c>
      <c r="CR15" s="29" t="s">
        <v>490</v>
      </c>
      <c r="CS15" s="29" t="s">
        <v>490</v>
      </c>
      <c r="CT15" s="29" t="s">
        <v>491</v>
      </c>
      <c r="CU15" s="29" t="s">
        <v>491</v>
      </c>
      <c r="CV15" s="59"/>
      <c r="CW15" s="15" t="s">
        <v>1026</v>
      </c>
      <c r="CX15" s="15" t="s">
        <v>1026</v>
      </c>
      <c r="CY15" s="15" t="s">
        <v>1027</v>
      </c>
      <c r="CZ15" s="15" t="s">
        <v>1027</v>
      </c>
      <c r="DA15" s="59"/>
      <c r="DB15" s="15" t="s">
        <v>490</v>
      </c>
      <c r="DC15" s="15" t="s">
        <v>490</v>
      </c>
      <c r="DD15" s="15" t="s">
        <v>887</v>
      </c>
      <c r="DE15" s="15" t="s">
        <v>491</v>
      </c>
      <c r="DF15" s="15" t="s">
        <v>491</v>
      </c>
      <c r="DG15" s="15" t="s">
        <v>888</v>
      </c>
      <c r="DH15" s="59"/>
      <c r="DI15" s="29" t="s">
        <v>987</v>
      </c>
      <c r="DJ15" s="29" t="s">
        <v>1162</v>
      </c>
      <c r="DK15" s="29" t="s">
        <v>1162</v>
      </c>
      <c r="DL15" s="59"/>
      <c r="DM15" s="15" t="s">
        <v>490</v>
      </c>
      <c r="DN15" s="15" t="s">
        <v>490</v>
      </c>
      <c r="DO15" s="15" t="s">
        <v>490</v>
      </c>
      <c r="DP15" s="15" t="s">
        <v>491</v>
      </c>
      <c r="DQ15" s="15" t="s">
        <v>491</v>
      </c>
      <c r="DR15" s="15" t="s">
        <v>491</v>
      </c>
      <c r="DS15" s="15" t="s">
        <v>491</v>
      </c>
      <c r="DT15" s="59"/>
      <c r="DU15" s="15" t="s">
        <v>987</v>
      </c>
      <c r="DV15" s="15" t="s">
        <v>1027</v>
      </c>
      <c r="DW15" s="59"/>
      <c r="DX15" s="15" t="s">
        <v>490</v>
      </c>
      <c r="DY15" s="15" t="s">
        <v>490</v>
      </c>
      <c r="DZ15" s="15" t="s">
        <v>490</v>
      </c>
      <c r="EA15" s="15" t="s">
        <v>491</v>
      </c>
      <c r="EB15" s="15" t="s">
        <v>888</v>
      </c>
      <c r="EC15" s="15" t="s">
        <v>888</v>
      </c>
      <c r="ED15" s="59"/>
      <c r="EE15" s="15" t="s">
        <v>490</v>
      </c>
      <c r="EF15" s="15" t="s">
        <v>491</v>
      </c>
      <c r="EG15" s="15" t="s">
        <v>491</v>
      </c>
      <c r="EH15" s="59"/>
      <c r="EI15" s="15" t="s">
        <v>490</v>
      </c>
      <c r="EJ15" s="15" t="s">
        <v>490</v>
      </c>
      <c r="EK15" s="15" t="s">
        <v>490</v>
      </c>
      <c r="EL15" s="15" t="s">
        <v>491</v>
      </c>
      <c r="EM15" s="15" t="s">
        <v>491</v>
      </c>
      <c r="EN15" s="15" t="s">
        <v>491</v>
      </c>
      <c r="EO15" s="59"/>
      <c r="EP15" s="15" t="s">
        <v>490</v>
      </c>
      <c r="EQ15" s="15" t="s">
        <v>490</v>
      </c>
      <c r="ER15" s="15" t="s">
        <v>491</v>
      </c>
      <c r="ES15" s="15" t="s">
        <v>491</v>
      </c>
      <c r="ET15" s="15" t="s">
        <v>491</v>
      </c>
      <c r="EU15" s="15" t="s">
        <v>491</v>
      </c>
      <c r="EV15" s="59"/>
      <c r="EW15" s="15" t="s">
        <v>490</v>
      </c>
      <c r="EX15" s="15" t="s">
        <v>491</v>
      </c>
      <c r="EY15" s="15" t="s">
        <v>722</v>
      </c>
      <c r="EZ15" s="15" t="s">
        <v>722</v>
      </c>
      <c r="FA15" s="15" t="s">
        <v>722</v>
      </c>
      <c r="FB15" s="59"/>
      <c r="FC15" s="15" t="s">
        <v>1129</v>
      </c>
      <c r="FD15" s="15" t="s">
        <v>1130</v>
      </c>
    </row>
    <row r="16" spans="1:575" ht="52.5" customHeight="1" x14ac:dyDescent="0.25">
      <c r="A16" s="14" t="s">
        <v>3</v>
      </c>
      <c r="B16" s="15" t="s">
        <v>318</v>
      </c>
      <c r="C16" s="15" t="s">
        <v>258</v>
      </c>
      <c r="D16" s="59"/>
      <c r="E16" s="15" t="s">
        <v>731</v>
      </c>
      <c r="F16" s="15" t="s">
        <v>731</v>
      </c>
      <c r="G16" s="15" t="s">
        <v>1006</v>
      </c>
      <c r="H16" s="59"/>
      <c r="I16" s="29" t="s">
        <v>731</v>
      </c>
      <c r="J16" s="29" t="s">
        <v>135</v>
      </c>
      <c r="K16" s="59"/>
      <c r="L16" s="29" t="s">
        <v>135</v>
      </c>
      <c r="M16" s="59"/>
      <c r="N16" s="15" t="s">
        <v>932</v>
      </c>
      <c r="O16" s="15" t="s">
        <v>933</v>
      </c>
      <c r="P16" s="15" t="s">
        <v>1149</v>
      </c>
      <c r="Q16" s="59"/>
      <c r="R16" s="15" t="s">
        <v>944</v>
      </c>
      <c r="S16" s="15" t="s">
        <v>945</v>
      </c>
      <c r="T16" s="15" t="s">
        <v>1154</v>
      </c>
      <c r="U16" s="59"/>
      <c r="V16" s="29" t="s">
        <v>953</v>
      </c>
      <c r="W16" s="29" t="s">
        <v>954</v>
      </c>
      <c r="X16" s="29" t="s">
        <v>954</v>
      </c>
      <c r="Y16" s="29" t="s">
        <v>1149</v>
      </c>
      <c r="Z16" s="59"/>
      <c r="AA16" s="29" t="s">
        <v>944</v>
      </c>
      <c r="AB16" s="29" t="s">
        <v>968</v>
      </c>
      <c r="AC16" s="29" t="s">
        <v>945</v>
      </c>
      <c r="AD16" s="29" t="s">
        <v>1154</v>
      </c>
      <c r="AE16" s="59"/>
      <c r="AF16" s="29" t="s">
        <v>686</v>
      </c>
      <c r="AG16" s="15" t="s">
        <v>1082</v>
      </c>
      <c r="AH16" s="29" t="s">
        <v>687</v>
      </c>
      <c r="AJ16" s="15" t="s">
        <v>258</v>
      </c>
      <c r="AK16" s="15" t="s">
        <v>258</v>
      </c>
      <c r="AL16" s="59"/>
      <c r="AM16" s="15" t="s">
        <v>128</v>
      </c>
      <c r="AN16" s="15" t="s">
        <v>135</v>
      </c>
      <c r="AO16" s="15" t="s">
        <v>135</v>
      </c>
      <c r="AP16" s="59"/>
      <c r="AQ16" s="29" t="s">
        <v>212</v>
      </c>
      <c r="AR16" s="29" t="s">
        <v>135</v>
      </c>
      <c r="AS16" s="29" t="s">
        <v>135</v>
      </c>
      <c r="AT16" s="29" t="s">
        <v>135</v>
      </c>
      <c r="AU16" s="59"/>
      <c r="AV16" s="15" t="s">
        <v>128</v>
      </c>
      <c r="AW16" s="15" t="s">
        <v>135</v>
      </c>
      <c r="AX16" s="15" t="s">
        <v>136</v>
      </c>
      <c r="AY16" s="15" t="s">
        <v>1063</v>
      </c>
      <c r="AZ16" s="59"/>
      <c r="BA16" s="15" t="s">
        <v>128</v>
      </c>
      <c r="BB16" s="15" t="s">
        <v>135</v>
      </c>
      <c r="BC16" s="15" t="s">
        <v>135</v>
      </c>
      <c r="BD16" s="15" t="s">
        <v>135</v>
      </c>
      <c r="BE16" s="59"/>
      <c r="BF16" s="15" t="s">
        <v>128</v>
      </c>
      <c r="BG16" s="15" t="s">
        <v>135</v>
      </c>
      <c r="BH16" s="15" t="s">
        <v>136</v>
      </c>
      <c r="BI16" s="15" t="s">
        <v>1063</v>
      </c>
      <c r="BJ16" s="15" t="s">
        <v>135</v>
      </c>
      <c r="BK16" s="59"/>
      <c r="BL16" s="15" t="s">
        <v>258</v>
      </c>
      <c r="BM16" s="59"/>
      <c r="BN16" s="15" t="s">
        <v>136</v>
      </c>
      <c r="BO16" s="15" t="s">
        <v>136</v>
      </c>
      <c r="BP16" s="15" t="s">
        <v>1100</v>
      </c>
      <c r="BQ16" s="59"/>
      <c r="BR16" s="15" t="s">
        <v>258</v>
      </c>
      <c r="BS16" s="15" t="s">
        <v>258</v>
      </c>
      <c r="BT16" s="15" t="s">
        <v>258</v>
      </c>
      <c r="BU16" s="15" t="s">
        <v>258</v>
      </c>
      <c r="BV16" s="15" t="s">
        <v>435</v>
      </c>
      <c r="BW16" s="59"/>
      <c r="BX16" s="15" t="s">
        <v>88</v>
      </c>
      <c r="BY16" s="15" t="s">
        <v>88</v>
      </c>
      <c r="BZ16" s="15" t="s">
        <v>88</v>
      </c>
      <c r="CA16" s="15" t="s">
        <v>1099</v>
      </c>
      <c r="CB16" s="59"/>
      <c r="CC16" s="15" t="s">
        <v>87</v>
      </c>
      <c r="CD16" s="15" t="s">
        <v>88</v>
      </c>
      <c r="CE16" s="15" t="s">
        <v>88</v>
      </c>
      <c r="CF16" s="15" t="s">
        <v>88</v>
      </c>
      <c r="CG16" s="15" t="s">
        <v>633</v>
      </c>
      <c r="CH16" s="59"/>
      <c r="CI16" s="15" t="s">
        <v>87</v>
      </c>
      <c r="CJ16" s="15" t="s">
        <v>88</v>
      </c>
      <c r="CK16" s="15" t="s">
        <v>88</v>
      </c>
      <c r="CL16" s="15" t="s">
        <v>1098</v>
      </c>
      <c r="CM16" s="15" t="s">
        <v>88</v>
      </c>
      <c r="CN16" s="15" t="s">
        <v>1098</v>
      </c>
      <c r="CO16" s="59"/>
      <c r="CP16" s="15" t="s">
        <v>87</v>
      </c>
      <c r="CQ16" s="15" t="s">
        <v>88</v>
      </c>
      <c r="CR16" s="15" t="s">
        <v>88</v>
      </c>
      <c r="CS16" s="15" t="s">
        <v>633</v>
      </c>
      <c r="CT16" s="15" t="s">
        <v>88</v>
      </c>
      <c r="CU16" s="15" t="s">
        <v>633</v>
      </c>
      <c r="CV16" s="59"/>
      <c r="CW16" s="15" t="s">
        <v>1028</v>
      </c>
      <c r="CX16" s="15" t="s">
        <v>988</v>
      </c>
      <c r="CY16" s="15" t="s">
        <v>988</v>
      </c>
      <c r="CZ16" s="15" t="s">
        <v>988</v>
      </c>
      <c r="DA16" s="59"/>
      <c r="DB16" s="15" t="s">
        <v>745</v>
      </c>
      <c r="DC16" s="15" t="s">
        <v>745</v>
      </c>
      <c r="DD16" s="15" t="s">
        <v>746</v>
      </c>
      <c r="DE16" s="15" t="s">
        <v>745</v>
      </c>
      <c r="DF16" s="15" t="s">
        <v>746</v>
      </c>
      <c r="DG16" s="15" t="s">
        <v>746</v>
      </c>
      <c r="DH16" s="59"/>
      <c r="DI16" s="15" t="s">
        <v>988</v>
      </c>
      <c r="DJ16" s="15" t="s">
        <v>988</v>
      </c>
      <c r="DK16" s="15" t="s">
        <v>988</v>
      </c>
      <c r="DL16" s="59"/>
      <c r="DM16" s="15" t="s">
        <v>781</v>
      </c>
      <c r="DN16" s="15" t="s">
        <v>781</v>
      </c>
      <c r="DO16" s="15" t="s">
        <v>782</v>
      </c>
      <c r="DP16" s="15" t="s">
        <v>781</v>
      </c>
      <c r="DQ16" s="15" t="s">
        <v>781</v>
      </c>
      <c r="DR16" s="15" t="s">
        <v>782</v>
      </c>
      <c r="DS16" s="15" t="s">
        <v>782</v>
      </c>
      <c r="DT16" s="59"/>
      <c r="DU16" s="15" t="s">
        <v>988</v>
      </c>
      <c r="DV16" s="15" t="s">
        <v>988</v>
      </c>
      <c r="DW16" s="59"/>
      <c r="DX16" s="15" t="s">
        <v>745</v>
      </c>
      <c r="DY16" s="15" t="s">
        <v>745</v>
      </c>
      <c r="DZ16" s="15" t="s">
        <v>746</v>
      </c>
      <c r="EA16" s="15" t="s">
        <v>745</v>
      </c>
      <c r="EB16" s="15" t="s">
        <v>746</v>
      </c>
      <c r="EC16" s="15" t="s">
        <v>746</v>
      </c>
      <c r="ED16" s="59"/>
      <c r="EE16" s="15" t="s">
        <v>258</v>
      </c>
      <c r="EF16" s="15" t="s">
        <v>258</v>
      </c>
      <c r="EG16" s="15" t="s">
        <v>435</v>
      </c>
      <c r="EH16" s="59"/>
      <c r="EI16" s="15" t="s">
        <v>258</v>
      </c>
      <c r="EJ16" s="15" t="s">
        <v>258</v>
      </c>
      <c r="EK16" s="15" t="s">
        <v>435</v>
      </c>
      <c r="EL16" s="15" t="s">
        <v>258</v>
      </c>
      <c r="EM16" s="15" t="s">
        <v>258</v>
      </c>
      <c r="EN16" s="15" t="s">
        <v>435</v>
      </c>
      <c r="EO16" s="59"/>
      <c r="EP16" s="15" t="s">
        <v>380</v>
      </c>
      <c r="EQ16" s="15" t="s">
        <v>380</v>
      </c>
      <c r="ER16" s="15" t="s">
        <v>380</v>
      </c>
      <c r="ES16" s="15" t="s">
        <v>652</v>
      </c>
      <c r="ET16" s="15" t="s">
        <v>652</v>
      </c>
      <c r="EU16" s="15" t="s">
        <v>652</v>
      </c>
      <c r="EV16" s="59"/>
      <c r="EW16" s="15" t="s">
        <v>380</v>
      </c>
      <c r="EX16" s="15" t="s">
        <v>380</v>
      </c>
      <c r="EY16" s="15" t="s">
        <v>652</v>
      </c>
      <c r="EZ16" s="15" t="s">
        <v>652</v>
      </c>
      <c r="FA16" s="15" t="s">
        <v>652</v>
      </c>
      <c r="FB16" s="59"/>
      <c r="FC16" s="15" t="s">
        <v>988</v>
      </c>
      <c r="FD16" s="15" t="s">
        <v>1131</v>
      </c>
    </row>
    <row r="17" spans="1:160" ht="52.5" customHeight="1" x14ac:dyDescent="0.25">
      <c r="A17" s="14" t="s">
        <v>4</v>
      </c>
      <c r="B17" s="15" t="s">
        <v>418</v>
      </c>
      <c r="C17" s="15" t="s">
        <v>259</v>
      </c>
      <c r="E17" s="15" t="s">
        <v>418</v>
      </c>
      <c r="F17" s="15" t="s">
        <v>733</v>
      </c>
      <c r="G17" s="15" t="s">
        <v>955</v>
      </c>
      <c r="I17" s="29" t="s">
        <v>733</v>
      </c>
      <c r="J17" s="29" t="s">
        <v>732</v>
      </c>
      <c r="L17" s="29" t="s">
        <v>538</v>
      </c>
      <c r="N17" s="15" t="s">
        <v>418</v>
      </c>
      <c r="O17" s="15" t="s">
        <v>259</v>
      </c>
      <c r="P17" s="15" t="s">
        <v>1150</v>
      </c>
      <c r="R17" s="15" t="s">
        <v>418</v>
      </c>
      <c r="S17" s="15" t="s">
        <v>259</v>
      </c>
      <c r="T17" s="15" t="s">
        <v>1150</v>
      </c>
      <c r="V17" s="29" t="s">
        <v>418</v>
      </c>
      <c r="W17" s="29" t="s">
        <v>955</v>
      </c>
      <c r="X17" s="29" t="s">
        <v>955</v>
      </c>
      <c r="Y17" s="29" t="s">
        <v>1150</v>
      </c>
      <c r="AA17" s="29" t="s">
        <v>969</v>
      </c>
      <c r="AB17" s="29" t="s">
        <v>259</v>
      </c>
      <c r="AC17" s="29" t="s">
        <v>259</v>
      </c>
      <c r="AD17" s="29" t="s">
        <v>1150</v>
      </c>
      <c r="AF17" s="29" t="s">
        <v>205</v>
      </c>
      <c r="AG17" s="15" t="s">
        <v>215</v>
      </c>
      <c r="AH17" s="29" t="s">
        <v>215</v>
      </c>
      <c r="AJ17" s="15" t="s">
        <v>259</v>
      </c>
      <c r="AK17" s="15" t="s">
        <v>429</v>
      </c>
      <c r="AM17" s="15" t="s">
        <v>418</v>
      </c>
      <c r="AN17" s="15" t="s">
        <v>259</v>
      </c>
      <c r="AO17" s="15" t="s">
        <v>259</v>
      </c>
      <c r="AQ17" s="29" t="s">
        <v>574</v>
      </c>
      <c r="AR17" s="29" t="s">
        <v>538</v>
      </c>
      <c r="AS17" s="29" t="s">
        <v>538</v>
      </c>
      <c r="AT17" s="29" t="s">
        <v>874</v>
      </c>
      <c r="AV17" s="15" t="s">
        <v>574</v>
      </c>
      <c r="AW17" s="15" t="s">
        <v>538</v>
      </c>
      <c r="AX17" s="15" t="s">
        <v>538</v>
      </c>
      <c r="AY17" s="29" t="s">
        <v>565</v>
      </c>
      <c r="BA17" s="29" t="s">
        <v>574</v>
      </c>
      <c r="BB17" s="29" t="s">
        <v>538</v>
      </c>
      <c r="BC17" s="29" t="s">
        <v>538</v>
      </c>
      <c r="BD17" s="29" t="s">
        <v>874</v>
      </c>
      <c r="BF17" s="29" t="s">
        <v>574</v>
      </c>
      <c r="BG17" s="29" t="s">
        <v>538</v>
      </c>
      <c r="BH17" s="29" t="s">
        <v>538</v>
      </c>
      <c r="BI17" s="29" t="s">
        <v>565</v>
      </c>
      <c r="BJ17" s="29" t="s">
        <v>565</v>
      </c>
      <c r="BL17" s="29" t="s">
        <v>538</v>
      </c>
      <c r="BN17" s="29" t="s">
        <v>538</v>
      </c>
      <c r="BO17" s="29" t="s">
        <v>538</v>
      </c>
      <c r="BP17" s="29" t="s">
        <v>565</v>
      </c>
      <c r="BR17" s="29" t="s">
        <v>538</v>
      </c>
      <c r="BS17" s="29" t="s">
        <v>538</v>
      </c>
      <c r="BT17" s="29" t="s">
        <v>538</v>
      </c>
      <c r="BU17" s="29" t="s">
        <v>565</v>
      </c>
      <c r="BV17" s="29" t="s">
        <v>565</v>
      </c>
      <c r="BX17" s="15" t="s">
        <v>538</v>
      </c>
      <c r="BY17" s="15" t="s">
        <v>538</v>
      </c>
      <c r="BZ17" s="15" t="s">
        <v>538</v>
      </c>
      <c r="CA17" s="29" t="s">
        <v>565</v>
      </c>
      <c r="CC17" s="29" t="s">
        <v>574</v>
      </c>
      <c r="CD17" s="29" t="s">
        <v>538</v>
      </c>
      <c r="CE17" s="29" t="s">
        <v>538</v>
      </c>
      <c r="CF17" s="29" t="s">
        <v>538</v>
      </c>
      <c r="CG17" s="29" t="s">
        <v>565</v>
      </c>
      <c r="CI17" s="15" t="s">
        <v>574</v>
      </c>
      <c r="CJ17" s="15" t="s">
        <v>538</v>
      </c>
      <c r="CK17" s="15" t="s">
        <v>538</v>
      </c>
      <c r="CL17" s="15" t="s">
        <v>538</v>
      </c>
      <c r="CM17" s="15" t="s">
        <v>538</v>
      </c>
      <c r="CN17" s="29" t="s">
        <v>565</v>
      </c>
      <c r="CP17" s="29" t="s">
        <v>574</v>
      </c>
      <c r="CQ17" s="29" t="s">
        <v>538</v>
      </c>
      <c r="CR17" s="29" t="s">
        <v>538</v>
      </c>
      <c r="CS17" s="29" t="s">
        <v>538</v>
      </c>
      <c r="CT17" s="29" t="s">
        <v>538</v>
      </c>
      <c r="CU17" s="29" t="s">
        <v>565</v>
      </c>
      <c r="CW17" s="15" t="s">
        <v>747</v>
      </c>
      <c r="CX17" s="15" t="s">
        <v>747</v>
      </c>
      <c r="CY17" s="15" t="s">
        <v>713</v>
      </c>
      <c r="CZ17" s="15" t="s">
        <v>713</v>
      </c>
      <c r="DB17" s="15" t="s">
        <v>747</v>
      </c>
      <c r="DC17" s="15" t="s">
        <v>747</v>
      </c>
      <c r="DD17" s="15" t="s">
        <v>747</v>
      </c>
      <c r="DE17" s="15" t="s">
        <v>747</v>
      </c>
      <c r="DF17" s="15" t="s">
        <v>713</v>
      </c>
      <c r="DG17" s="15" t="s">
        <v>713</v>
      </c>
      <c r="DI17" s="29" t="s">
        <v>747</v>
      </c>
      <c r="DJ17" s="29" t="s">
        <v>981</v>
      </c>
      <c r="DK17" s="29" t="s">
        <v>981</v>
      </c>
      <c r="DM17" s="15" t="s">
        <v>747</v>
      </c>
      <c r="DN17" s="15" t="s">
        <v>747</v>
      </c>
      <c r="DO17" s="15" t="s">
        <v>747</v>
      </c>
      <c r="DP17" s="15" t="s">
        <v>747</v>
      </c>
      <c r="DQ17" s="15" t="s">
        <v>747</v>
      </c>
      <c r="DR17" s="15" t="s">
        <v>713</v>
      </c>
      <c r="DS17" s="15" t="s">
        <v>713</v>
      </c>
      <c r="DU17" s="15" t="s">
        <v>747</v>
      </c>
      <c r="DV17" s="15" t="s">
        <v>713</v>
      </c>
      <c r="DX17" s="15" t="s">
        <v>747</v>
      </c>
      <c r="DY17" s="15" t="s">
        <v>747</v>
      </c>
      <c r="DZ17" s="15" t="s">
        <v>747</v>
      </c>
      <c r="EA17" s="15" t="s">
        <v>747</v>
      </c>
      <c r="EB17" s="15" t="s">
        <v>713</v>
      </c>
      <c r="EC17" s="15" t="s">
        <v>713</v>
      </c>
      <c r="EE17" s="15" t="s">
        <v>747</v>
      </c>
      <c r="EF17" s="15" t="s">
        <v>747</v>
      </c>
      <c r="EG17" s="15" t="s">
        <v>713</v>
      </c>
      <c r="EI17" s="15" t="s">
        <v>747</v>
      </c>
      <c r="EJ17" s="15" t="s">
        <v>747</v>
      </c>
      <c r="EK17" s="15" t="s">
        <v>747</v>
      </c>
      <c r="EL17" s="15" t="s">
        <v>747</v>
      </c>
      <c r="EM17" s="15" t="s">
        <v>713</v>
      </c>
      <c r="EN17" s="15" t="s">
        <v>713</v>
      </c>
      <c r="EP17" s="15" t="s">
        <v>650</v>
      </c>
      <c r="EQ17" s="15" t="s">
        <v>650</v>
      </c>
      <c r="ER17" s="15" t="s">
        <v>650</v>
      </c>
      <c r="ES17" s="15" t="s">
        <v>653</v>
      </c>
      <c r="ET17" s="15" t="s">
        <v>653</v>
      </c>
      <c r="EU17" s="15" t="s">
        <v>654</v>
      </c>
      <c r="EW17" s="15" t="s">
        <v>709</v>
      </c>
      <c r="EX17" s="15" t="s">
        <v>709</v>
      </c>
      <c r="EY17" s="15" t="s">
        <v>713</v>
      </c>
      <c r="EZ17" s="15" t="s">
        <v>713</v>
      </c>
      <c r="FA17" s="15" t="s">
        <v>714</v>
      </c>
      <c r="FC17" s="15" t="s">
        <v>713</v>
      </c>
      <c r="FD17" s="15" t="s">
        <v>713</v>
      </c>
    </row>
    <row r="18" spans="1:160" ht="22.5" customHeight="1" x14ac:dyDescent="0.25">
      <c r="A18" s="14" t="s">
        <v>137</v>
      </c>
      <c r="B18" s="1" t="s">
        <v>40</v>
      </c>
      <c r="C18" s="1" t="s">
        <v>40</v>
      </c>
      <c r="E18" s="1" t="s">
        <v>40</v>
      </c>
      <c r="F18" s="1" t="s">
        <v>40</v>
      </c>
      <c r="G18" s="1" t="s">
        <v>40</v>
      </c>
      <c r="I18" s="29" t="s">
        <v>40</v>
      </c>
      <c r="J18" s="29" t="s">
        <v>40</v>
      </c>
      <c r="L18" s="1" t="s">
        <v>40</v>
      </c>
      <c r="N18" s="1" t="s">
        <v>40</v>
      </c>
      <c r="O18" s="1" t="s">
        <v>40</v>
      </c>
      <c r="P18" s="1" t="s">
        <v>40</v>
      </c>
      <c r="R18" s="1" t="s">
        <v>40</v>
      </c>
      <c r="S18" s="1" t="s">
        <v>40</v>
      </c>
      <c r="T18" s="1" t="s">
        <v>40</v>
      </c>
      <c r="V18" s="29" t="s">
        <v>40</v>
      </c>
      <c r="W18" s="29" t="s">
        <v>40</v>
      </c>
      <c r="X18" s="29" t="s">
        <v>40</v>
      </c>
      <c r="Y18" s="29" t="s">
        <v>40</v>
      </c>
      <c r="AA18" s="29" t="s">
        <v>40</v>
      </c>
      <c r="AB18" s="29" t="s">
        <v>40</v>
      </c>
      <c r="AC18" s="29" t="s">
        <v>40</v>
      </c>
      <c r="AD18" s="29" t="s">
        <v>40</v>
      </c>
      <c r="AF18" s="1" t="s">
        <v>40</v>
      </c>
      <c r="AG18" s="1" t="s">
        <v>40</v>
      </c>
      <c r="AH18" s="1" t="s">
        <v>40</v>
      </c>
      <c r="AJ18" s="1" t="s">
        <v>40</v>
      </c>
      <c r="AK18" s="1" t="s">
        <v>40</v>
      </c>
      <c r="AM18" s="1" t="s">
        <v>40</v>
      </c>
      <c r="AN18" s="1" t="s">
        <v>40</v>
      </c>
      <c r="AO18" s="1" t="s">
        <v>40</v>
      </c>
      <c r="AQ18" s="1" t="s">
        <v>40</v>
      </c>
      <c r="AR18" s="1" t="s">
        <v>40</v>
      </c>
      <c r="AS18" s="1" t="s">
        <v>40</v>
      </c>
      <c r="AT18" s="1" t="s">
        <v>40</v>
      </c>
      <c r="AV18" s="1" t="s">
        <v>40</v>
      </c>
      <c r="AW18" s="1" t="s">
        <v>40</v>
      </c>
      <c r="AX18" s="1" t="s">
        <v>40</v>
      </c>
      <c r="AY18" s="1" t="s">
        <v>40</v>
      </c>
      <c r="BA18" s="1" t="s">
        <v>40</v>
      </c>
      <c r="BB18" s="1" t="s">
        <v>40</v>
      </c>
      <c r="BC18" s="1" t="s">
        <v>40</v>
      </c>
      <c r="BD18" s="1" t="s">
        <v>40</v>
      </c>
      <c r="BF18" s="1" t="s">
        <v>40</v>
      </c>
      <c r="BG18" s="1" t="s">
        <v>40</v>
      </c>
      <c r="BH18" s="1" t="s">
        <v>40</v>
      </c>
      <c r="BI18" s="1" t="s">
        <v>40</v>
      </c>
      <c r="BJ18" s="1" t="s">
        <v>40</v>
      </c>
      <c r="BL18" s="1" t="s">
        <v>40</v>
      </c>
      <c r="BN18" s="1" t="s">
        <v>40</v>
      </c>
      <c r="BO18" s="1" t="s">
        <v>40</v>
      </c>
      <c r="BP18" s="1" t="s">
        <v>40</v>
      </c>
      <c r="BR18" s="1" t="s">
        <v>40</v>
      </c>
      <c r="BS18" s="1" t="s">
        <v>40</v>
      </c>
      <c r="BT18" s="1" t="s">
        <v>40</v>
      </c>
      <c r="BU18" s="1" t="s">
        <v>40</v>
      </c>
      <c r="BV18" s="1" t="s">
        <v>40</v>
      </c>
      <c r="BX18" s="1" t="s">
        <v>40</v>
      </c>
      <c r="BY18" s="1" t="s">
        <v>40</v>
      </c>
      <c r="BZ18" s="1" t="s">
        <v>40</v>
      </c>
      <c r="CA18" s="1" t="s">
        <v>40</v>
      </c>
      <c r="CC18" s="1" t="s">
        <v>40</v>
      </c>
      <c r="CD18" s="1" t="s">
        <v>40</v>
      </c>
      <c r="CE18" s="1" t="s">
        <v>40</v>
      </c>
      <c r="CF18" s="1" t="s">
        <v>40</v>
      </c>
      <c r="CG18" s="1" t="s">
        <v>40</v>
      </c>
      <c r="CI18" s="1" t="s">
        <v>40</v>
      </c>
      <c r="CJ18" s="1" t="s">
        <v>40</v>
      </c>
      <c r="CK18" s="1" t="s">
        <v>40</v>
      </c>
      <c r="CL18" s="1" t="s">
        <v>40</v>
      </c>
      <c r="CM18" s="1" t="s">
        <v>40</v>
      </c>
      <c r="CN18" s="1" t="s">
        <v>40</v>
      </c>
      <c r="CP18" s="1" t="s">
        <v>40</v>
      </c>
      <c r="CQ18" s="1" t="s">
        <v>40</v>
      </c>
      <c r="CR18" s="1" t="s">
        <v>40</v>
      </c>
      <c r="CS18" s="1" t="s">
        <v>40</v>
      </c>
      <c r="CT18" s="1" t="s">
        <v>40</v>
      </c>
      <c r="CU18" s="1" t="s">
        <v>40</v>
      </c>
      <c r="CW18" s="1" t="s">
        <v>40</v>
      </c>
      <c r="CX18" s="1" t="s">
        <v>40</v>
      </c>
      <c r="CY18" s="1" t="s">
        <v>40</v>
      </c>
      <c r="CZ18" s="1" t="s">
        <v>40</v>
      </c>
      <c r="DB18" s="1" t="s">
        <v>40</v>
      </c>
      <c r="DC18" s="1" t="s">
        <v>40</v>
      </c>
      <c r="DD18" s="1" t="s">
        <v>40</v>
      </c>
      <c r="DE18" s="1" t="s">
        <v>40</v>
      </c>
      <c r="DF18" s="1" t="s">
        <v>40</v>
      </c>
      <c r="DG18" s="1" t="s">
        <v>40</v>
      </c>
      <c r="DI18" s="1" t="s">
        <v>40</v>
      </c>
      <c r="DJ18" s="1" t="s">
        <v>40</v>
      </c>
      <c r="DK18" s="1" t="s">
        <v>40</v>
      </c>
      <c r="DM18" s="1" t="s">
        <v>40</v>
      </c>
      <c r="DN18" s="1" t="s">
        <v>40</v>
      </c>
      <c r="DO18" s="1" t="s">
        <v>40</v>
      </c>
      <c r="DP18" s="1" t="s">
        <v>40</v>
      </c>
      <c r="DQ18" s="1" t="s">
        <v>40</v>
      </c>
      <c r="DR18" s="1" t="s">
        <v>40</v>
      </c>
      <c r="DS18" s="1" t="s">
        <v>40</v>
      </c>
      <c r="DU18" s="1" t="s">
        <v>40</v>
      </c>
      <c r="DV18" s="1" t="s">
        <v>40</v>
      </c>
      <c r="DX18" s="1" t="s">
        <v>40</v>
      </c>
      <c r="DY18" s="1" t="s">
        <v>40</v>
      </c>
      <c r="DZ18" s="1" t="s">
        <v>40</v>
      </c>
      <c r="EA18" s="1" t="s">
        <v>40</v>
      </c>
      <c r="EB18" s="1" t="s">
        <v>40</v>
      </c>
      <c r="EC18" s="1" t="s">
        <v>40</v>
      </c>
      <c r="EE18" s="1" t="s">
        <v>40</v>
      </c>
      <c r="EF18" s="1" t="s">
        <v>40</v>
      </c>
      <c r="EG18" s="1" t="s">
        <v>40</v>
      </c>
      <c r="EI18" s="1" t="s">
        <v>40</v>
      </c>
      <c r="EJ18" s="1" t="s">
        <v>40</v>
      </c>
      <c r="EK18" s="1" t="s">
        <v>40</v>
      </c>
      <c r="EL18" s="1" t="s">
        <v>40</v>
      </c>
      <c r="EM18" s="1" t="s">
        <v>40</v>
      </c>
      <c r="EN18" s="1" t="s">
        <v>40</v>
      </c>
      <c r="EP18" s="1" t="s">
        <v>40</v>
      </c>
      <c r="EQ18" s="1" t="s">
        <v>40</v>
      </c>
      <c r="ER18" s="1" t="s">
        <v>40</v>
      </c>
      <c r="ES18" s="1" t="s">
        <v>40</v>
      </c>
      <c r="ET18" s="1" t="s">
        <v>40</v>
      </c>
      <c r="EU18" s="1" t="s">
        <v>40</v>
      </c>
      <c r="EW18" s="1" t="s">
        <v>40</v>
      </c>
      <c r="EX18" s="1" t="s">
        <v>40</v>
      </c>
      <c r="EY18" s="1" t="s">
        <v>40</v>
      </c>
      <c r="EZ18" s="1" t="s">
        <v>40</v>
      </c>
      <c r="FA18" s="1" t="s">
        <v>40</v>
      </c>
      <c r="FC18" s="1" t="s">
        <v>40</v>
      </c>
      <c r="FD18" s="1" t="s">
        <v>40</v>
      </c>
    </row>
    <row r="19" spans="1:160" ht="37.5" customHeight="1" x14ac:dyDescent="0.25">
      <c r="A19" s="105" t="s">
        <v>1</v>
      </c>
      <c r="B19" s="1" t="s">
        <v>506</v>
      </c>
      <c r="C19" s="1" t="s">
        <v>506</v>
      </c>
      <c r="E19" s="1" t="s">
        <v>2</v>
      </c>
      <c r="F19" s="1" t="s">
        <v>2</v>
      </c>
      <c r="G19" s="1" t="s">
        <v>2</v>
      </c>
      <c r="I19" s="1" t="s">
        <v>585</v>
      </c>
      <c r="J19" s="29" t="s">
        <v>130</v>
      </c>
      <c r="L19" s="1" t="s">
        <v>49</v>
      </c>
      <c r="N19" s="1" t="s">
        <v>49</v>
      </c>
      <c r="O19" s="1" t="s">
        <v>49</v>
      </c>
      <c r="P19" s="1" t="s">
        <v>49</v>
      </c>
      <c r="R19" s="1" t="s">
        <v>585</v>
      </c>
      <c r="S19" s="1" t="s">
        <v>130</v>
      </c>
      <c r="T19" s="1" t="s">
        <v>130</v>
      </c>
      <c r="V19" s="1" t="s">
        <v>49</v>
      </c>
      <c r="W19" s="1" t="s">
        <v>49</v>
      </c>
      <c r="X19" s="1" t="s">
        <v>49</v>
      </c>
      <c r="Y19" s="1" t="s">
        <v>49</v>
      </c>
      <c r="AA19" s="1" t="s">
        <v>585</v>
      </c>
      <c r="AB19" s="1" t="s">
        <v>130</v>
      </c>
      <c r="AC19" s="1" t="s">
        <v>130</v>
      </c>
      <c r="AD19" s="1" t="s">
        <v>130</v>
      </c>
      <c r="AF19" s="11" t="s">
        <v>688</v>
      </c>
      <c r="AG19" s="11" t="s">
        <v>688</v>
      </c>
      <c r="AH19" s="11" t="s">
        <v>688</v>
      </c>
      <c r="AJ19" s="1" t="s">
        <v>130</v>
      </c>
      <c r="AK19" s="1" t="s">
        <v>130</v>
      </c>
      <c r="AM19" s="1" t="s">
        <v>181</v>
      </c>
      <c r="AN19" s="1" t="s">
        <v>130</v>
      </c>
      <c r="AO19" s="1" t="s">
        <v>130</v>
      </c>
      <c r="AQ19" s="1" t="s">
        <v>49</v>
      </c>
      <c r="AR19" s="1" t="s">
        <v>49</v>
      </c>
      <c r="AS19" s="1" t="s">
        <v>49</v>
      </c>
      <c r="AT19" s="1" t="s">
        <v>49</v>
      </c>
      <c r="AV19" s="1" t="s">
        <v>585</v>
      </c>
      <c r="AW19" s="1" t="s">
        <v>130</v>
      </c>
      <c r="AX19" s="1" t="s">
        <v>585</v>
      </c>
      <c r="AY19" s="1" t="s">
        <v>130</v>
      </c>
      <c r="BA19" s="1" t="s">
        <v>49</v>
      </c>
      <c r="BB19" s="1" t="s">
        <v>49</v>
      </c>
      <c r="BC19" s="1" t="s">
        <v>49</v>
      </c>
      <c r="BD19" s="1" t="s">
        <v>49</v>
      </c>
      <c r="BF19" s="1" t="s">
        <v>585</v>
      </c>
      <c r="BG19" s="1" t="s">
        <v>130</v>
      </c>
      <c r="BH19" s="1" t="s">
        <v>585</v>
      </c>
      <c r="BI19" s="1" t="s">
        <v>130</v>
      </c>
      <c r="BJ19" s="1" t="s">
        <v>130</v>
      </c>
      <c r="BL19" s="1" t="s">
        <v>130</v>
      </c>
      <c r="BN19" s="1" t="s">
        <v>49</v>
      </c>
      <c r="BO19" s="1" t="s">
        <v>49</v>
      </c>
      <c r="BP19" s="1" t="s">
        <v>49</v>
      </c>
      <c r="BR19" s="1" t="s">
        <v>130</v>
      </c>
      <c r="BS19" s="1" t="s">
        <v>130</v>
      </c>
      <c r="BT19" s="1" t="s">
        <v>130</v>
      </c>
      <c r="BU19" s="1" t="s">
        <v>130</v>
      </c>
      <c r="BV19" s="1" t="s">
        <v>130</v>
      </c>
      <c r="BX19" s="1" t="s">
        <v>49</v>
      </c>
      <c r="BY19" s="1" t="s">
        <v>49</v>
      </c>
      <c r="BZ19" s="1" t="s">
        <v>49</v>
      </c>
      <c r="CA19" s="1" t="s">
        <v>49</v>
      </c>
      <c r="CC19" s="1" t="s">
        <v>585</v>
      </c>
      <c r="CD19" s="1" t="s">
        <v>585</v>
      </c>
      <c r="CE19" s="1" t="s">
        <v>585</v>
      </c>
      <c r="CF19" s="1" t="s">
        <v>585</v>
      </c>
      <c r="CG19" s="1" t="s">
        <v>585</v>
      </c>
      <c r="CI19" s="1" t="s">
        <v>49</v>
      </c>
      <c r="CJ19" s="1" t="s">
        <v>49</v>
      </c>
      <c r="CK19" s="1" t="s">
        <v>49</v>
      </c>
      <c r="CL19" s="1" t="s">
        <v>49</v>
      </c>
      <c r="CM19" s="1" t="s">
        <v>49</v>
      </c>
      <c r="CN19" s="1" t="s">
        <v>49</v>
      </c>
      <c r="CP19" s="1" t="s">
        <v>585</v>
      </c>
      <c r="CQ19" s="1" t="s">
        <v>585</v>
      </c>
      <c r="CR19" s="1" t="s">
        <v>585</v>
      </c>
      <c r="CS19" s="1" t="s">
        <v>585</v>
      </c>
      <c r="CT19" s="1" t="s">
        <v>585</v>
      </c>
      <c r="CU19" s="1" t="s">
        <v>585</v>
      </c>
      <c r="CW19" s="1" t="s">
        <v>982</v>
      </c>
      <c r="CX19" s="1" t="s">
        <v>982</v>
      </c>
      <c r="CY19" s="1" t="s">
        <v>983</v>
      </c>
      <c r="CZ19" s="1" t="s">
        <v>983</v>
      </c>
      <c r="DB19" s="1" t="s">
        <v>585</v>
      </c>
      <c r="DC19" s="1" t="s">
        <v>585</v>
      </c>
      <c r="DD19" s="15" t="s">
        <v>130</v>
      </c>
      <c r="DE19" s="1" t="s">
        <v>585</v>
      </c>
      <c r="DF19" s="15" t="s">
        <v>130</v>
      </c>
      <c r="DG19" s="15" t="s">
        <v>130</v>
      </c>
      <c r="DI19" s="1" t="s">
        <v>982</v>
      </c>
      <c r="DJ19" s="1" t="s">
        <v>983</v>
      </c>
      <c r="DK19" s="1" t="s">
        <v>983</v>
      </c>
      <c r="DM19" s="1" t="s">
        <v>130</v>
      </c>
      <c r="DN19" s="1" t="s">
        <v>130</v>
      </c>
      <c r="DO19" s="1" t="s">
        <v>130</v>
      </c>
      <c r="DP19" s="1" t="s">
        <v>130</v>
      </c>
      <c r="DQ19" s="1" t="s">
        <v>130</v>
      </c>
      <c r="DR19" s="1" t="s">
        <v>130</v>
      </c>
      <c r="DS19" s="1" t="s">
        <v>130</v>
      </c>
      <c r="DU19" s="1" t="s">
        <v>982</v>
      </c>
      <c r="DV19" s="1" t="s">
        <v>983</v>
      </c>
      <c r="DX19" s="1" t="s">
        <v>181</v>
      </c>
      <c r="DY19" s="1" t="s">
        <v>181</v>
      </c>
      <c r="DZ19" s="1" t="s">
        <v>130</v>
      </c>
      <c r="EA19" s="1" t="s">
        <v>181</v>
      </c>
      <c r="EB19" s="15" t="s">
        <v>130</v>
      </c>
      <c r="EC19" s="15" t="s">
        <v>130</v>
      </c>
      <c r="EE19" s="1" t="s">
        <v>130</v>
      </c>
      <c r="EF19" s="1" t="s">
        <v>130</v>
      </c>
      <c r="EG19" s="1" t="s">
        <v>130</v>
      </c>
      <c r="EI19" s="1" t="s">
        <v>130</v>
      </c>
      <c r="EJ19" s="1" t="s">
        <v>130</v>
      </c>
      <c r="EK19" s="1" t="s">
        <v>130</v>
      </c>
      <c r="EL19" s="1" t="s">
        <v>130</v>
      </c>
      <c r="EM19" s="1" t="s">
        <v>130</v>
      </c>
      <c r="EN19" s="1" t="s">
        <v>130</v>
      </c>
      <c r="EP19" s="1" t="s">
        <v>130</v>
      </c>
      <c r="EQ19" s="1" t="s">
        <v>130</v>
      </c>
      <c r="ER19" s="1" t="s">
        <v>130</v>
      </c>
      <c r="ES19" s="1" t="s">
        <v>130</v>
      </c>
      <c r="ET19" s="1" t="s">
        <v>130</v>
      </c>
      <c r="EU19" s="1" t="s">
        <v>130</v>
      </c>
      <c r="EW19" s="1" t="s">
        <v>130</v>
      </c>
      <c r="EX19" s="1" t="s">
        <v>130</v>
      </c>
      <c r="EY19" s="1" t="s">
        <v>130</v>
      </c>
      <c r="EZ19" s="1" t="s">
        <v>130</v>
      </c>
      <c r="FA19" s="1" t="s">
        <v>130</v>
      </c>
      <c r="FC19" s="11" t="s">
        <v>1132</v>
      </c>
      <c r="FD19" s="11" t="s">
        <v>1132</v>
      </c>
    </row>
    <row r="20" spans="1:160" ht="67.5" customHeight="1" x14ac:dyDescent="0.25">
      <c r="A20" s="16" t="s">
        <v>5</v>
      </c>
      <c r="B20" s="17" t="s">
        <v>227</v>
      </c>
      <c r="C20" s="17" t="s">
        <v>227</v>
      </c>
      <c r="E20" s="17" t="s">
        <v>922</v>
      </c>
      <c r="F20" s="17" t="s">
        <v>1005</v>
      </c>
      <c r="G20" s="17" t="s">
        <v>1007</v>
      </c>
      <c r="I20" s="17" t="s">
        <v>199</v>
      </c>
      <c r="J20" s="17" t="s">
        <v>199</v>
      </c>
      <c r="L20" s="17" t="s">
        <v>763</v>
      </c>
      <c r="N20" s="17" t="s">
        <v>875</v>
      </c>
      <c r="O20" s="17" t="s">
        <v>875</v>
      </c>
      <c r="P20" s="17" t="s">
        <v>875</v>
      </c>
      <c r="R20" s="17" t="s">
        <v>875</v>
      </c>
      <c r="S20" s="17" t="s">
        <v>875</v>
      </c>
      <c r="T20" s="17" t="s">
        <v>875</v>
      </c>
      <c r="V20" s="17" t="s">
        <v>991</v>
      </c>
      <c r="W20" s="17" t="s">
        <v>892</v>
      </c>
      <c r="X20" s="17" t="s">
        <v>892</v>
      </c>
      <c r="Y20" s="17" t="s">
        <v>892</v>
      </c>
      <c r="AA20" s="17" t="s">
        <v>892</v>
      </c>
      <c r="AB20" s="17" t="s">
        <v>892</v>
      </c>
      <c r="AC20" s="17" t="s">
        <v>892</v>
      </c>
      <c r="AD20" s="17" t="s">
        <v>892</v>
      </c>
      <c r="AF20" s="17" t="s">
        <v>702</v>
      </c>
      <c r="AG20" s="17" t="s">
        <v>702</v>
      </c>
      <c r="AH20" s="17" t="s">
        <v>701</v>
      </c>
      <c r="AJ20" s="17" t="s">
        <v>526</v>
      </c>
      <c r="AK20" s="17" t="s">
        <v>673</v>
      </c>
      <c r="AM20" s="17" t="s">
        <v>492</v>
      </c>
      <c r="AN20" s="17" t="s">
        <v>492</v>
      </c>
      <c r="AO20" s="17" t="s">
        <v>492</v>
      </c>
      <c r="AQ20" s="17" t="s">
        <v>875</v>
      </c>
      <c r="AR20" s="17" t="s">
        <v>875</v>
      </c>
      <c r="AS20" s="17" t="s">
        <v>875</v>
      </c>
      <c r="AT20" s="17" t="s">
        <v>875</v>
      </c>
      <c r="AV20" s="17" t="s">
        <v>875</v>
      </c>
      <c r="AW20" s="17" t="s">
        <v>875</v>
      </c>
      <c r="AX20" s="17" t="s">
        <v>875</v>
      </c>
      <c r="AY20" s="17" t="s">
        <v>875</v>
      </c>
      <c r="BA20" s="17" t="s">
        <v>892</v>
      </c>
      <c r="BB20" s="17" t="s">
        <v>892</v>
      </c>
      <c r="BC20" s="17" t="s">
        <v>892</v>
      </c>
      <c r="BD20" s="17" t="s">
        <v>892</v>
      </c>
      <c r="BF20" s="17" t="s">
        <v>892</v>
      </c>
      <c r="BG20" s="17" t="s">
        <v>892</v>
      </c>
      <c r="BH20" s="17" t="s">
        <v>892</v>
      </c>
      <c r="BI20" s="17" t="s">
        <v>892</v>
      </c>
      <c r="BJ20" s="17" t="s">
        <v>914</v>
      </c>
      <c r="BL20" s="17" t="s">
        <v>539</v>
      </c>
      <c r="BN20" s="17" t="s">
        <v>556</v>
      </c>
      <c r="BO20" s="17" t="s">
        <v>556</v>
      </c>
      <c r="BP20" s="17" t="s">
        <v>556</v>
      </c>
      <c r="BR20" s="17" t="s">
        <v>556</v>
      </c>
      <c r="BS20" s="17" t="s">
        <v>556</v>
      </c>
      <c r="BT20" s="17" t="s">
        <v>556</v>
      </c>
      <c r="BU20" s="17" t="s">
        <v>556</v>
      </c>
      <c r="BV20" s="17" t="s">
        <v>556</v>
      </c>
      <c r="BX20" s="17" t="s">
        <v>575</v>
      </c>
      <c r="BY20" s="17" t="s">
        <v>575</v>
      </c>
      <c r="BZ20" s="17" t="s">
        <v>575</v>
      </c>
      <c r="CA20" s="17" t="s">
        <v>575</v>
      </c>
      <c r="CC20" s="17" t="s">
        <v>586</v>
      </c>
      <c r="CD20" s="17" t="s">
        <v>586</v>
      </c>
      <c r="CE20" s="17" t="s">
        <v>586</v>
      </c>
      <c r="CF20" s="17" t="s">
        <v>586</v>
      </c>
      <c r="CG20" s="17" t="s">
        <v>586</v>
      </c>
      <c r="CI20" s="17" t="s">
        <v>623</v>
      </c>
      <c r="CJ20" s="17" t="s">
        <v>623</v>
      </c>
      <c r="CK20" s="17" t="s">
        <v>623</v>
      </c>
      <c r="CL20" s="17" t="s">
        <v>623</v>
      </c>
      <c r="CM20" s="17" t="s">
        <v>623</v>
      </c>
      <c r="CN20" s="17" t="s">
        <v>623</v>
      </c>
      <c r="CP20" s="17" t="s">
        <v>623</v>
      </c>
      <c r="CQ20" s="17" t="s">
        <v>623</v>
      </c>
      <c r="CR20" s="17" t="s">
        <v>623</v>
      </c>
      <c r="CS20" s="17" t="s">
        <v>623</v>
      </c>
      <c r="CT20" s="17" t="s">
        <v>623</v>
      </c>
      <c r="CU20" s="17" t="s">
        <v>623</v>
      </c>
      <c r="CW20" s="17" t="s">
        <v>748</v>
      </c>
      <c r="CX20" s="17" t="s">
        <v>748</v>
      </c>
      <c r="CY20" s="17" t="s">
        <v>748</v>
      </c>
      <c r="CZ20" s="17" t="s">
        <v>1029</v>
      </c>
      <c r="DB20" s="17" t="s">
        <v>748</v>
      </c>
      <c r="DC20" s="17" t="s">
        <v>748</v>
      </c>
      <c r="DD20" s="17" t="s">
        <v>748</v>
      </c>
      <c r="DE20" s="17" t="s">
        <v>748</v>
      </c>
      <c r="DF20" s="17" t="s">
        <v>748</v>
      </c>
      <c r="DG20" s="17" t="s">
        <v>907</v>
      </c>
      <c r="DI20" s="17" t="s">
        <v>748</v>
      </c>
      <c r="DJ20" s="17" t="s">
        <v>748</v>
      </c>
      <c r="DK20" s="17" t="s">
        <v>984</v>
      </c>
      <c r="DM20" s="17" t="s">
        <v>748</v>
      </c>
      <c r="DN20" s="17" t="s">
        <v>748</v>
      </c>
      <c r="DO20" s="17" t="s">
        <v>748</v>
      </c>
      <c r="DP20" s="17" t="s">
        <v>748</v>
      </c>
      <c r="DQ20" s="17" t="s">
        <v>767</v>
      </c>
      <c r="DR20" s="17" t="s">
        <v>748</v>
      </c>
      <c r="DS20" s="17" t="s">
        <v>783</v>
      </c>
      <c r="DU20" s="17" t="s">
        <v>795</v>
      </c>
      <c r="DV20" s="17" t="s">
        <v>795</v>
      </c>
      <c r="DX20" s="17" t="s">
        <v>795</v>
      </c>
      <c r="DY20" s="17" t="s">
        <v>795</v>
      </c>
      <c r="DZ20" s="17" t="s">
        <v>795</v>
      </c>
      <c r="EA20" s="17" t="s">
        <v>795</v>
      </c>
      <c r="EB20" s="17" t="s">
        <v>795</v>
      </c>
      <c r="EC20" s="17" t="s">
        <v>911</v>
      </c>
      <c r="EE20" s="17" t="s">
        <v>805</v>
      </c>
      <c r="EF20" s="17" t="s">
        <v>805</v>
      </c>
      <c r="EG20" s="17" t="s">
        <v>805</v>
      </c>
      <c r="EI20" s="17" t="s">
        <v>812</v>
      </c>
      <c r="EJ20" s="17" t="s">
        <v>812</v>
      </c>
      <c r="EK20" s="17" t="s">
        <v>812</v>
      </c>
      <c r="EL20" s="17" t="s">
        <v>812</v>
      </c>
      <c r="EM20" s="17" t="s">
        <v>812</v>
      </c>
      <c r="EN20" s="17" t="s">
        <v>812</v>
      </c>
      <c r="EP20" s="17" t="s">
        <v>651</v>
      </c>
      <c r="EQ20" s="17" t="s">
        <v>651</v>
      </c>
      <c r="ER20" s="17" t="s">
        <v>651</v>
      </c>
      <c r="ES20" s="17" t="s">
        <v>651</v>
      </c>
      <c r="ET20" s="17" t="s">
        <v>651</v>
      </c>
      <c r="EU20" s="17" t="s">
        <v>721</v>
      </c>
      <c r="EW20" s="17" t="s">
        <v>710</v>
      </c>
      <c r="EX20" s="17" t="s">
        <v>710</v>
      </c>
      <c r="EY20" s="17" t="s">
        <v>710</v>
      </c>
      <c r="EZ20" s="17" t="s">
        <v>723</v>
      </c>
      <c r="FA20" s="17" t="s">
        <v>723</v>
      </c>
      <c r="FC20" s="17" t="s">
        <v>1133</v>
      </c>
      <c r="FD20" s="17" t="s">
        <v>1133</v>
      </c>
    </row>
    <row r="21" spans="1:160" ht="30" customHeight="1" x14ac:dyDescent="0.25">
      <c r="A21" s="14" t="s">
        <v>6</v>
      </c>
      <c r="B21" s="1" t="s">
        <v>7</v>
      </c>
      <c r="C21" s="1" t="s">
        <v>7</v>
      </c>
      <c r="E21" s="1" t="s">
        <v>7</v>
      </c>
      <c r="F21" s="1" t="s">
        <v>7</v>
      </c>
      <c r="G21" s="1" t="s">
        <v>7</v>
      </c>
      <c r="I21" s="1" t="s">
        <v>7</v>
      </c>
      <c r="J21" s="1" t="s">
        <v>7</v>
      </c>
      <c r="L21" s="11" t="s">
        <v>489</v>
      </c>
      <c r="N21" s="1" t="s">
        <v>7</v>
      </c>
      <c r="O21" s="1" t="s">
        <v>7</v>
      </c>
      <c r="P21" s="1" t="s">
        <v>7</v>
      </c>
      <c r="R21" s="1" t="s">
        <v>7</v>
      </c>
      <c r="S21" s="1" t="s">
        <v>7</v>
      </c>
      <c r="T21" s="1" t="s">
        <v>7</v>
      </c>
      <c r="V21" s="1" t="s">
        <v>7</v>
      </c>
      <c r="W21" s="1" t="s">
        <v>7</v>
      </c>
      <c r="X21" s="1" t="s">
        <v>7</v>
      </c>
      <c r="Y21" s="1" t="s">
        <v>7</v>
      </c>
      <c r="AA21" s="1" t="s">
        <v>7</v>
      </c>
      <c r="AB21" s="1" t="s">
        <v>7</v>
      </c>
      <c r="AC21" s="1" t="s">
        <v>7</v>
      </c>
      <c r="AD21" s="1" t="s">
        <v>7</v>
      </c>
      <c r="AF21" s="1" t="s">
        <v>7</v>
      </c>
      <c r="AG21" s="11" t="s">
        <v>7</v>
      </c>
      <c r="AH21" s="1" t="s">
        <v>7</v>
      </c>
      <c r="AJ21" s="1" t="s">
        <v>7</v>
      </c>
      <c r="AK21" s="1" t="s">
        <v>7</v>
      </c>
      <c r="AM21" s="11" t="s">
        <v>489</v>
      </c>
      <c r="AN21" s="11" t="s">
        <v>489</v>
      </c>
      <c r="AO21" s="11" t="s">
        <v>489</v>
      </c>
      <c r="AQ21" s="1" t="s">
        <v>7</v>
      </c>
      <c r="AR21" s="1" t="s">
        <v>7</v>
      </c>
      <c r="AS21" s="1" t="s">
        <v>7</v>
      </c>
      <c r="AT21" s="1" t="s">
        <v>7</v>
      </c>
      <c r="AV21" s="1" t="s">
        <v>7</v>
      </c>
      <c r="AW21" s="1" t="s">
        <v>7</v>
      </c>
      <c r="AX21" s="1" t="s">
        <v>7</v>
      </c>
      <c r="AY21" s="1" t="s">
        <v>7</v>
      </c>
      <c r="BA21" s="1" t="s">
        <v>7</v>
      </c>
      <c r="BB21" s="1" t="s">
        <v>7</v>
      </c>
      <c r="BC21" s="1" t="s">
        <v>7</v>
      </c>
      <c r="BD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7</v>
      </c>
      <c r="BL21" s="1" t="s">
        <v>7</v>
      </c>
      <c r="BN21" s="11" t="s">
        <v>377</v>
      </c>
      <c r="BO21" s="11" t="s">
        <v>377</v>
      </c>
      <c r="BP21" s="11" t="s">
        <v>377</v>
      </c>
      <c r="BR21" s="11" t="s">
        <v>377</v>
      </c>
      <c r="BS21" s="11" t="s">
        <v>377</v>
      </c>
      <c r="BT21" s="11" t="s">
        <v>377</v>
      </c>
      <c r="BU21" s="11" t="s">
        <v>377</v>
      </c>
      <c r="BV21" s="11" t="s">
        <v>377</v>
      </c>
      <c r="BX21" s="1" t="s">
        <v>7</v>
      </c>
      <c r="BY21" s="1" t="s">
        <v>7</v>
      </c>
      <c r="BZ21" s="1" t="s">
        <v>7</v>
      </c>
      <c r="CA21" s="1" t="s">
        <v>7</v>
      </c>
      <c r="CC21" s="1" t="s">
        <v>7</v>
      </c>
      <c r="CD21" s="1" t="s">
        <v>7</v>
      </c>
      <c r="CE21" s="1" t="s">
        <v>7</v>
      </c>
      <c r="CF21" s="1" t="s">
        <v>7</v>
      </c>
      <c r="CG21" s="1" t="s">
        <v>7</v>
      </c>
      <c r="CI21" s="1" t="s">
        <v>7</v>
      </c>
      <c r="CJ21" s="1" t="s">
        <v>7</v>
      </c>
      <c r="CK21" s="1" t="s">
        <v>7</v>
      </c>
      <c r="CL21" s="1" t="s">
        <v>7</v>
      </c>
      <c r="CM21" s="1" t="s">
        <v>7</v>
      </c>
      <c r="CN21" s="1" t="s">
        <v>7</v>
      </c>
      <c r="CP21" s="1" t="s">
        <v>7</v>
      </c>
      <c r="CQ21" s="1" t="s">
        <v>7</v>
      </c>
      <c r="CR21" s="1" t="s">
        <v>7</v>
      </c>
      <c r="CS21" s="1" t="s">
        <v>7</v>
      </c>
      <c r="CT21" s="1" t="s">
        <v>7</v>
      </c>
      <c r="CU21" s="1" t="s">
        <v>7</v>
      </c>
      <c r="CW21" s="1" t="s">
        <v>7</v>
      </c>
      <c r="CX21" s="1" t="s">
        <v>7</v>
      </c>
      <c r="CY21" s="1" t="s">
        <v>7</v>
      </c>
      <c r="CZ21" s="1" t="s">
        <v>7</v>
      </c>
      <c r="DB21" s="1" t="s">
        <v>7</v>
      </c>
      <c r="DC21" s="1" t="s">
        <v>7</v>
      </c>
      <c r="DD21" s="1" t="s">
        <v>7</v>
      </c>
      <c r="DE21" s="1" t="s">
        <v>7</v>
      </c>
      <c r="DF21" s="1" t="s">
        <v>7</v>
      </c>
      <c r="DG21" s="1" t="s">
        <v>7</v>
      </c>
      <c r="DI21" s="1" t="s">
        <v>7</v>
      </c>
      <c r="DJ21" s="1" t="s">
        <v>7</v>
      </c>
      <c r="DK21" s="1" t="s">
        <v>7</v>
      </c>
      <c r="DM21" s="1" t="s">
        <v>7</v>
      </c>
      <c r="DN21" s="1" t="s">
        <v>7</v>
      </c>
      <c r="DO21" s="1" t="s">
        <v>7</v>
      </c>
      <c r="DP21" s="1" t="s">
        <v>7</v>
      </c>
      <c r="DQ21" s="11" t="s">
        <v>378</v>
      </c>
      <c r="DR21" s="1" t="s">
        <v>7</v>
      </c>
      <c r="DS21" s="1" t="s">
        <v>7</v>
      </c>
      <c r="DU21" s="1" t="s">
        <v>7</v>
      </c>
      <c r="DV21" s="1" t="s">
        <v>7</v>
      </c>
      <c r="DX21" s="1" t="s">
        <v>7</v>
      </c>
      <c r="DY21" s="1" t="s">
        <v>7</v>
      </c>
      <c r="DZ21" s="1" t="s">
        <v>7</v>
      </c>
      <c r="EA21" s="1" t="s">
        <v>7</v>
      </c>
      <c r="EB21" s="1" t="s">
        <v>7</v>
      </c>
      <c r="EC21" s="1" t="s">
        <v>7</v>
      </c>
      <c r="EE21" s="1" t="s">
        <v>7</v>
      </c>
      <c r="EF21" s="1" t="s">
        <v>7</v>
      </c>
      <c r="EG21" s="1" t="s">
        <v>7</v>
      </c>
      <c r="EI21" s="51" t="s">
        <v>377</v>
      </c>
      <c r="EJ21" s="51" t="s">
        <v>377</v>
      </c>
      <c r="EK21" s="51" t="s">
        <v>377</v>
      </c>
      <c r="EL21" s="51" t="s">
        <v>377</v>
      </c>
      <c r="EM21" s="51" t="s">
        <v>377</v>
      </c>
      <c r="EN21" s="1" t="s">
        <v>377</v>
      </c>
      <c r="EP21" s="1" t="s">
        <v>7</v>
      </c>
      <c r="EQ21" s="1" t="s">
        <v>7</v>
      </c>
      <c r="ER21" s="1" t="s">
        <v>7</v>
      </c>
      <c r="ES21" s="1" t="s">
        <v>7</v>
      </c>
      <c r="ET21" s="1" t="s">
        <v>7</v>
      </c>
      <c r="EU21" s="1" t="s">
        <v>7</v>
      </c>
      <c r="EW21" s="51" t="s">
        <v>377</v>
      </c>
      <c r="EX21" s="51" t="s">
        <v>377</v>
      </c>
      <c r="EY21" s="51" t="s">
        <v>377</v>
      </c>
      <c r="EZ21" s="51" t="s">
        <v>377</v>
      </c>
      <c r="FA21" s="51" t="s">
        <v>377</v>
      </c>
      <c r="FC21" s="11" t="s">
        <v>377</v>
      </c>
      <c r="FD21" s="11" t="s">
        <v>377</v>
      </c>
    </row>
    <row r="22" spans="1:160" ht="37.5" customHeight="1" x14ac:dyDescent="0.25">
      <c r="A22" s="14" t="s">
        <v>58</v>
      </c>
      <c r="B22" s="1" t="s">
        <v>40</v>
      </c>
      <c r="C22" s="1" t="s">
        <v>40</v>
      </c>
      <c r="E22" s="1" t="s">
        <v>40</v>
      </c>
      <c r="F22" s="1" t="s">
        <v>40</v>
      </c>
      <c r="G22" s="1" t="s">
        <v>40</v>
      </c>
      <c r="I22" s="1" t="s">
        <v>40</v>
      </c>
      <c r="J22" s="1" t="s">
        <v>40</v>
      </c>
      <c r="L22" s="15" t="s">
        <v>757</v>
      </c>
      <c r="N22" s="1" t="s">
        <v>40</v>
      </c>
      <c r="O22" s="1" t="s">
        <v>40</v>
      </c>
      <c r="P22" s="1" t="s">
        <v>40</v>
      </c>
      <c r="R22" s="1" t="s">
        <v>40</v>
      </c>
      <c r="S22" s="1" t="s">
        <v>40</v>
      </c>
      <c r="T22" s="1" t="s">
        <v>40</v>
      </c>
      <c r="V22" s="1" t="s">
        <v>40</v>
      </c>
      <c r="W22" s="1" t="s">
        <v>40</v>
      </c>
      <c r="X22" s="1" t="s">
        <v>40</v>
      </c>
      <c r="Y22" s="1" t="s">
        <v>40</v>
      </c>
      <c r="AA22" s="1" t="s">
        <v>40</v>
      </c>
      <c r="AB22" s="1" t="s">
        <v>40</v>
      </c>
      <c r="AC22" s="1" t="s">
        <v>40</v>
      </c>
      <c r="AD22" s="1" t="s">
        <v>40</v>
      </c>
      <c r="AF22" s="1" t="s">
        <v>40</v>
      </c>
      <c r="AG22" s="15" t="s">
        <v>40</v>
      </c>
      <c r="AH22" s="1" t="s">
        <v>40</v>
      </c>
      <c r="AJ22" s="1" t="s">
        <v>521</v>
      </c>
      <c r="AK22" s="1" t="s">
        <v>7</v>
      </c>
      <c r="AM22" s="15" t="s">
        <v>226</v>
      </c>
      <c r="AN22" s="15" t="s">
        <v>226</v>
      </c>
      <c r="AO22" s="15" t="s">
        <v>226</v>
      </c>
      <c r="AQ22" s="1" t="s">
        <v>40</v>
      </c>
      <c r="AR22" s="1" t="s">
        <v>40</v>
      </c>
      <c r="AS22" s="1" t="s">
        <v>40</v>
      </c>
      <c r="AT22" s="1" t="s">
        <v>40</v>
      </c>
      <c r="AV22" s="1" t="s">
        <v>40</v>
      </c>
      <c r="AW22" s="1" t="s">
        <v>40</v>
      </c>
      <c r="AX22" s="1" t="s">
        <v>40</v>
      </c>
      <c r="AY22" s="1" t="s">
        <v>40</v>
      </c>
      <c r="BA22" s="1" t="s">
        <v>40</v>
      </c>
      <c r="BB22" s="1" t="s">
        <v>40</v>
      </c>
      <c r="BC22" s="1" t="s">
        <v>40</v>
      </c>
      <c r="BD22" s="1" t="s">
        <v>40</v>
      </c>
      <c r="BF22" s="1" t="s">
        <v>40</v>
      </c>
      <c r="BG22" s="1" t="s">
        <v>40</v>
      </c>
      <c r="BH22" s="1" t="s">
        <v>40</v>
      </c>
      <c r="BI22" s="1" t="s">
        <v>40</v>
      </c>
      <c r="BJ22" s="1" t="s">
        <v>40</v>
      </c>
      <c r="BL22" s="1" t="s">
        <v>40</v>
      </c>
      <c r="BN22" s="15" t="s">
        <v>204</v>
      </c>
      <c r="BO22" s="15" t="s">
        <v>204</v>
      </c>
      <c r="BP22" s="1" t="s">
        <v>204</v>
      </c>
      <c r="BR22" s="1" t="s">
        <v>204</v>
      </c>
      <c r="BS22" s="1" t="s">
        <v>204</v>
      </c>
      <c r="BT22" s="1" t="s">
        <v>204</v>
      </c>
      <c r="BU22" s="1" t="s">
        <v>204</v>
      </c>
      <c r="BV22" s="1" t="s">
        <v>204</v>
      </c>
      <c r="BX22" s="1" t="s">
        <v>40</v>
      </c>
      <c r="BY22" s="1" t="s">
        <v>40</v>
      </c>
      <c r="BZ22" s="1" t="s">
        <v>40</v>
      </c>
      <c r="CA22" s="1" t="s">
        <v>40</v>
      </c>
      <c r="CC22" s="1" t="s">
        <v>40</v>
      </c>
      <c r="CD22" s="1" t="s">
        <v>40</v>
      </c>
      <c r="CE22" s="1" t="s">
        <v>40</v>
      </c>
      <c r="CF22" s="1" t="s">
        <v>40</v>
      </c>
      <c r="CG22" s="1" t="s">
        <v>40</v>
      </c>
      <c r="CI22" s="1" t="s">
        <v>40</v>
      </c>
      <c r="CJ22" s="1" t="s">
        <v>40</v>
      </c>
      <c r="CK22" s="1" t="s">
        <v>40</v>
      </c>
      <c r="CL22" s="1" t="s">
        <v>40</v>
      </c>
      <c r="CM22" s="1" t="s">
        <v>40</v>
      </c>
      <c r="CN22" s="1" t="s">
        <v>40</v>
      </c>
      <c r="CP22" s="1" t="s">
        <v>40</v>
      </c>
      <c r="CQ22" s="1" t="s">
        <v>40</v>
      </c>
      <c r="CR22" s="1" t="s">
        <v>40</v>
      </c>
      <c r="CS22" s="1" t="s">
        <v>40</v>
      </c>
      <c r="CT22" s="1" t="s">
        <v>40</v>
      </c>
      <c r="CU22" s="1" t="s">
        <v>40</v>
      </c>
      <c r="CW22" s="15" t="s">
        <v>40</v>
      </c>
      <c r="CX22" s="15" t="s">
        <v>40</v>
      </c>
      <c r="CY22" s="15" t="s">
        <v>40</v>
      </c>
      <c r="CZ22" s="15" t="s">
        <v>40</v>
      </c>
      <c r="DB22" s="1" t="s">
        <v>40</v>
      </c>
      <c r="DC22" s="1" t="s">
        <v>40</v>
      </c>
      <c r="DD22" s="1" t="s">
        <v>40</v>
      </c>
      <c r="DE22" s="1" t="s">
        <v>40</v>
      </c>
      <c r="DF22" s="1" t="s">
        <v>40</v>
      </c>
      <c r="DG22" s="1" t="s">
        <v>40</v>
      </c>
      <c r="DI22" s="1" t="s">
        <v>40</v>
      </c>
      <c r="DJ22" s="1" t="s">
        <v>40</v>
      </c>
      <c r="DK22" s="1" t="s">
        <v>40</v>
      </c>
      <c r="DM22" s="1" t="s">
        <v>40</v>
      </c>
      <c r="DN22" s="1" t="s">
        <v>40</v>
      </c>
      <c r="DO22" s="1" t="s">
        <v>40</v>
      </c>
      <c r="DP22" s="1" t="s">
        <v>40</v>
      </c>
      <c r="DQ22" s="1" t="s">
        <v>40</v>
      </c>
      <c r="DR22" s="1" t="s">
        <v>40</v>
      </c>
      <c r="DS22" s="1" t="s">
        <v>40</v>
      </c>
      <c r="DU22" s="1" t="s">
        <v>40</v>
      </c>
      <c r="DV22" s="1" t="s">
        <v>40</v>
      </c>
      <c r="DX22" s="1" t="s">
        <v>40</v>
      </c>
      <c r="DY22" s="1" t="s">
        <v>40</v>
      </c>
      <c r="DZ22" s="1" t="s">
        <v>40</v>
      </c>
      <c r="EA22" s="1" t="s">
        <v>40</v>
      </c>
      <c r="EB22" s="1" t="s">
        <v>40</v>
      </c>
      <c r="EC22" s="1" t="s">
        <v>40</v>
      </c>
      <c r="EE22" s="1" t="s">
        <v>40</v>
      </c>
      <c r="EF22" s="1" t="s">
        <v>40</v>
      </c>
      <c r="EG22" s="15" t="s">
        <v>40</v>
      </c>
      <c r="EI22" s="15" t="s">
        <v>204</v>
      </c>
      <c r="EJ22" s="15" t="s">
        <v>204</v>
      </c>
      <c r="EK22" s="15" t="s">
        <v>204</v>
      </c>
      <c r="EL22" s="15" t="s">
        <v>204</v>
      </c>
      <c r="EM22" s="15" t="s">
        <v>204</v>
      </c>
      <c r="EN22" s="15" t="s">
        <v>204</v>
      </c>
      <c r="EP22" s="15" t="s">
        <v>40</v>
      </c>
      <c r="EQ22" s="15" t="s">
        <v>40</v>
      </c>
      <c r="ER22" s="15" t="s">
        <v>40</v>
      </c>
      <c r="ES22" s="15" t="s">
        <v>40</v>
      </c>
      <c r="ET22" s="15" t="s">
        <v>40</v>
      </c>
      <c r="EU22" s="15" t="s">
        <v>40</v>
      </c>
      <c r="EW22" s="15" t="s">
        <v>204</v>
      </c>
      <c r="EX22" s="15" t="s">
        <v>204</v>
      </c>
      <c r="EY22" s="15" t="s">
        <v>204</v>
      </c>
      <c r="EZ22" s="15" t="s">
        <v>204</v>
      </c>
      <c r="FA22" s="15" t="s">
        <v>204</v>
      </c>
      <c r="FC22" s="1" t="s">
        <v>521</v>
      </c>
      <c r="FD22" s="1" t="s">
        <v>521</v>
      </c>
    </row>
    <row r="23" spans="1:160" ht="22.5" customHeight="1" x14ac:dyDescent="0.25">
      <c r="A23" s="14" t="s">
        <v>8</v>
      </c>
      <c r="B23" s="1" t="s">
        <v>7</v>
      </c>
      <c r="C23" s="1" t="s">
        <v>7</v>
      </c>
      <c r="E23" s="80" t="s">
        <v>7</v>
      </c>
      <c r="F23" s="80" t="s">
        <v>7</v>
      </c>
      <c r="G23" s="80" t="s">
        <v>7</v>
      </c>
      <c r="I23" s="80" t="s">
        <v>7</v>
      </c>
      <c r="J23" s="80" t="s">
        <v>7</v>
      </c>
      <c r="L23" s="80" t="s">
        <v>40</v>
      </c>
      <c r="N23" s="1" t="s">
        <v>7</v>
      </c>
      <c r="O23" s="1" t="s">
        <v>7</v>
      </c>
      <c r="P23" s="1" t="s">
        <v>7</v>
      </c>
      <c r="R23" s="1" t="s">
        <v>7</v>
      </c>
      <c r="S23" s="1" t="s">
        <v>7</v>
      </c>
      <c r="T23" s="1" t="s">
        <v>7</v>
      </c>
      <c r="V23" s="80" t="s">
        <v>7</v>
      </c>
      <c r="W23" s="80" t="s">
        <v>7</v>
      </c>
      <c r="X23" s="80" t="s">
        <v>7</v>
      </c>
      <c r="Y23" s="80" t="s">
        <v>7</v>
      </c>
      <c r="AA23" s="80" t="s">
        <v>7</v>
      </c>
      <c r="AB23" s="80" t="s">
        <v>7</v>
      </c>
      <c r="AC23" s="80" t="s">
        <v>7</v>
      </c>
      <c r="AD23" s="80" t="s">
        <v>7</v>
      </c>
      <c r="AF23" s="80" t="s">
        <v>7</v>
      </c>
      <c r="AG23" s="80" t="s">
        <v>7</v>
      </c>
      <c r="AH23" s="80" t="s">
        <v>7</v>
      </c>
      <c r="AJ23" s="1" t="s">
        <v>7</v>
      </c>
      <c r="AK23" s="80" t="s">
        <v>7</v>
      </c>
      <c r="AM23" s="80" t="s">
        <v>7</v>
      </c>
      <c r="AN23" s="80" t="s">
        <v>7</v>
      </c>
      <c r="AO23" s="80" t="s">
        <v>7</v>
      </c>
      <c r="AQ23" s="80" t="s">
        <v>7</v>
      </c>
      <c r="AR23" s="80" t="s">
        <v>7</v>
      </c>
      <c r="AS23" s="80" t="s">
        <v>7</v>
      </c>
      <c r="AT23" s="80" t="s">
        <v>7</v>
      </c>
      <c r="AV23" s="80" t="s">
        <v>7</v>
      </c>
      <c r="AW23" s="80" t="s">
        <v>7</v>
      </c>
      <c r="AX23" s="80" t="s">
        <v>7</v>
      </c>
      <c r="AY23" s="80" t="s">
        <v>7</v>
      </c>
      <c r="BA23" s="80" t="s">
        <v>7</v>
      </c>
      <c r="BB23" s="80" t="s">
        <v>7</v>
      </c>
      <c r="BC23" s="80" t="s">
        <v>7</v>
      </c>
      <c r="BD23" s="80" t="s">
        <v>7</v>
      </c>
      <c r="BF23" s="80" t="s">
        <v>7</v>
      </c>
      <c r="BG23" s="80" t="s">
        <v>7</v>
      </c>
      <c r="BH23" s="80" t="s">
        <v>7</v>
      </c>
      <c r="BI23" s="80" t="s">
        <v>7</v>
      </c>
      <c r="BJ23" s="80" t="s">
        <v>7</v>
      </c>
      <c r="BL23" s="80" t="s">
        <v>7</v>
      </c>
      <c r="BN23" s="80" t="s">
        <v>7</v>
      </c>
      <c r="BO23" s="80" t="s">
        <v>7</v>
      </c>
      <c r="BP23" s="1" t="s">
        <v>7</v>
      </c>
      <c r="BR23" s="80" t="s">
        <v>7</v>
      </c>
      <c r="BS23" s="80" t="s">
        <v>7</v>
      </c>
      <c r="BT23" s="80" t="s">
        <v>7</v>
      </c>
      <c r="BU23" s="80" t="s">
        <v>7</v>
      </c>
      <c r="BV23" s="1" t="s">
        <v>7</v>
      </c>
      <c r="BX23" s="1" t="s">
        <v>7</v>
      </c>
      <c r="BY23" s="1" t="s">
        <v>7</v>
      </c>
      <c r="BZ23" s="1" t="s">
        <v>7</v>
      </c>
      <c r="CA23" s="1" t="s">
        <v>7</v>
      </c>
      <c r="CC23" s="1" t="s">
        <v>7</v>
      </c>
      <c r="CD23" s="1" t="s">
        <v>7</v>
      </c>
      <c r="CE23" s="1" t="s">
        <v>7</v>
      </c>
      <c r="CF23" s="1" t="s">
        <v>7</v>
      </c>
      <c r="CG23" s="1" t="s">
        <v>7</v>
      </c>
      <c r="CI23" s="1" t="s">
        <v>7</v>
      </c>
      <c r="CJ23" s="1" t="s">
        <v>7</v>
      </c>
      <c r="CK23" s="1" t="s">
        <v>7</v>
      </c>
      <c r="CL23" s="1" t="s">
        <v>7</v>
      </c>
      <c r="CM23" s="1" t="s">
        <v>7</v>
      </c>
      <c r="CN23" s="1" t="s">
        <v>7</v>
      </c>
      <c r="CP23" s="1" t="s">
        <v>7</v>
      </c>
      <c r="CQ23" s="1" t="s">
        <v>7</v>
      </c>
      <c r="CR23" s="1" t="s">
        <v>7</v>
      </c>
      <c r="CS23" s="1" t="s">
        <v>7</v>
      </c>
      <c r="CT23" s="1" t="s">
        <v>7</v>
      </c>
      <c r="CU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B23" s="1" t="s">
        <v>7</v>
      </c>
      <c r="DC23" s="1" t="s">
        <v>7</v>
      </c>
      <c r="DD23" s="1" t="s">
        <v>7</v>
      </c>
      <c r="DE23" s="1" t="s">
        <v>7</v>
      </c>
      <c r="DF23" s="1" t="s">
        <v>7</v>
      </c>
      <c r="DG23" s="1" t="s">
        <v>7</v>
      </c>
      <c r="DI23" s="1" t="s">
        <v>7</v>
      </c>
      <c r="DJ23" s="1" t="s">
        <v>7</v>
      </c>
      <c r="DK23" s="1" t="s">
        <v>7</v>
      </c>
      <c r="DM23" s="1" t="s">
        <v>7</v>
      </c>
      <c r="DN23" s="1" t="s">
        <v>7</v>
      </c>
      <c r="DO23" s="1" t="s">
        <v>7</v>
      </c>
      <c r="DP23" s="1" t="s">
        <v>7</v>
      </c>
      <c r="DQ23" s="1" t="s">
        <v>7</v>
      </c>
      <c r="DR23" s="1" t="s">
        <v>7</v>
      </c>
      <c r="DS23" s="1" t="s">
        <v>7</v>
      </c>
      <c r="DU23" s="1" t="s">
        <v>7</v>
      </c>
      <c r="DV23" s="1" t="s">
        <v>7</v>
      </c>
      <c r="DX23" s="1" t="s">
        <v>7</v>
      </c>
      <c r="DY23" s="1" t="s">
        <v>7</v>
      </c>
      <c r="DZ23" s="1" t="s">
        <v>7</v>
      </c>
      <c r="EA23" s="1" t="s">
        <v>7</v>
      </c>
      <c r="EB23" s="1" t="s">
        <v>7</v>
      </c>
      <c r="EC23" s="1" t="s">
        <v>7</v>
      </c>
      <c r="EE23" s="1" t="s">
        <v>7</v>
      </c>
      <c r="EF23" s="1" t="s">
        <v>7</v>
      </c>
      <c r="EG23" s="1" t="s">
        <v>7</v>
      </c>
      <c r="EI23" s="1" t="s">
        <v>7</v>
      </c>
      <c r="EJ23" s="1" t="s">
        <v>7</v>
      </c>
      <c r="EK23" s="1" t="s">
        <v>7</v>
      </c>
      <c r="EL23" s="1" t="s">
        <v>7</v>
      </c>
      <c r="EM23" s="1" t="s">
        <v>7</v>
      </c>
      <c r="EN23" s="1" t="s">
        <v>7</v>
      </c>
      <c r="EP23" s="1" t="s">
        <v>7</v>
      </c>
      <c r="EQ23" s="1" t="s">
        <v>7</v>
      </c>
      <c r="ER23" s="1" t="s">
        <v>7</v>
      </c>
      <c r="ES23" s="1" t="s">
        <v>7</v>
      </c>
      <c r="ET23" s="1" t="s">
        <v>7</v>
      </c>
      <c r="EU23" s="1" t="s">
        <v>7</v>
      </c>
      <c r="EW23" s="1" t="s">
        <v>7</v>
      </c>
      <c r="EX23" s="1" t="s">
        <v>7</v>
      </c>
      <c r="EY23" s="1" t="s">
        <v>7</v>
      </c>
      <c r="EZ23" s="1" t="s">
        <v>7</v>
      </c>
      <c r="FA23" s="1" t="s">
        <v>7</v>
      </c>
      <c r="FC23" s="1" t="s">
        <v>7</v>
      </c>
      <c r="FD23" s="1" t="s">
        <v>7</v>
      </c>
    </row>
    <row r="24" spans="1:160" ht="37.5" customHeight="1" x14ac:dyDescent="0.25">
      <c r="A24" s="18" t="s">
        <v>25</v>
      </c>
      <c r="B24" s="19" t="s">
        <v>476</v>
      </c>
      <c r="C24" s="19" t="s">
        <v>476</v>
      </c>
      <c r="E24" s="19" t="s">
        <v>476</v>
      </c>
      <c r="F24" s="19" t="s">
        <v>476</v>
      </c>
      <c r="G24" s="19" t="s">
        <v>476</v>
      </c>
      <c r="I24" s="19" t="s">
        <v>476</v>
      </c>
      <c r="J24" s="19" t="s">
        <v>476</v>
      </c>
      <c r="L24" s="19" t="s">
        <v>476</v>
      </c>
      <c r="N24" s="19" t="s">
        <v>476</v>
      </c>
      <c r="O24" s="19" t="s">
        <v>476</v>
      </c>
      <c r="P24" s="19" t="s">
        <v>476</v>
      </c>
      <c r="R24" s="19" t="s">
        <v>476</v>
      </c>
      <c r="S24" s="19" t="s">
        <v>476</v>
      </c>
      <c r="T24" s="19" t="s">
        <v>476</v>
      </c>
      <c r="V24" s="19" t="s">
        <v>476</v>
      </c>
      <c r="W24" s="19" t="s">
        <v>476</v>
      </c>
      <c r="X24" s="19" t="s">
        <v>476</v>
      </c>
      <c r="Y24" s="19" t="s">
        <v>476</v>
      </c>
      <c r="AA24" s="19" t="s">
        <v>476</v>
      </c>
      <c r="AB24" s="19" t="s">
        <v>476</v>
      </c>
      <c r="AC24" s="19" t="s">
        <v>476</v>
      </c>
      <c r="AD24" s="19" t="s">
        <v>476</v>
      </c>
      <c r="AF24" s="19" t="s">
        <v>476</v>
      </c>
      <c r="AG24" s="19" t="s">
        <v>476</v>
      </c>
      <c r="AH24" s="19" t="s">
        <v>476</v>
      </c>
      <c r="AJ24" s="19" t="s">
        <v>476</v>
      </c>
      <c r="AK24" s="19" t="s">
        <v>223</v>
      </c>
      <c r="AM24" s="19" t="s">
        <v>476</v>
      </c>
      <c r="AN24" s="19" t="s">
        <v>476</v>
      </c>
      <c r="AO24" s="19" t="s">
        <v>476</v>
      </c>
      <c r="AQ24" s="19" t="s">
        <v>476</v>
      </c>
      <c r="AR24" s="19" t="s">
        <v>476</v>
      </c>
      <c r="AS24" s="19" t="s">
        <v>476</v>
      </c>
      <c r="AT24" s="19" t="s">
        <v>476</v>
      </c>
      <c r="AV24" s="19" t="s">
        <v>476</v>
      </c>
      <c r="AW24" s="19" t="s">
        <v>476</v>
      </c>
      <c r="AX24" s="19" t="s">
        <v>476</v>
      </c>
      <c r="AY24" s="19" t="s">
        <v>476</v>
      </c>
      <c r="BA24" s="19" t="s">
        <v>476</v>
      </c>
      <c r="BB24" s="19" t="s">
        <v>476</v>
      </c>
      <c r="BC24" s="19" t="s">
        <v>476</v>
      </c>
      <c r="BD24" s="19" t="s">
        <v>476</v>
      </c>
      <c r="BF24" s="19" t="s">
        <v>476</v>
      </c>
      <c r="BG24" s="19" t="s">
        <v>476</v>
      </c>
      <c r="BH24" s="19" t="s">
        <v>476</v>
      </c>
      <c r="BI24" s="19" t="s">
        <v>476</v>
      </c>
      <c r="BJ24" s="19" t="s">
        <v>476</v>
      </c>
      <c r="BL24" s="19" t="s">
        <v>476</v>
      </c>
      <c r="BN24" s="19" t="s">
        <v>476</v>
      </c>
      <c r="BO24" s="19" t="s">
        <v>476</v>
      </c>
      <c r="BP24" s="19" t="s">
        <v>476</v>
      </c>
      <c r="BR24" s="19" t="s">
        <v>476</v>
      </c>
      <c r="BS24" s="19" t="s">
        <v>476</v>
      </c>
      <c r="BT24" s="19" t="s">
        <v>476</v>
      </c>
      <c r="BU24" s="19" t="s">
        <v>476</v>
      </c>
      <c r="BV24" s="19" t="s">
        <v>476</v>
      </c>
      <c r="BX24" s="19" t="s">
        <v>476</v>
      </c>
      <c r="BY24" s="19" t="s">
        <v>476</v>
      </c>
      <c r="BZ24" s="19" t="s">
        <v>476</v>
      </c>
      <c r="CA24" s="19" t="s">
        <v>476</v>
      </c>
      <c r="CC24" s="19" t="s">
        <v>476</v>
      </c>
      <c r="CD24" s="19" t="s">
        <v>476</v>
      </c>
      <c r="CE24" s="19" t="s">
        <v>476</v>
      </c>
      <c r="CF24" s="19" t="s">
        <v>476</v>
      </c>
      <c r="CG24" s="19" t="s">
        <v>476</v>
      </c>
      <c r="CI24" s="19" t="s">
        <v>476</v>
      </c>
      <c r="CJ24" s="19" t="s">
        <v>476</v>
      </c>
      <c r="CK24" s="19" t="s">
        <v>476</v>
      </c>
      <c r="CL24" s="19" t="s">
        <v>476</v>
      </c>
      <c r="CM24" s="19" t="s">
        <v>476</v>
      </c>
      <c r="CN24" s="19" t="s">
        <v>476</v>
      </c>
      <c r="CP24" s="19" t="s">
        <v>476</v>
      </c>
      <c r="CQ24" s="19" t="s">
        <v>476</v>
      </c>
      <c r="CR24" s="19" t="s">
        <v>476</v>
      </c>
      <c r="CS24" s="19" t="s">
        <v>476</v>
      </c>
      <c r="CT24" s="19" t="s">
        <v>476</v>
      </c>
      <c r="CU24" s="19" t="s">
        <v>476</v>
      </c>
      <c r="CW24" s="19" t="s">
        <v>476</v>
      </c>
      <c r="CX24" s="19" t="s">
        <v>476</v>
      </c>
      <c r="CY24" s="19" t="s">
        <v>476</v>
      </c>
      <c r="CZ24" s="19" t="s">
        <v>476</v>
      </c>
      <c r="DB24" s="19" t="s">
        <v>476</v>
      </c>
      <c r="DC24" s="19" t="s">
        <v>476</v>
      </c>
      <c r="DD24" s="19" t="s">
        <v>476</v>
      </c>
      <c r="DE24" s="19" t="s">
        <v>476</v>
      </c>
      <c r="DF24" s="19" t="s">
        <v>476</v>
      </c>
      <c r="DG24" s="19" t="s">
        <v>476</v>
      </c>
      <c r="DI24" s="19" t="s">
        <v>476</v>
      </c>
      <c r="DJ24" s="19" t="s">
        <v>476</v>
      </c>
      <c r="DK24" s="19" t="s">
        <v>476</v>
      </c>
      <c r="DM24" s="19" t="s">
        <v>476</v>
      </c>
      <c r="DN24" s="19" t="s">
        <v>476</v>
      </c>
      <c r="DO24" s="19" t="s">
        <v>476</v>
      </c>
      <c r="DP24" s="19" t="s">
        <v>476</v>
      </c>
      <c r="DQ24" s="19" t="s">
        <v>476</v>
      </c>
      <c r="DR24" s="19" t="s">
        <v>476</v>
      </c>
      <c r="DS24" s="19" t="s">
        <v>476</v>
      </c>
      <c r="DU24" s="19" t="s">
        <v>476</v>
      </c>
      <c r="DV24" s="19" t="s">
        <v>476</v>
      </c>
      <c r="DX24" s="19" t="s">
        <v>476</v>
      </c>
      <c r="DY24" s="19" t="s">
        <v>476</v>
      </c>
      <c r="DZ24" s="19" t="s">
        <v>476</v>
      </c>
      <c r="EA24" s="19" t="s">
        <v>476</v>
      </c>
      <c r="EB24" s="19" t="s">
        <v>476</v>
      </c>
      <c r="EC24" s="19" t="s">
        <v>476</v>
      </c>
      <c r="EE24" s="19" t="s">
        <v>476</v>
      </c>
      <c r="EF24" s="19" t="s">
        <v>476</v>
      </c>
      <c r="EG24" s="19" t="s">
        <v>476</v>
      </c>
      <c r="EI24" s="19" t="s">
        <v>476</v>
      </c>
      <c r="EJ24" s="19" t="s">
        <v>476</v>
      </c>
      <c r="EK24" s="19" t="s">
        <v>476</v>
      </c>
      <c r="EL24" s="19" t="s">
        <v>476</v>
      </c>
      <c r="EM24" s="19" t="s">
        <v>476</v>
      </c>
      <c r="EN24" s="19" t="s">
        <v>476</v>
      </c>
      <c r="EP24" s="19" t="s">
        <v>476</v>
      </c>
      <c r="EQ24" s="19" t="s">
        <v>476</v>
      </c>
      <c r="ER24" s="19" t="s">
        <v>476</v>
      </c>
      <c r="ES24" s="19" t="s">
        <v>476</v>
      </c>
      <c r="ET24" s="19" t="s">
        <v>476</v>
      </c>
      <c r="EU24" s="19" t="s">
        <v>476</v>
      </c>
      <c r="EW24" s="19" t="s">
        <v>476</v>
      </c>
      <c r="EX24" s="19" t="s">
        <v>476</v>
      </c>
      <c r="EY24" s="19" t="s">
        <v>476</v>
      </c>
      <c r="EZ24" s="19" t="s">
        <v>476</v>
      </c>
      <c r="FA24" s="19" t="s">
        <v>476</v>
      </c>
      <c r="FC24" s="19" t="s">
        <v>476</v>
      </c>
      <c r="FD24" s="19" t="s">
        <v>476</v>
      </c>
    </row>
    <row r="25" spans="1:160" ht="22.5" customHeight="1" x14ac:dyDescent="0.25">
      <c r="A25" s="14" t="s">
        <v>138</v>
      </c>
      <c r="B25" s="15" t="s">
        <v>7</v>
      </c>
      <c r="C25" s="15" t="s">
        <v>7</v>
      </c>
      <c r="E25" s="29" t="s">
        <v>7</v>
      </c>
      <c r="F25" s="29" t="s">
        <v>7</v>
      </c>
      <c r="G25" s="29" t="s">
        <v>7</v>
      </c>
      <c r="I25" s="29" t="s">
        <v>9</v>
      </c>
      <c r="J25" s="29" t="s">
        <v>9</v>
      </c>
      <c r="L25" s="29" t="s">
        <v>9</v>
      </c>
      <c r="N25" s="15" t="s">
        <v>94</v>
      </c>
      <c r="O25" s="15" t="s">
        <v>94</v>
      </c>
      <c r="P25" s="15" t="s">
        <v>94</v>
      </c>
      <c r="R25" s="15" t="s">
        <v>94</v>
      </c>
      <c r="S25" s="15" t="s">
        <v>94</v>
      </c>
      <c r="T25" s="15" t="s">
        <v>94</v>
      </c>
      <c r="V25" s="29" t="s">
        <v>94</v>
      </c>
      <c r="W25" s="29" t="s">
        <v>94</v>
      </c>
      <c r="X25" s="29" t="s">
        <v>94</v>
      </c>
      <c r="Y25" s="29" t="s">
        <v>94</v>
      </c>
      <c r="AA25" s="29" t="s">
        <v>94</v>
      </c>
      <c r="AB25" s="29" t="s">
        <v>94</v>
      </c>
      <c r="AC25" s="29" t="s">
        <v>94</v>
      </c>
      <c r="AD25" s="29" t="s">
        <v>94</v>
      </c>
      <c r="AF25" s="29" t="s">
        <v>679</v>
      </c>
      <c r="AG25" s="81" t="s">
        <v>679</v>
      </c>
      <c r="AH25" s="29" t="s">
        <v>679</v>
      </c>
      <c r="AJ25" s="15" t="s">
        <v>7</v>
      </c>
      <c r="AK25" s="81" t="s">
        <v>7</v>
      </c>
      <c r="AM25" s="81" t="s">
        <v>477</v>
      </c>
      <c r="AN25" s="81" t="s">
        <v>477</v>
      </c>
      <c r="AO25" s="81" t="s">
        <v>477</v>
      </c>
      <c r="AQ25" s="81" t="s">
        <v>40</v>
      </c>
      <c r="AR25" s="81" t="s">
        <v>40</v>
      </c>
      <c r="AS25" s="81" t="s">
        <v>40</v>
      </c>
      <c r="AT25" s="81" t="s">
        <v>40</v>
      </c>
      <c r="AV25" s="81" t="s">
        <v>40</v>
      </c>
      <c r="AW25" s="81" t="s">
        <v>40</v>
      </c>
      <c r="AX25" s="81" t="s">
        <v>40</v>
      </c>
      <c r="AY25" s="81" t="s">
        <v>40</v>
      </c>
      <c r="BA25" s="81" t="s">
        <v>40</v>
      </c>
      <c r="BB25" s="81" t="s">
        <v>40</v>
      </c>
      <c r="BC25" s="81" t="s">
        <v>40</v>
      </c>
      <c r="BD25" s="81" t="s">
        <v>40</v>
      </c>
      <c r="BF25" s="81" t="s">
        <v>40</v>
      </c>
      <c r="BG25" s="81" t="s">
        <v>40</v>
      </c>
      <c r="BH25" s="81" t="s">
        <v>40</v>
      </c>
      <c r="BI25" s="81" t="s">
        <v>40</v>
      </c>
      <c r="BJ25" s="81" t="s">
        <v>40</v>
      </c>
      <c r="BL25" s="81" t="s">
        <v>40</v>
      </c>
      <c r="BN25" s="81" t="s">
        <v>40</v>
      </c>
      <c r="BO25" s="81" t="s">
        <v>40</v>
      </c>
      <c r="BP25" s="15" t="s">
        <v>40</v>
      </c>
      <c r="BR25" s="81" t="s">
        <v>40</v>
      </c>
      <c r="BS25" s="81" t="s">
        <v>40</v>
      </c>
      <c r="BT25" s="81" t="s">
        <v>40</v>
      </c>
      <c r="BU25" s="81" t="s">
        <v>40</v>
      </c>
      <c r="BV25" s="81" t="s">
        <v>40</v>
      </c>
      <c r="BX25" s="15" t="s">
        <v>477</v>
      </c>
      <c r="BY25" s="15" t="s">
        <v>477</v>
      </c>
      <c r="BZ25" s="15" t="s">
        <v>477</v>
      </c>
      <c r="CA25" s="15" t="s">
        <v>477</v>
      </c>
      <c r="CC25" s="81" t="s">
        <v>477</v>
      </c>
      <c r="CD25" s="81" t="s">
        <v>477</v>
      </c>
      <c r="CE25" s="81" t="s">
        <v>477</v>
      </c>
      <c r="CF25" s="81" t="s">
        <v>477</v>
      </c>
      <c r="CG25" s="81" t="s">
        <v>477</v>
      </c>
      <c r="CI25" s="81" t="s">
        <v>477</v>
      </c>
      <c r="CJ25" s="81" t="s">
        <v>477</v>
      </c>
      <c r="CK25" s="81" t="s">
        <v>477</v>
      </c>
      <c r="CL25" s="81" t="s">
        <v>477</v>
      </c>
      <c r="CM25" s="81" t="s">
        <v>477</v>
      </c>
      <c r="CN25" s="81" t="s">
        <v>477</v>
      </c>
      <c r="CP25" s="81" t="s">
        <v>477</v>
      </c>
      <c r="CQ25" s="81" t="s">
        <v>477</v>
      </c>
      <c r="CR25" s="81" t="s">
        <v>477</v>
      </c>
      <c r="CS25" s="81" t="s">
        <v>477</v>
      </c>
      <c r="CT25" s="81" t="s">
        <v>477</v>
      </c>
      <c r="CU25" s="81" t="s">
        <v>477</v>
      </c>
      <c r="CW25" s="1" t="s">
        <v>7</v>
      </c>
      <c r="CX25" s="1" t="s">
        <v>7</v>
      </c>
      <c r="CY25" s="1" t="s">
        <v>7</v>
      </c>
      <c r="CZ25" s="1" t="s">
        <v>7</v>
      </c>
      <c r="DB25" s="1" t="s">
        <v>7</v>
      </c>
      <c r="DC25" s="1" t="s">
        <v>7</v>
      </c>
      <c r="DD25" s="1" t="s">
        <v>7</v>
      </c>
      <c r="DE25" s="1" t="s">
        <v>7</v>
      </c>
      <c r="DF25" s="1" t="s">
        <v>7</v>
      </c>
      <c r="DG25" s="1" t="s">
        <v>7</v>
      </c>
      <c r="DI25" s="81" t="s">
        <v>7</v>
      </c>
      <c r="DJ25" s="81" t="s">
        <v>7</v>
      </c>
      <c r="DK25" s="81" t="s">
        <v>7</v>
      </c>
      <c r="DM25" s="15" t="s">
        <v>7</v>
      </c>
      <c r="DN25" s="15" t="s">
        <v>7</v>
      </c>
      <c r="DO25" s="15" t="s">
        <v>7</v>
      </c>
      <c r="DP25" s="15" t="s">
        <v>7</v>
      </c>
      <c r="DQ25" s="15" t="s">
        <v>7</v>
      </c>
      <c r="DR25" s="15" t="s">
        <v>7</v>
      </c>
      <c r="DS25" s="15" t="s">
        <v>7</v>
      </c>
      <c r="DU25" s="15" t="s">
        <v>7</v>
      </c>
      <c r="DV25" s="15" t="s">
        <v>7</v>
      </c>
      <c r="DX25" s="15" t="s">
        <v>7</v>
      </c>
      <c r="DY25" s="15" t="s">
        <v>7</v>
      </c>
      <c r="DZ25" s="15" t="s">
        <v>7</v>
      </c>
      <c r="EA25" s="15" t="s">
        <v>7</v>
      </c>
      <c r="EB25" s="15" t="s">
        <v>7</v>
      </c>
      <c r="EC25" s="15" t="s">
        <v>7</v>
      </c>
      <c r="EE25" s="15" t="s">
        <v>7</v>
      </c>
      <c r="EF25" s="15" t="s">
        <v>7</v>
      </c>
      <c r="EG25" s="15" t="s">
        <v>7</v>
      </c>
      <c r="EI25" s="15" t="s">
        <v>7</v>
      </c>
      <c r="EJ25" s="15" t="s">
        <v>7</v>
      </c>
      <c r="EK25" s="15" t="s">
        <v>7</v>
      </c>
      <c r="EL25" s="15" t="s">
        <v>7</v>
      </c>
      <c r="EM25" s="15" t="s">
        <v>7</v>
      </c>
      <c r="EN25" s="15" t="s">
        <v>7</v>
      </c>
      <c r="EP25" s="15" t="s">
        <v>7</v>
      </c>
      <c r="EQ25" s="15" t="s">
        <v>7</v>
      </c>
      <c r="ER25" s="15" t="s">
        <v>7</v>
      </c>
      <c r="ES25" s="15" t="s">
        <v>7</v>
      </c>
      <c r="ET25" s="15" t="s">
        <v>7</v>
      </c>
      <c r="EU25" s="15" t="s">
        <v>7</v>
      </c>
      <c r="EW25" s="15" t="s">
        <v>7</v>
      </c>
      <c r="EX25" s="15" t="s">
        <v>7</v>
      </c>
      <c r="EY25" s="15" t="s">
        <v>7</v>
      </c>
      <c r="EZ25" s="15" t="s">
        <v>7</v>
      </c>
      <c r="FA25" s="15" t="s">
        <v>7</v>
      </c>
      <c r="FC25" s="15" t="s">
        <v>94</v>
      </c>
      <c r="FD25" s="15" t="s">
        <v>94</v>
      </c>
    </row>
    <row r="26" spans="1:160" ht="22.5" customHeight="1" x14ac:dyDescent="0.25">
      <c r="A26" s="14" t="s">
        <v>10</v>
      </c>
      <c r="B26" s="1" t="s">
        <v>472</v>
      </c>
      <c r="C26" s="1" t="s">
        <v>472</v>
      </c>
      <c r="E26" s="1" t="s">
        <v>472</v>
      </c>
      <c r="F26" s="1" t="s">
        <v>472</v>
      </c>
      <c r="G26" s="1" t="s">
        <v>472</v>
      </c>
      <c r="I26" s="1" t="s">
        <v>474</v>
      </c>
      <c r="J26" s="1" t="s">
        <v>474</v>
      </c>
      <c r="L26" s="1" t="s">
        <v>474</v>
      </c>
      <c r="N26" s="1" t="s">
        <v>472</v>
      </c>
      <c r="O26" s="1" t="s">
        <v>472</v>
      </c>
      <c r="P26" s="1" t="s">
        <v>472</v>
      </c>
      <c r="R26" s="1" t="s">
        <v>472</v>
      </c>
      <c r="S26" s="1" t="s">
        <v>472</v>
      </c>
      <c r="T26" s="1" t="s">
        <v>472</v>
      </c>
      <c r="V26" s="1" t="s">
        <v>472</v>
      </c>
      <c r="W26" s="1" t="s">
        <v>472</v>
      </c>
      <c r="X26" s="1" t="s">
        <v>472</v>
      </c>
      <c r="Y26" s="1" t="s">
        <v>472</v>
      </c>
      <c r="AA26" s="1" t="s">
        <v>472</v>
      </c>
      <c r="AB26" s="1" t="s">
        <v>472</v>
      </c>
      <c r="AC26" s="1" t="s">
        <v>472</v>
      </c>
      <c r="AD26" s="1" t="s">
        <v>472</v>
      </c>
      <c r="AF26" s="1" t="s">
        <v>474</v>
      </c>
      <c r="AG26" s="1" t="s">
        <v>474</v>
      </c>
      <c r="AH26" s="1" t="s">
        <v>474</v>
      </c>
      <c r="AJ26" s="1" t="s">
        <v>474</v>
      </c>
      <c r="AK26" s="1" t="s">
        <v>7</v>
      </c>
      <c r="AM26" s="1" t="s">
        <v>474</v>
      </c>
      <c r="AN26" s="1" t="s">
        <v>474</v>
      </c>
      <c r="AO26" s="1" t="s">
        <v>474</v>
      </c>
      <c r="AQ26" s="1" t="s">
        <v>472</v>
      </c>
      <c r="AR26" s="1" t="s">
        <v>472</v>
      </c>
      <c r="AS26" s="1" t="s">
        <v>472</v>
      </c>
      <c r="AT26" s="1" t="s">
        <v>472</v>
      </c>
      <c r="AV26" s="1" t="s">
        <v>472</v>
      </c>
      <c r="AW26" s="1" t="s">
        <v>472</v>
      </c>
      <c r="AX26" s="1" t="s">
        <v>472</v>
      </c>
      <c r="AY26" s="1" t="s">
        <v>472</v>
      </c>
      <c r="BA26" s="1" t="s">
        <v>472</v>
      </c>
      <c r="BB26" s="1" t="s">
        <v>472</v>
      </c>
      <c r="BC26" s="1" t="s">
        <v>472</v>
      </c>
      <c r="BD26" s="1" t="s">
        <v>472</v>
      </c>
      <c r="BF26" s="1" t="s">
        <v>472</v>
      </c>
      <c r="BG26" s="1" t="s">
        <v>472</v>
      </c>
      <c r="BH26" s="1" t="s">
        <v>472</v>
      </c>
      <c r="BI26" s="1" t="s">
        <v>472</v>
      </c>
      <c r="BJ26" s="1" t="s">
        <v>472</v>
      </c>
      <c r="BL26" s="1" t="s">
        <v>474</v>
      </c>
      <c r="BN26" s="1" t="s">
        <v>474</v>
      </c>
      <c r="BO26" s="1" t="s">
        <v>474</v>
      </c>
      <c r="BP26" s="1" t="s">
        <v>474</v>
      </c>
      <c r="BR26" s="1" t="s">
        <v>474</v>
      </c>
      <c r="BS26" s="1" t="s">
        <v>474</v>
      </c>
      <c r="BT26" s="1" t="s">
        <v>474</v>
      </c>
      <c r="BU26" s="1" t="s">
        <v>474</v>
      </c>
      <c r="BV26" s="1" t="s">
        <v>474</v>
      </c>
      <c r="BX26" s="1" t="s">
        <v>472</v>
      </c>
      <c r="BY26" s="1" t="s">
        <v>472</v>
      </c>
      <c r="BZ26" s="1" t="s">
        <v>472</v>
      </c>
      <c r="CA26" s="1" t="s">
        <v>472</v>
      </c>
      <c r="CC26" s="1" t="s">
        <v>472</v>
      </c>
      <c r="CD26" s="1" t="s">
        <v>472</v>
      </c>
      <c r="CE26" s="1" t="s">
        <v>472</v>
      </c>
      <c r="CF26" s="1" t="s">
        <v>472</v>
      </c>
      <c r="CG26" s="1" t="s">
        <v>472</v>
      </c>
      <c r="CI26" s="1" t="s">
        <v>472</v>
      </c>
      <c r="CJ26" s="1" t="s">
        <v>472</v>
      </c>
      <c r="CK26" s="1" t="s">
        <v>472</v>
      </c>
      <c r="CL26" s="1" t="s">
        <v>472</v>
      </c>
      <c r="CM26" s="1" t="s">
        <v>472</v>
      </c>
      <c r="CN26" s="1" t="s">
        <v>472</v>
      </c>
      <c r="CP26" s="1" t="s">
        <v>472</v>
      </c>
      <c r="CQ26" s="1" t="s">
        <v>472</v>
      </c>
      <c r="CR26" s="1" t="s">
        <v>472</v>
      </c>
      <c r="CS26" s="1" t="s">
        <v>472</v>
      </c>
      <c r="CT26" s="1" t="s">
        <v>472</v>
      </c>
      <c r="CU26" s="1" t="s">
        <v>472</v>
      </c>
      <c r="CW26" s="1" t="s">
        <v>472</v>
      </c>
      <c r="CX26" s="1" t="s">
        <v>472</v>
      </c>
      <c r="CY26" s="1" t="s">
        <v>472</v>
      </c>
      <c r="CZ26" s="1" t="s">
        <v>472</v>
      </c>
      <c r="DB26" s="1" t="s">
        <v>472</v>
      </c>
      <c r="DC26" s="1" t="s">
        <v>472</v>
      </c>
      <c r="DD26" s="1" t="s">
        <v>472</v>
      </c>
      <c r="DE26" s="1" t="s">
        <v>472</v>
      </c>
      <c r="DF26" s="1" t="s">
        <v>472</v>
      </c>
      <c r="DG26" s="1" t="s">
        <v>472</v>
      </c>
      <c r="DI26" s="1" t="s">
        <v>474</v>
      </c>
      <c r="DJ26" s="1" t="s">
        <v>474</v>
      </c>
      <c r="DK26" s="1" t="s">
        <v>474</v>
      </c>
      <c r="DM26" s="1" t="s">
        <v>474</v>
      </c>
      <c r="DN26" s="1" t="s">
        <v>474</v>
      </c>
      <c r="DO26" s="1" t="s">
        <v>474</v>
      </c>
      <c r="DP26" s="1" t="s">
        <v>474</v>
      </c>
      <c r="DQ26" s="1" t="s">
        <v>474</v>
      </c>
      <c r="DR26" s="1" t="s">
        <v>474</v>
      </c>
      <c r="DS26" s="1" t="s">
        <v>474</v>
      </c>
      <c r="DU26" s="1" t="s">
        <v>472</v>
      </c>
      <c r="DV26" s="1" t="s">
        <v>472</v>
      </c>
      <c r="DX26" s="1" t="s">
        <v>472</v>
      </c>
      <c r="DY26" s="1" t="s">
        <v>472</v>
      </c>
      <c r="DZ26" s="1" t="s">
        <v>472</v>
      </c>
      <c r="EA26" s="1" t="s">
        <v>472</v>
      </c>
      <c r="EB26" s="1" t="s">
        <v>472</v>
      </c>
      <c r="EC26" s="1" t="s">
        <v>472</v>
      </c>
      <c r="EE26" s="1" t="s">
        <v>474</v>
      </c>
      <c r="EF26" s="1" t="s">
        <v>474</v>
      </c>
      <c r="EG26" s="1" t="s">
        <v>474</v>
      </c>
      <c r="EI26" s="1" t="s">
        <v>474</v>
      </c>
      <c r="EJ26" s="1" t="s">
        <v>474</v>
      </c>
      <c r="EK26" s="1" t="s">
        <v>474</v>
      </c>
      <c r="EL26" s="1" t="s">
        <v>474</v>
      </c>
      <c r="EM26" s="1" t="s">
        <v>474</v>
      </c>
      <c r="EN26" s="1" t="s">
        <v>474</v>
      </c>
      <c r="EP26" s="1" t="s">
        <v>474</v>
      </c>
      <c r="EQ26" s="1" t="s">
        <v>474</v>
      </c>
      <c r="ER26" s="1" t="s">
        <v>474</v>
      </c>
      <c r="ES26" s="1" t="s">
        <v>474</v>
      </c>
      <c r="ET26" s="1" t="s">
        <v>474</v>
      </c>
      <c r="EU26" s="1" t="s">
        <v>474</v>
      </c>
      <c r="EW26" s="1" t="s">
        <v>474</v>
      </c>
      <c r="EX26" s="1" t="s">
        <v>474</v>
      </c>
      <c r="EY26" s="1" t="s">
        <v>474</v>
      </c>
      <c r="EZ26" s="1" t="s">
        <v>474</v>
      </c>
      <c r="FA26" s="1" t="s">
        <v>474</v>
      </c>
      <c r="FC26" s="1" t="s">
        <v>474</v>
      </c>
      <c r="FD26" s="1" t="s">
        <v>474</v>
      </c>
    </row>
    <row r="27" spans="1:160" ht="37.5" customHeight="1" x14ac:dyDescent="0.25">
      <c r="A27" s="14" t="s">
        <v>11</v>
      </c>
      <c r="B27" s="1" t="s">
        <v>507</v>
      </c>
      <c r="C27" s="1" t="s">
        <v>507</v>
      </c>
      <c r="E27" s="1" t="s">
        <v>507</v>
      </c>
      <c r="F27" s="1" t="s">
        <v>507</v>
      </c>
      <c r="G27" s="1" t="s">
        <v>507</v>
      </c>
      <c r="I27" s="1" t="s">
        <v>478</v>
      </c>
      <c r="J27" s="1" t="s">
        <v>478</v>
      </c>
      <c r="L27" s="1" t="s">
        <v>764</v>
      </c>
      <c r="N27" s="1" t="s">
        <v>478</v>
      </c>
      <c r="O27" s="1" t="s">
        <v>478</v>
      </c>
      <c r="P27" s="1" t="s">
        <v>478</v>
      </c>
      <c r="R27" s="1" t="s">
        <v>478</v>
      </c>
      <c r="S27" s="1" t="s">
        <v>478</v>
      </c>
      <c r="T27" s="1" t="s">
        <v>478</v>
      </c>
      <c r="V27" s="1" t="s">
        <v>478</v>
      </c>
      <c r="W27" s="1" t="s">
        <v>478</v>
      </c>
      <c r="X27" s="1" t="s">
        <v>478</v>
      </c>
      <c r="Y27" s="1" t="s">
        <v>478</v>
      </c>
      <c r="AA27" s="1" t="s">
        <v>478</v>
      </c>
      <c r="AB27" s="1" t="s">
        <v>478</v>
      </c>
      <c r="AC27" s="1" t="s">
        <v>478</v>
      </c>
      <c r="AD27" s="1" t="s">
        <v>478</v>
      </c>
      <c r="AF27" s="1" t="s">
        <v>522</v>
      </c>
      <c r="AG27" s="1" t="s">
        <v>522</v>
      </c>
      <c r="AH27" s="1" t="s">
        <v>522</v>
      </c>
      <c r="AJ27" s="1" t="s">
        <v>522</v>
      </c>
      <c r="AK27" s="1" t="s">
        <v>427</v>
      </c>
      <c r="AM27" s="1" t="s">
        <v>478</v>
      </c>
      <c r="AN27" s="1" t="s">
        <v>478</v>
      </c>
      <c r="AO27" s="1" t="s">
        <v>478</v>
      </c>
      <c r="AQ27" s="1" t="s">
        <v>478</v>
      </c>
      <c r="AR27" s="1" t="s">
        <v>478</v>
      </c>
      <c r="AS27" s="1" t="s">
        <v>478</v>
      </c>
      <c r="AT27" s="1" t="s">
        <v>478</v>
      </c>
      <c r="AV27" s="1" t="s">
        <v>478</v>
      </c>
      <c r="AW27" s="1" t="s">
        <v>478</v>
      </c>
      <c r="AX27" s="1" t="s">
        <v>478</v>
      </c>
      <c r="AY27" s="1" t="s">
        <v>478</v>
      </c>
      <c r="BA27" s="1" t="s">
        <v>478</v>
      </c>
      <c r="BB27" s="1" t="s">
        <v>478</v>
      </c>
      <c r="BC27" s="1" t="s">
        <v>478</v>
      </c>
      <c r="BD27" s="1" t="s">
        <v>478</v>
      </c>
      <c r="BF27" s="1" t="s">
        <v>478</v>
      </c>
      <c r="BG27" s="1" t="s">
        <v>478</v>
      </c>
      <c r="BH27" s="1" t="s">
        <v>478</v>
      </c>
      <c r="BI27" s="1" t="s">
        <v>478</v>
      </c>
      <c r="BJ27" s="1" t="s">
        <v>478</v>
      </c>
      <c r="BL27" s="1" t="s">
        <v>545</v>
      </c>
      <c r="BN27" s="1" t="s">
        <v>534</v>
      </c>
      <c r="BO27" s="1" t="s">
        <v>534</v>
      </c>
      <c r="BP27" s="1" t="s">
        <v>1086</v>
      </c>
      <c r="BR27" s="1" t="s">
        <v>545</v>
      </c>
      <c r="BS27" s="1" t="s">
        <v>545</v>
      </c>
      <c r="BT27" s="1" t="s">
        <v>545</v>
      </c>
      <c r="BU27" s="1" t="s">
        <v>545</v>
      </c>
      <c r="BV27" s="1" t="s">
        <v>1089</v>
      </c>
      <c r="BX27" s="1" t="s">
        <v>534</v>
      </c>
      <c r="BY27" s="1" t="s">
        <v>534</v>
      </c>
      <c r="BZ27" s="1" t="s">
        <v>534</v>
      </c>
      <c r="CA27" s="1" t="s">
        <v>1086</v>
      </c>
      <c r="CC27" s="1" t="s">
        <v>545</v>
      </c>
      <c r="CD27" s="1" t="s">
        <v>545</v>
      </c>
      <c r="CE27" s="1" t="s">
        <v>545</v>
      </c>
      <c r="CF27" s="1" t="s">
        <v>545</v>
      </c>
      <c r="CG27" s="1" t="s">
        <v>1092</v>
      </c>
      <c r="CI27" s="1" t="s">
        <v>534</v>
      </c>
      <c r="CJ27" s="1" t="s">
        <v>534</v>
      </c>
      <c r="CK27" s="1" t="s">
        <v>534</v>
      </c>
      <c r="CL27" s="1" t="s">
        <v>1086</v>
      </c>
      <c r="CM27" s="1" t="s">
        <v>534</v>
      </c>
      <c r="CN27" s="1" t="s">
        <v>1086</v>
      </c>
      <c r="CP27" s="1" t="s">
        <v>545</v>
      </c>
      <c r="CQ27" s="1" t="s">
        <v>545</v>
      </c>
      <c r="CR27" s="1" t="s">
        <v>545</v>
      </c>
      <c r="CS27" s="1" t="s">
        <v>1092</v>
      </c>
      <c r="CT27" s="1" t="s">
        <v>545</v>
      </c>
      <c r="CU27" s="1" t="s">
        <v>545</v>
      </c>
      <c r="CW27" s="1" t="s">
        <v>1019</v>
      </c>
      <c r="CX27" s="1" t="s">
        <v>985</v>
      </c>
      <c r="CY27" s="1" t="s">
        <v>985</v>
      </c>
      <c r="CZ27" s="1" t="s">
        <v>985</v>
      </c>
      <c r="DB27" s="1" t="s">
        <v>641</v>
      </c>
      <c r="DC27" s="1" t="s">
        <v>641</v>
      </c>
      <c r="DD27" s="1" t="s">
        <v>1089</v>
      </c>
      <c r="DE27" s="1" t="s">
        <v>641</v>
      </c>
      <c r="DF27" s="1" t="s">
        <v>641</v>
      </c>
      <c r="DG27" s="1" t="s">
        <v>641</v>
      </c>
      <c r="DI27" s="1" t="s">
        <v>985</v>
      </c>
      <c r="DJ27" s="1" t="s">
        <v>985</v>
      </c>
      <c r="DK27" s="1" t="s">
        <v>985</v>
      </c>
      <c r="DM27" s="1" t="s">
        <v>641</v>
      </c>
      <c r="DN27" s="1" t="s">
        <v>641</v>
      </c>
      <c r="DO27" s="1" t="s">
        <v>1089</v>
      </c>
      <c r="DP27" s="1" t="s">
        <v>641</v>
      </c>
      <c r="DQ27" s="1" t="s">
        <v>641</v>
      </c>
      <c r="DR27" s="1" t="s">
        <v>1089</v>
      </c>
      <c r="DS27" s="1" t="s">
        <v>641</v>
      </c>
      <c r="DU27" s="1" t="s">
        <v>1121</v>
      </c>
      <c r="DV27" s="1" t="s">
        <v>985</v>
      </c>
      <c r="DX27" s="1" t="s">
        <v>641</v>
      </c>
      <c r="DY27" s="1" t="s">
        <v>641</v>
      </c>
      <c r="DZ27" s="1" t="s">
        <v>1089</v>
      </c>
      <c r="EA27" s="1" t="s">
        <v>641</v>
      </c>
      <c r="EB27" s="1" t="s">
        <v>641</v>
      </c>
      <c r="EC27" s="1" t="s">
        <v>641</v>
      </c>
      <c r="EE27" s="1" t="s">
        <v>641</v>
      </c>
      <c r="EF27" s="1" t="s">
        <v>641</v>
      </c>
      <c r="EG27" s="1" t="s">
        <v>1089</v>
      </c>
      <c r="EI27" s="1" t="s">
        <v>641</v>
      </c>
      <c r="EJ27" s="1" t="s">
        <v>641</v>
      </c>
      <c r="EK27" s="1" t="s">
        <v>1089</v>
      </c>
      <c r="EL27" s="1" t="s">
        <v>641</v>
      </c>
      <c r="EM27" s="1" t="s">
        <v>641</v>
      </c>
      <c r="EN27" s="1" t="s">
        <v>1089</v>
      </c>
      <c r="EP27" s="1" t="s">
        <v>641</v>
      </c>
      <c r="EQ27" s="1" t="s">
        <v>641</v>
      </c>
      <c r="ER27" s="1" t="s">
        <v>641</v>
      </c>
      <c r="ES27" s="1" t="s">
        <v>641</v>
      </c>
      <c r="ET27" s="1" t="s">
        <v>641</v>
      </c>
      <c r="EU27" s="1" t="s">
        <v>641</v>
      </c>
      <c r="EW27" s="1" t="s">
        <v>641</v>
      </c>
      <c r="EX27" s="1" t="s">
        <v>641</v>
      </c>
      <c r="EY27" s="1" t="s">
        <v>641</v>
      </c>
      <c r="EZ27" s="1" t="s">
        <v>641</v>
      </c>
      <c r="FA27" s="1" t="s">
        <v>641</v>
      </c>
      <c r="FC27" s="1" t="s">
        <v>1126</v>
      </c>
      <c r="FD27" s="1" t="s">
        <v>1126</v>
      </c>
    </row>
    <row r="28" spans="1:160" ht="45" customHeight="1" x14ac:dyDescent="0.25">
      <c r="A28" s="13" t="s">
        <v>42</v>
      </c>
      <c r="B28" s="42" t="s">
        <v>40</v>
      </c>
      <c r="C28" s="42" t="s">
        <v>40</v>
      </c>
      <c r="E28" s="42" t="s">
        <v>40</v>
      </c>
      <c r="F28" s="42" t="s">
        <v>40</v>
      </c>
      <c r="G28" s="42" t="s">
        <v>40</v>
      </c>
      <c r="I28" s="42" t="s">
        <v>40</v>
      </c>
      <c r="J28" s="42" t="s">
        <v>40</v>
      </c>
      <c r="L28" s="42" t="s">
        <v>7</v>
      </c>
      <c r="N28" s="42" t="s">
        <v>40</v>
      </c>
      <c r="O28" s="42" t="s">
        <v>40</v>
      </c>
      <c r="P28" s="42" t="s">
        <v>40</v>
      </c>
      <c r="R28" s="42" t="s">
        <v>40</v>
      </c>
      <c r="S28" s="42" t="s">
        <v>40</v>
      </c>
      <c r="T28" s="42" t="s">
        <v>40</v>
      </c>
      <c r="V28" s="42" t="s">
        <v>40</v>
      </c>
      <c r="W28" s="42" t="s">
        <v>40</v>
      </c>
      <c r="X28" s="42" t="s">
        <v>40</v>
      </c>
      <c r="Y28" s="42" t="s">
        <v>40</v>
      </c>
      <c r="AA28" s="42" t="s">
        <v>40</v>
      </c>
      <c r="AB28" s="42" t="s">
        <v>40</v>
      </c>
      <c r="AC28" s="42" t="s">
        <v>40</v>
      </c>
      <c r="AD28" s="42" t="s">
        <v>40</v>
      </c>
      <c r="AF28" s="42" t="s">
        <v>40</v>
      </c>
      <c r="AG28" s="44" t="s">
        <v>40</v>
      </c>
      <c r="AH28" s="42" t="s">
        <v>40</v>
      </c>
      <c r="AI28" s="59"/>
      <c r="AJ28" s="74" t="s">
        <v>40</v>
      </c>
      <c r="AK28" s="42" t="s">
        <v>40</v>
      </c>
      <c r="AM28" s="44" t="s">
        <v>40</v>
      </c>
      <c r="AN28" s="44" t="s">
        <v>40</v>
      </c>
      <c r="AO28" s="44" t="s">
        <v>40</v>
      </c>
      <c r="AQ28" s="44" t="s">
        <v>7</v>
      </c>
      <c r="AR28" s="44" t="s">
        <v>7</v>
      </c>
      <c r="AS28" s="44" t="s">
        <v>7</v>
      </c>
      <c r="AT28" s="44" t="s">
        <v>7</v>
      </c>
      <c r="AV28" s="44" t="s">
        <v>7</v>
      </c>
      <c r="AW28" s="44" t="s">
        <v>7</v>
      </c>
      <c r="AX28" s="44" t="s">
        <v>7</v>
      </c>
      <c r="AY28" s="44" t="s">
        <v>7</v>
      </c>
      <c r="BA28" s="44" t="s">
        <v>7</v>
      </c>
      <c r="BB28" s="44" t="s">
        <v>7</v>
      </c>
      <c r="BC28" s="44" t="s">
        <v>7</v>
      </c>
      <c r="BD28" s="44" t="s">
        <v>7</v>
      </c>
      <c r="BF28" s="44" t="s">
        <v>7</v>
      </c>
      <c r="BG28" s="44" t="s">
        <v>7</v>
      </c>
      <c r="BH28" s="44" t="s">
        <v>7</v>
      </c>
      <c r="BI28" s="44" t="s">
        <v>7</v>
      </c>
      <c r="BJ28" s="44" t="s">
        <v>7</v>
      </c>
      <c r="BL28" s="118" t="s">
        <v>206</v>
      </c>
      <c r="BN28" s="118" t="s">
        <v>206</v>
      </c>
      <c r="BO28" s="118" t="s">
        <v>206</v>
      </c>
      <c r="BP28" s="74" t="s">
        <v>1097</v>
      </c>
      <c r="BR28" s="118" t="s">
        <v>206</v>
      </c>
      <c r="BS28" s="74" t="s">
        <v>557</v>
      </c>
      <c r="BT28" s="118" t="s">
        <v>206</v>
      </c>
      <c r="BU28" s="74" t="s">
        <v>557</v>
      </c>
      <c r="BV28" s="74" t="s">
        <v>1097</v>
      </c>
      <c r="BX28" s="42" t="s">
        <v>206</v>
      </c>
      <c r="BY28" s="117" t="s">
        <v>557</v>
      </c>
      <c r="BZ28" s="117" t="s">
        <v>557</v>
      </c>
      <c r="CA28" s="74" t="s">
        <v>1097</v>
      </c>
      <c r="CC28" s="118" t="s">
        <v>206</v>
      </c>
      <c r="CD28" s="118" t="s">
        <v>206</v>
      </c>
      <c r="CE28" s="74" t="s">
        <v>557</v>
      </c>
      <c r="CF28" s="118" t="s">
        <v>206</v>
      </c>
      <c r="CG28" s="74" t="s">
        <v>1097</v>
      </c>
      <c r="CI28" s="42" t="s">
        <v>206</v>
      </c>
      <c r="CJ28" s="42" t="s">
        <v>206</v>
      </c>
      <c r="CK28" s="117" t="s">
        <v>557</v>
      </c>
      <c r="CL28" s="42" t="s">
        <v>206</v>
      </c>
      <c r="CM28" s="117" t="s">
        <v>557</v>
      </c>
      <c r="CN28" s="74" t="s">
        <v>1097</v>
      </c>
      <c r="CP28" s="118" t="s">
        <v>206</v>
      </c>
      <c r="CQ28" s="118" t="s">
        <v>206</v>
      </c>
      <c r="CR28" s="74" t="s">
        <v>557</v>
      </c>
      <c r="CS28" s="118" t="s">
        <v>206</v>
      </c>
      <c r="CT28" s="74" t="s">
        <v>557</v>
      </c>
      <c r="CU28" s="74" t="s">
        <v>557</v>
      </c>
      <c r="CW28" s="42" t="s">
        <v>206</v>
      </c>
      <c r="CX28" s="42" t="s">
        <v>206</v>
      </c>
      <c r="CY28" s="67" t="s">
        <v>784</v>
      </c>
      <c r="CZ28" s="67" t="s">
        <v>784</v>
      </c>
      <c r="DB28" s="42" t="s">
        <v>206</v>
      </c>
      <c r="DC28" s="118" t="s">
        <v>749</v>
      </c>
      <c r="DD28" s="118" t="s">
        <v>206</v>
      </c>
      <c r="DE28" s="118" t="s">
        <v>749</v>
      </c>
      <c r="DF28" s="118" t="s">
        <v>749</v>
      </c>
      <c r="DG28" s="118" t="s">
        <v>749</v>
      </c>
      <c r="DI28" s="33" t="s">
        <v>206</v>
      </c>
      <c r="DJ28" s="67" t="s">
        <v>784</v>
      </c>
      <c r="DK28" s="67" t="s">
        <v>784</v>
      </c>
      <c r="DM28" s="33" t="s">
        <v>206</v>
      </c>
      <c r="DN28" s="67" t="s">
        <v>784</v>
      </c>
      <c r="DO28" s="33" t="s">
        <v>206</v>
      </c>
      <c r="DP28" s="67" t="s">
        <v>784</v>
      </c>
      <c r="DQ28" s="67" t="s">
        <v>784</v>
      </c>
      <c r="DR28" s="67" t="s">
        <v>784</v>
      </c>
      <c r="DS28" s="67" t="s">
        <v>784</v>
      </c>
      <c r="DU28" s="33" t="s">
        <v>206</v>
      </c>
      <c r="DV28" s="78" t="s">
        <v>749</v>
      </c>
      <c r="DX28" s="33" t="s">
        <v>206</v>
      </c>
      <c r="DY28" s="78" t="s">
        <v>749</v>
      </c>
      <c r="DZ28" s="78" t="s">
        <v>749</v>
      </c>
      <c r="EA28" s="33" t="s">
        <v>206</v>
      </c>
      <c r="EB28" s="78" t="s">
        <v>749</v>
      </c>
      <c r="EC28" s="33" t="s">
        <v>206</v>
      </c>
      <c r="EE28" s="78" t="s">
        <v>806</v>
      </c>
      <c r="EF28" s="78" t="s">
        <v>806</v>
      </c>
      <c r="EG28" s="78" t="s">
        <v>806</v>
      </c>
      <c r="EI28" s="33" t="s">
        <v>206</v>
      </c>
      <c r="EJ28" s="78" t="s">
        <v>749</v>
      </c>
      <c r="EK28" s="78" t="s">
        <v>749</v>
      </c>
      <c r="EL28" s="78" t="s">
        <v>749</v>
      </c>
      <c r="EM28" s="78" t="s">
        <v>749</v>
      </c>
      <c r="EN28" s="78" t="s">
        <v>749</v>
      </c>
      <c r="EP28" s="78" t="s">
        <v>642</v>
      </c>
      <c r="EQ28" s="67" t="s">
        <v>711</v>
      </c>
      <c r="ER28" s="78" t="s">
        <v>642</v>
      </c>
      <c r="ES28" s="67" t="s">
        <v>711</v>
      </c>
      <c r="ET28" s="67" t="s">
        <v>712</v>
      </c>
      <c r="EU28" s="67" t="s">
        <v>711</v>
      </c>
      <c r="EW28" s="67" t="s">
        <v>711</v>
      </c>
      <c r="EX28" s="67" t="s">
        <v>711</v>
      </c>
      <c r="EY28" s="67" t="s">
        <v>711</v>
      </c>
      <c r="EZ28" s="67" t="s">
        <v>712</v>
      </c>
      <c r="FA28" s="67" t="s">
        <v>711</v>
      </c>
      <c r="FC28" s="79" t="s">
        <v>7</v>
      </c>
      <c r="FD28" s="79" t="s">
        <v>7</v>
      </c>
    </row>
    <row r="29" spans="1:160" ht="22.5" customHeight="1" x14ac:dyDescent="0.25">
      <c r="A29" s="14" t="s">
        <v>43</v>
      </c>
      <c r="B29" s="1" t="s">
        <v>40</v>
      </c>
      <c r="C29" s="1" t="s">
        <v>40</v>
      </c>
      <c r="E29" s="1" t="s">
        <v>40</v>
      </c>
      <c r="F29" s="1" t="s">
        <v>40</v>
      </c>
      <c r="G29" s="1" t="s">
        <v>40</v>
      </c>
      <c r="I29" s="29" t="s">
        <v>40</v>
      </c>
      <c r="J29" s="29" t="s">
        <v>40</v>
      </c>
      <c r="L29" s="1" t="s">
        <v>7</v>
      </c>
      <c r="N29" s="1" t="s">
        <v>40</v>
      </c>
      <c r="O29" s="1" t="s">
        <v>40</v>
      </c>
      <c r="P29" s="1" t="s">
        <v>40</v>
      </c>
      <c r="R29" s="1" t="s">
        <v>40</v>
      </c>
      <c r="S29" s="1" t="s">
        <v>40</v>
      </c>
      <c r="T29" s="1" t="s">
        <v>40</v>
      </c>
      <c r="V29" s="1" t="s">
        <v>40</v>
      </c>
      <c r="W29" s="1" t="s">
        <v>40</v>
      </c>
      <c r="X29" s="1" t="s">
        <v>40</v>
      </c>
      <c r="Y29" s="1" t="s">
        <v>40</v>
      </c>
      <c r="AA29" s="1" t="s">
        <v>40</v>
      </c>
      <c r="AB29" s="1" t="s">
        <v>40</v>
      </c>
      <c r="AC29" s="1" t="s">
        <v>40</v>
      </c>
      <c r="AD29" s="1" t="s">
        <v>40</v>
      </c>
      <c r="AF29" s="1" t="s">
        <v>40</v>
      </c>
      <c r="AG29" s="1" t="s">
        <v>40</v>
      </c>
      <c r="AH29" s="1" t="s">
        <v>40</v>
      </c>
      <c r="AJ29" s="1" t="s">
        <v>40</v>
      </c>
      <c r="AK29" s="1" t="s">
        <v>40</v>
      </c>
      <c r="AM29" s="1" t="s">
        <v>40</v>
      </c>
      <c r="AN29" s="1" t="s">
        <v>40</v>
      </c>
      <c r="AO29" s="1" t="s">
        <v>40</v>
      </c>
      <c r="AQ29" s="1" t="s">
        <v>7</v>
      </c>
      <c r="AR29" s="1" t="s">
        <v>7</v>
      </c>
      <c r="AS29" s="1" t="s">
        <v>7</v>
      </c>
      <c r="AT29" s="1" t="s">
        <v>7</v>
      </c>
      <c r="AV29" s="1" t="s">
        <v>7</v>
      </c>
      <c r="AW29" s="1" t="s">
        <v>7</v>
      </c>
      <c r="AX29" s="1" t="s">
        <v>7</v>
      </c>
      <c r="AY29" s="1" t="s">
        <v>7</v>
      </c>
      <c r="BA29" s="1" t="s">
        <v>7</v>
      </c>
      <c r="BB29" s="1" t="s">
        <v>7</v>
      </c>
      <c r="BC29" s="1" t="s">
        <v>7</v>
      </c>
      <c r="BD29" s="1" t="s">
        <v>7</v>
      </c>
      <c r="BF29" s="1" t="s">
        <v>7</v>
      </c>
      <c r="BG29" s="1" t="s">
        <v>7</v>
      </c>
      <c r="BH29" s="1" t="s">
        <v>7</v>
      </c>
      <c r="BI29" s="1" t="s">
        <v>7</v>
      </c>
      <c r="BJ29" s="1" t="s">
        <v>7</v>
      </c>
      <c r="BL29" s="1" t="s">
        <v>7</v>
      </c>
      <c r="BN29" s="1" t="s">
        <v>7</v>
      </c>
      <c r="BO29" s="1" t="s">
        <v>7</v>
      </c>
      <c r="BP29" s="1" t="s">
        <v>7</v>
      </c>
      <c r="BR29" s="1" t="s">
        <v>7</v>
      </c>
      <c r="BS29" s="1" t="s">
        <v>7</v>
      </c>
      <c r="BT29" s="1" t="s">
        <v>7</v>
      </c>
      <c r="BU29" s="1" t="s">
        <v>7</v>
      </c>
      <c r="BV29" s="1" t="s">
        <v>7</v>
      </c>
      <c r="BX29" s="1" t="s">
        <v>7</v>
      </c>
      <c r="BY29" s="1" t="s">
        <v>7</v>
      </c>
      <c r="BZ29" s="1" t="s">
        <v>7</v>
      </c>
      <c r="CA29" s="1" t="s">
        <v>7</v>
      </c>
      <c r="CC29" s="1" t="s">
        <v>7</v>
      </c>
      <c r="CD29" s="1" t="s">
        <v>7</v>
      </c>
      <c r="CE29" s="1" t="s">
        <v>7</v>
      </c>
      <c r="CF29" s="1" t="s">
        <v>7</v>
      </c>
      <c r="CG29" s="1" t="s">
        <v>7</v>
      </c>
      <c r="CI29" s="1" t="s">
        <v>7</v>
      </c>
      <c r="CJ29" s="1" t="s">
        <v>7</v>
      </c>
      <c r="CK29" s="1" t="s">
        <v>7</v>
      </c>
      <c r="CL29" s="1" t="s">
        <v>7</v>
      </c>
      <c r="CM29" s="1" t="s">
        <v>7</v>
      </c>
      <c r="CN29" s="1" t="s">
        <v>7</v>
      </c>
      <c r="CP29" s="1" t="s">
        <v>7</v>
      </c>
      <c r="CQ29" s="1" t="s">
        <v>7</v>
      </c>
      <c r="CR29" s="1" t="s">
        <v>7</v>
      </c>
      <c r="CS29" s="1" t="s">
        <v>7</v>
      </c>
      <c r="CT29" s="1" t="s">
        <v>7</v>
      </c>
      <c r="CU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DB29" s="1" t="s">
        <v>7</v>
      </c>
      <c r="DC29" s="1" t="s">
        <v>7</v>
      </c>
      <c r="DD29" s="1" t="s">
        <v>7</v>
      </c>
      <c r="DE29" s="1" t="s">
        <v>7</v>
      </c>
      <c r="DF29" s="1" t="s">
        <v>7</v>
      </c>
      <c r="DG29" s="1" t="s">
        <v>7</v>
      </c>
      <c r="DI29" s="1" t="s">
        <v>7</v>
      </c>
      <c r="DJ29" s="1" t="s">
        <v>7</v>
      </c>
      <c r="DK29" s="1" t="s">
        <v>7</v>
      </c>
      <c r="DM29" s="1" t="s">
        <v>7</v>
      </c>
      <c r="DN29" s="1" t="s">
        <v>7</v>
      </c>
      <c r="DO29" s="1" t="s">
        <v>7</v>
      </c>
      <c r="DP29" s="1" t="s">
        <v>7</v>
      </c>
      <c r="DQ29" s="1" t="s">
        <v>7</v>
      </c>
      <c r="DR29" s="1" t="s">
        <v>7</v>
      </c>
      <c r="DS29" s="1" t="s">
        <v>7</v>
      </c>
      <c r="DU29" s="1" t="s">
        <v>7</v>
      </c>
      <c r="DV29" s="1" t="s">
        <v>7</v>
      </c>
      <c r="DX29" s="1" t="s">
        <v>7</v>
      </c>
      <c r="DY29" s="1" t="s">
        <v>7</v>
      </c>
      <c r="DZ29" s="1" t="s">
        <v>7</v>
      </c>
      <c r="EA29" s="1" t="s">
        <v>7</v>
      </c>
      <c r="EB29" s="1" t="s">
        <v>7</v>
      </c>
      <c r="EC29" s="1" t="s">
        <v>7</v>
      </c>
      <c r="EE29" s="1" t="s">
        <v>7</v>
      </c>
      <c r="EF29" s="1" t="s">
        <v>7</v>
      </c>
      <c r="EG29" s="1" t="s">
        <v>7</v>
      </c>
      <c r="EI29" s="1" t="s">
        <v>7</v>
      </c>
      <c r="EJ29" s="1" t="s">
        <v>7</v>
      </c>
      <c r="EK29" s="1" t="s">
        <v>7</v>
      </c>
      <c r="EL29" s="1" t="s">
        <v>7</v>
      </c>
      <c r="EM29" s="1" t="s">
        <v>7</v>
      </c>
      <c r="EN29" s="1" t="s">
        <v>7</v>
      </c>
      <c r="EP29" s="1" t="s">
        <v>7</v>
      </c>
      <c r="EQ29" s="1" t="s">
        <v>7</v>
      </c>
      <c r="ER29" s="1" t="s">
        <v>7</v>
      </c>
      <c r="ES29" s="1" t="s">
        <v>7</v>
      </c>
      <c r="ET29" s="1" t="s">
        <v>7</v>
      </c>
      <c r="EU29" s="1" t="s">
        <v>7</v>
      </c>
      <c r="EW29" s="1" t="s">
        <v>7</v>
      </c>
      <c r="EX29" s="1" t="s">
        <v>7</v>
      </c>
      <c r="EY29" s="1" t="s">
        <v>7</v>
      </c>
      <c r="EZ29" s="1" t="s">
        <v>7</v>
      </c>
      <c r="FA29" s="1" t="s">
        <v>7</v>
      </c>
      <c r="FC29" s="1" t="s">
        <v>7</v>
      </c>
      <c r="FD29" s="1" t="s">
        <v>7</v>
      </c>
    </row>
    <row r="30" spans="1:160" ht="22.5" customHeight="1" x14ac:dyDescent="0.25">
      <c r="A30" s="14" t="s">
        <v>44</v>
      </c>
      <c r="B30" s="1" t="s">
        <v>40</v>
      </c>
      <c r="C30" s="1" t="s">
        <v>40</v>
      </c>
      <c r="E30" s="1" t="s">
        <v>40</v>
      </c>
      <c r="F30" s="1" t="s">
        <v>40</v>
      </c>
      <c r="G30" s="1" t="s">
        <v>40</v>
      </c>
      <c r="I30" s="29" t="s">
        <v>40</v>
      </c>
      <c r="J30" s="29" t="s">
        <v>40</v>
      </c>
      <c r="L30" s="1" t="s">
        <v>40</v>
      </c>
      <c r="N30" s="1" t="s">
        <v>40</v>
      </c>
      <c r="O30" s="1" t="s">
        <v>40</v>
      </c>
      <c r="P30" s="1" t="s">
        <v>40</v>
      </c>
      <c r="R30" s="1" t="s">
        <v>40</v>
      </c>
      <c r="S30" s="1" t="s">
        <v>40</v>
      </c>
      <c r="T30" s="1" t="s">
        <v>40</v>
      </c>
      <c r="V30" s="1" t="s">
        <v>40</v>
      </c>
      <c r="W30" s="1" t="s">
        <v>40</v>
      </c>
      <c r="X30" s="1" t="s">
        <v>40</v>
      </c>
      <c r="Y30" s="1" t="s">
        <v>40</v>
      </c>
      <c r="AA30" s="1" t="s">
        <v>40</v>
      </c>
      <c r="AB30" s="1" t="s">
        <v>40</v>
      </c>
      <c r="AC30" s="1" t="s">
        <v>40</v>
      </c>
      <c r="AD30" s="1" t="s">
        <v>40</v>
      </c>
      <c r="AF30" s="1" t="s">
        <v>40</v>
      </c>
      <c r="AG30" s="1" t="s">
        <v>40</v>
      </c>
      <c r="AH30" s="1" t="s">
        <v>40</v>
      </c>
      <c r="AJ30" s="15" t="s">
        <v>40</v>
      </c>
      <c r="AK30" s="1" t="s">
        <v>40</v>
      </c>
      <c r="AM30" s="1" t="s">
        <v>40</v>
      </c>
      <c r="AN30" s="1" t="s">
        <v>40</v>
      </c>
      <c r="AO30" s="1" t="s">
        <v>40</v>
      </c>
      <c r="AQ30" s="1" t="s">
        <v>7</v>
      </c>
      <c r="AR30" s="1" t="s">
        <v>7</v>
      </c>
      <c r="AS30" s="1" t="s">
        <v>7</v>
      </c>
      <c r="AT30" s="1" t="s">
        <v>7</v>
      </c>
      <c r="AV30" s="1" t="s">
        <v>7</v>
      </c>
      <c r="AW30" s="1" t="s">
        <v>7</v>
      </c>
      <c r="AX30" s="1" t="s">
        <v>7</v>
      </c>
      <c r="AY30" s="1" t="s">
        <v>7</v>
      </c>
      <c r="BA30" s="1" t="s">
        <v>7</v>
      </c>
      <c r="BB30" s="1" t="s">
        <v>7</v>
      </c>
      <c r="BC30" s="1" t="s">
        <v>7</v>
      </c>
      <c r="BD30" s="1" t="s">
        <v>7</v>
      </c>
      <c r="BF30" s="1" t="s">
        <v>7</v>
      </c>
      <c r="BG30" s="1" t="s">
        <v>7</v>
      </c>
      <c r="BH30" s="1" t="s">
        <v>7</v>
      </c>
      <c r="BI30" s="1" t="s">
        <v>7</v>
      </c>
      <c r="BJ30" s="1" t="s">
        <v>7</v>
      </c>
      <c r="BL30" s="15" t="s">
        <v>44</v>
      </c>
      <c r="BN30" s="15" t="s">
        <v>44</v>
      </c>
      <c r="BO30" s="15" t="s">
        <v>44</v>
      </c>
      <c r="BP30" s="15" t="s">
        <v>44</v>
      </c>
      <c r="BR30" s="15" t="s">
        <v>44</v>
      </c>
      <c r="BS30" s="15" t="s">
        <v>44</v>
      </c>
      <c r="BT30" s="15" t="s">
        <v>44</v>
      </c>
      <c r="BU30" s="15" t="s">
        <v>44</v>
      </c>
      <c r="BV30" s="15" t="s">
        <v>44</v>
      </c>
      <c r="BX30" s="15" t="s">
        <v>44</v>
      </c>
      <c r="BY30" s="15" t="s">
        <v>44</v>
      </c>
      <c r="BZ30" s="15" t="s">
        <v>44</v>
      </c>
      <c r="CA30" s="15" t="s">
        <v>44</v>
      </c>
      <c r="CC30" s="15" t="s">
        <v>44</v>
      </c>
      <c r="CD30" s="15" t="s">
        <v>44</v>
      </c>
      <c r="CE30" s="15" t="s">
        <v>44</v>
      </c>
      <c r="CF30" s="15" t="s">
        <v>44</v>
      </c>
      <c r="CG30" s="15" t="s">
        <v>44</v>
      </c>
      <c r="CI30" s="15" t="s">
        <v>44</v>
      </c>
      <c r="CJ30" s="15" t="s">
        <v>44</v>
      </c>
      <c r="CK30" s="15" t="s">
        <v>44</v>
      </c>
      <c r="CL30" s="15" t="s">
        <v>44</v>
      </c>
      <c r="CM30" s="15" t="s">
        <v>44</v>
      </c>
      <c r="CN30" s="15" t="s">
        <v>44</v>
      </c>
      <c r="CP30" s="15" t="s">
        <v>44</v>
      </c>
      <c r="CQ30" s="15" t="s">
        <v>44</v>
      </c>
      <c r="CR30" s="15" t="s">
        <v>44</v>
      </c>
      <c r="CS30" s="15" t="s">
        <v>44</v>
      </c>
      <c r="CT30" s="15" t="s">
        <v>44</v>
      </c>
      <c r="CU30" s="15" t="s">
        <v>44</v>
      </c>
      <c r="CW30" s="1" t="s">
        <v>44</v>
      </c>
      <c r="CX30" s="1" t="s">
        <v>44</v>
      </c>
      <c r="CY30" s="1" t="s">
        <v>44</v>
      </c>
      <c r="CZ30" s="1" t="s">
        <v>44</v>
      </c>
      <c r="DB30" s="15" t="s">
        <v>44</v>
      </c>
      <c r="DC30" s="15" t="s">
        <v>44</v>
      </c>
      <c r="DD30" s="15" t="s">
        <v>44</v>
      </c>
      <c r="DE30" s="15" t="s">
        <v>44</v>
      </c>
      <c r="DF30" s="15" t="s">
        <v>44</v>
      </c>
      <c r="DG30" s="15" t="s">
        <v>44</v>
      </c>
      <c r="DI30" s="15" t="s">
        <v>44</v>
      </c>
      <c r="DJ30" s="15" t="s">
        <v>44</v>
      </c>
      <c r="DK30" s="15" t="s">
        <v>44</v>
      </c>
      <c r="DM30" s="15" t="s">
        <v>44</v>
      </c>
      <c r="DN30" s="15" t="s">
        <v>44</v>
      </c>
      <c r="DO30" s="15" t="s">
        <v>44</v>
      </c>
      <c r="DP30" s="15" t="s">
        <v>44</v>
      </c>
      <c r="DQ30" s="15" t="s">
        <v>44</v>
      </c>
      <c r="DR30" s="15" t="s">
        <v>44</v>
      </c>
      <c r="DS30" s="15" t="s">
        <v>44</v>
      </c>
      <c r="DU30" s="15" t="s">
        <v>44</v>
      </c>
      <c r="DV30" s="15" t="s">
        <v>44</v>
      </c>
      <c r="DX30" s="15" t="s">
        <v>44</v>
      </c>
      <c r="DY30" s="15" t="s">
        <v>44</v>
      </c>
      <c r="DZ30" s="15" t="s">
        <v>44</v>
      </c>
      <c r="EA30" s="15" t="s">
        <v>44</v>
      </c>
      <c r="EB30" s="15" t="s">
        <v>44</v>
      </c>
      <c r="EC30" s="15" t="s">
        <v>44</v>
      </c>
      <c r="EE30" s="15" t="s">
        <v>44</v>
      </c>
      <c r="EF30" s="15" t="s">
        <v>44</v>
      </c>
      <c r="EG30" s="15" t="s">
        <v>44</v>
      </c>
      <c r="EI30" s="15" t="s">
        <v>44</v>
      </c>
      <c r="EJ30" s="15" t="s">
        <v>44</v>
      </c>
      <c r="EK30" s="15" t="s">
        <v>44</v>
      </c>
      <c r="EL30" s="15" t="s">
        <v>44</v>
      </c>
      <c r="EM30" s="15" t="s">
        <v>44</v>
      </c>
      <c r="EN30" s="15" t="s">
        <v>44</v>
      </c>
      <c r="EP30" s="1" t="s">
        <v>7</v>
      </c>
      <c r="EQ30" s="1" t="s">
        <v>7</v>
      </c>
      <c r="ER30" s="1" t="s">
        <v>7</v>
      </c>
      <c r="ES30" s="1" t="s">
        <v>7</v>
      </c>
      <c r="ET30" s="1" t="s">
        <v>7</v>
      </c>
      <c r="EU30" s="1" t="s">
        <v>7</v>
      </c>
      <c r="EW30" s="1" t="s">
        <v>7</v>
      </c>
      <c r="EX30" s="1" t="s">
        <v>7</v>
      </c>
      <c r="EY30" s="1" t="s">
        <v>7</v>
      </c>
      <c r="EZ30" s="1" t="s">
        <v>7</v>
      </c>
      <c r="FA30" s="1" t="s">
        <v>7</v>
      </c>
      <c r="FC30" s="1" t="s">
        <v>7</v>
      </c>
      <c r="FD30" s="1" t="s">
        <v>7</v>
      </c>
    </row>
    <row r="31" spans="1:160" ht="22.5" customHeight="1" x14ac:dyDescent="0.25">
      <c r="A31" s="14" t="s">
        <v>45</v>
      </c>
      <c r="B31" s="1" t="s">
        <v>40</v>
      </c>
      <c r="C31" s="1" t="s">
        <v>40</v>
      </c>
      <c r="E31" s="1" t="s">
        <v>40</v>
      </c>
      <c r="F31" s="1" t="s">
        <v>40</v>
      </c>
      <c r="G31" s="1" t="s">
        <v>40</v>
      </c>
      <c r="I31" s="29" t="s">
        <v>40</v>
      </c>
      <c r="J31" s="29" t="s">
        <v>40</v>
      </c>
      <c r="L31" s="1" t="s">
        <v>40</v>
      </c>
      <c r="N31" s="1" t="s">
        <v>40</v>
      </c>
      <c r="O31" s="1" t="s">
        <v>40</v>
      </c>
      <c r="P31" s="1" t="s">
        <v>40</v>
      </c>
      <c r="R31" s="1" t="s">
        <v>40</v>
      </c>
      <c r="S31" s="1" t="s">
        <v>40</v>
      </c>
      <c r="T31" s="1" t="s">
        <v>40</v>
      </c>
      <c r="V31" s="1" t="s">
        <v>40</v>
      </c>
      <c r="W31" s="1" t="s">
        <v>40</v>
      </c>
      <c r="X31" s="1" t="s">
        <v>40</v>
      </c>
      <c r="Y31" s="1" t="s">
        <v>40</v>
      </c>
      <c r="AA31" s="1" t="s">
        <v>40</v>
      </c>
      <c r="AB31" s="1" t="s">
        <v>40</v>
      </c>
      <c r="AC31" s="1" t="s">
        <v>40</v>
      </c>
      <c r="AD31" s="1" t="s">
        <v>40</v>
      </c>
      <c r="AF31" s="1" t="s">
        <v>40</v>
      </c>
      <c r="AG31" s="1" t="s">
        <v>40</v>
      </c>
      <c r="AH31" s="1" t="s">
        <v>40</v>
      </c>
      <c r="AJ31" s="11" t="s">
        <v>523</v>
      </c>
      <c r="AK31" s="11" t="s">
        <v>674</v>
      </c>
      <c r="AM31" s="1" t="s">
        <v>40</v>
      </c>
      <c r="AN31" s="1" t="s">
        <v>40</v>
      </c>
      <c r="AO31" s="1" t="s">
        <v>40</v>
      </c>
      <c r="AQ31" s="1" t="s">
        <v>7</v>
      </c>
      <c r="AR31" s="1" t="s">
        <v>7</v>
      </c>
      <c r="AS31" s="1" t="s">
        <v>7</v>
      </c>
      <c r="AT31" s="1" t="s">
        <v>7</v>
      </c>
      <c r="AV31" s="1" t="s">
        <v>7</v>
      </c>
      <c r="AW31" s="1" t="s">
        <v>7</v>
      </c>
      <c r="AX31" s="1" t="s">
        <v>7</v>
      </c>
      <c r="AY31" s="1" t="s">
        <v>7</v>
      </c>
      <c r="BA31" s="1" t="s">
        <v>7</v>
      </c>
      <c r="BB31" s="1" t="s">
        <v>7</v>
      </c>
      <c r="BC31" s="1" t="s">
        <v>7</v>
      </c>
      <c r="BD31" s="1" t="s">
        <v>7</v>
      </c>
      <c r="BF31" s="1" t="s">
        <v>7</v>
      </c>
      <c r="BG31" s="1" t="s">
        <v>7</v>
      </c>
      <c r="BH31" s="1" t="s">
        <v>7</v>
      </c>
      <c r="BI31" s="1" t="s">
        <v>7</v>
      </c>
      <c r="BJ31" s="1" t="s">
        <v>7</v>
      </c>
      <c r="BL31" s="1" t="s">
        <v>7</v>
      </c>
      <c r="BN31" s="1" t="s">
        <v>7</v>
      </c>
      <c r="BO31" s="1" t="s">
        <v>7</v>
      </c>
      <c r="BP31" s="1" t="s">
        <v>7</v>
      </c>
      <c r="BR31" s="1" t="s">
        <v>7</v>
      </c>
      <c r="BS31" s="1" t="s">
        <v>7</v>
      </c>
      <c r="BT31" s="1" t="s">
        <v>7</v>
      </c>
      <c r="BU31" s="1" t="s">
        <v>7</v>
      </c>
      <c r="BV31" s="1" t="s">
        <v>7</v>
      </c>
      <c r="BX31" s="1" t="s">
        <v>7</v>
      </c>
      <c r="BY31" s="1" t="s">
        <v>7</v>
      </c>
      <c r="BZ31" s="1" t="s">
        <v>7</v>
      </c>
      <c r="CA31" s="1" t="s">
        <v>7</v>
      </c>
      <c r="CC31" s="1" t="s">
        <v>7</v>
      </c>
      <c r="CD31" s="1" t="s">
        <v>7</v>
      </c>
      <c r="CE31" s="1" t="s">
        <v>7</v>
      </c>
      <c r="CF31" s="1" t="s">
        <v>7</v>
      </c>
      <c r="CG31" s="1" t="s">
        <v>7</v>
      </c>
      <c r="CI31" s="1" t="s">
        <v>7</v>
      </c>
      <c r="CJ31" s="1" t="s">
        <v>7</v>
      </c>
      <c r="CK31" s="1" t="s">
        <v>7</v>
      </c>
      <c r="CL31" s="1" t="s">
        <v>7</v>
      </c>
      <c r="CM31" s="1" t="s">
        <v>7</v>
      </c>
      <c r="CN31" s="1" t="s">
        <v>7</v>
      </c>
      <c r="CP31" s="1" t="s">
        <v>7</v>
      </c>
      <c r="CQ31" s="1" t="s">
        <v>7</v>
      </c>
      <c r="CR31" s="1" t="s">
        <v>7</v>
      </c>
      <c r="CS31" s="1" t="s">
        <v>7</v>
      </c>
      <c r="CT31" s="1" t="s">
        <v>7</v>
      </c>
      <c r="CU31" s="1" t="s">
        <v>7</v>
      </c>
      <c r="CW31" s="1" t="s">
        <v>7</v>
      </c>
      <c r="CX31" s="1" t="s">
        <v>7</v>
      </c>
      <c r="CY31" s="1" t="s">
        <v>7</v>
      </c>
      <c r="CZ31" s="1" t="s">
        <v>7</v>
      </c>
      <c r="DB31" s="1" t="s">
        <v>7</v>
      </c>
      <c r="DC31" s="1" t="s">
        <v>7</v>
      </c>
      <c r="DD31" s="1" t="s">
        <v>7</v>
      </c>
      <c r="DE31" s="1" t="s">
        <v>7</v>
      </c>
      <c r="DF31" s="1" t="s">
        <v>7</v>
      </c>
      <c r="DG31" s="1" t="s">
        <v>7</v>
      </c>
      <c r="DI31" s="1" t="s">
        <v>7</v>
      </c>
      <c r="DJ31" s="1" t="s">
        <v>7</v>
      </c>
      <c r="DK31" s="1" t="s">
        <v>7</v>
      </c>
      <c r="DM31" s="1" t="s">
        <v>7</v>
      </c>
      <c r="DN31" s="1" t="s">
        <v>7</v>
      </c>
      <c r="DO31" s="1" t="s">
        <v>7</v>
      </c>
      <c r="DP31" s="1" t="s">
        <v>7</v>
      </c>
      <c r="DQ31" s="1" t="s">
        <v>7</v>
      </c>
      <c r="DR31" s="1" t="s">
        <v>7</v>
      </c>
      <c r="DS31" s="1" t="s">
        <v>7</v>
      </c>
      <c r="DU31" s="1" t="s">
        <v>7</v>
      </c>
      <c r="DV31" s="1" t="s">
        <v>7</v>
      </c>
      <c r="DX31" s="1" t="s">
        <v>7</v>
      </c>
      <c r="DY31" s="1" t="s">
        <v>7</v>
      </c>
      <c r="DZ31" s="1" t="s">
        <v>7</v>
      </c>
      <c r="EA31" s="1" t="s">
        <v>7</v>
      </c>
      <c r="EB31" s="1" t="s">
        <v>7</v>
      </c>
      <c r="EC31" s="1" t="s">
        <v>7</v>
      </c>
      <c r="EE31" s="1" t="s">
        <v>7</v>
      </c>
      <c r="EF31" s="1" t="s">
        <v>7</v>
      </c>
      <c r="EG31" s="1" t="s">
        <v>7</v>
      </c>
      <c r="EI31" s="1" t="s">
        <v>7</v>
      </c>
      <c r="EJ31" s="1" t="s">
        <v>7</v>
      </c>
      <c r="EK31" s="1" t="s">
        <v>7</v>
      </c>
      <c r="EL31" s="1" t="s">
        <v>7</v>
      </c>
      <c r="EM31" s="1" t="s">
        <v>7</v>
      </c>
      <c r="EN31" s="1" t="s">
        <v>7</v>
      </c>
      <c r="EP31" s="1" t="s">
        <v>7</v>
      </c>
      <c r="EQ31" s="1" t="s">
        <v>7</v>
      </c>
      <c r="ER31" s="1" t="s">
        <v>7</v>
      </c>
      <c r="ES31" s="1" t="s">
        <v>7</v>
      </c>
      <c r="ET31" s="1" t="s">
        <v>7</v>
      </c>
      <c r="EU31" s="1" t="s">
        <v>7</v>
      </c>
      <c r="EW31" s="1" t="s">
        <v>7</v>
      </c>
      <c r="EX31" s="1" t="s">
        <v>7</v>
      </c>
      <c r="EY31" s="1" t="s">
        <v>7</v>
      </c>
      <c r="EZ31" s="1" t="s">
        <v>7</v>
      </c>
      <c r="FA31" s="1" t="s">
        <v>7</v>
      </c>
      <c r="FC31" s="1" t="s">
        <v>7</v>
      </c>
      <c r="FD31" s="1" t="s">
        <v>7</v>
      </c>
    </row>
    <row r="32" spans="1:160" ht="45" customHeight="1" thickBot="1" x14ac:dyDescent="0.3">
      <c r="A32" s="14" t="s">
        <v>12</v>
      </c>
      <c r="B32" s="1" t="s">
        <v>473</v>
      </c>
      <c r="C32" s="1" t="s">
        <v>473</v>
      </c>
      <c r="D32" s="49"/>
      <c r="E32" s="1" t="s">
        <v>473</v>
      </c>
      <c r="F32" s="1" t="s">
        <v>473</v>
      </c>
      <c r="G32" s="1" t="s">
        <v>473</v>
      </c>
      <c r="H32" s="49"/>
      <c r="I32" s="1" t="s">
        <v>473</v>
      </c>
      <c r="J32" s="1" t="s">
        <v>473</v>
      </c>
      <c r="K32" s="61"/>
      <c r="L32" s="1" t="s">
        <v>758</v>
      </c>
      <c r="M32" s="61"/>
      <c r="N32" s="1" t="s">
        <v>302</v>
      </c>
      <c r="O32" s="1" t="s">
        <v>302</v>
      </c>
      <c r="P32" s="1" t="s">
        <v>302</v>
      </c>
      <c r="Q32" s="61"/>
      <c r="R32" s="1" t="s">
        <v>302</v>
      </c>
      <c r="S32" s="1" t="s">
        <v>302</v>
      </c>
      <c r="T32" s="1" t="s">
        <v>302</v>
      </c>
      <c r="U32" s="61"/>
      <c r="V32" s="1" t="s">
        <v>758</v>
      </c>
      <c r="W32" s="1" t="s">
        <v>758</v>
      </c>
      <c r="X32" s="1" t="s">
        <v>758</v>
      </c>
      <c r="Y32" s="1" t="s">
        <v>758</v>
      </c>
      <c r="Z32" s="49"/>
      <c r="AA32" s="1" t="s">
        <v>758</v>
      </c>
      <c r="AB32" s="1" t="s">
        <v>758</v>
      </c>
      <c r="AC32" s="1" t="s">
        <v>758</v>
      </c>
      <c r="AD32" s="1" t="s">
        <v>758</v>
      </c>
      <c r="AE32" s="49"/>
      <c r="AF32" s="1" t="s">
        <v>302</v>
      </c>
      <c r="AG32" s="1" t="s">
        <v>302</v>
      </c>
      <c r="AH32" s="80" t="s">
        <v>302</v>
      </c>
      <c r="AJ32" s="1" t="s">
        <v>428</v>
      </c>
      <c r="AK32" s="1" t="s">
        <v>428</v>
      </c>
      <c r="AL32" s="49"/>
      <c r="AM32" s="1" t="s">
        <v>302</v>
      </c>
      <c r="AN32" s="1" t="s">
        <v>302</v>
      </c>
      <c r="AO32" s="1" t="s">
        <v>302</v>
      </c>
      <c r="AP32" s="61"/>
      <c r="AQ32" s="1" t="s">
        <v>302</v>
      </c>
      <c r="AR32" s="1" t="s">
        <v>302</v>
      </c>
      <c r="AS32" s="1" t="s">
        <v>302</v>
      </c>
      <c r="AT32" s="1" t="s">
        <v>302</v>
      </c>
      <c r="AU32" s="49"/>
      <c r="AV32" s="1" t="s">
        <v>302</v>
      </c>
      <c r="AW32" s="1" t="s">
        <v>302</v>
      </c>
      <c r="AX32" s="1" t="s">
        <v>302</v>
      </c>
      <c r="AY32" s="1" t="s">
        <v>302</v>
      </c>
      <c r="AZ32" s="49"/>
      <c r="BA32" s="1" t="s">
        <v>302</v>
      </c>
      <c r="BB32" s="1" t="s">
        <v>302</v>
      </c>
      <c r="BC32" s="1" t="s">
        <v>302</v>
      </c>
      <c r="BD32" s="1" t="s">
        <v>302</v>
      </c>
      <c r="BE32" s="49"/>
      <c r="BF32" s="1" t="s">
        <v>302</v>
      </c>
      <c r="BG32" s="1" t="s">
        <v>302</v>
      </c>
      <c r="BH32" s="1" t="s">
        <v>302</v>
      </c>
      <c r="BI32" s="1" t="s">
        <v>302</v>
      </c>
      <c r="BJ32" s="1" t="s">
        <v>302</v>
      </c>
      <c r="BK32" s="49"/>
      <c r="BL32" s="1" t="s">
        <v>332</v>
      </c>
      <c r="BM32" s="61"/>
      <c r="BN32" s="1" t="s">
        <v>332</v>
      </c>
      <c r="BO32" s="1" t="s">
        <v>332</v>
      </c>
      <c r="BP32" s="1" t="s">
        <v>332</v>
      </c>
      <c r="BQ32" s="49"/>
      <c r="BR32" s="1" t="s">
        <v>332</v>
      </c>
      <c r="BS32" s="1" t="s">
        <v>332</v>
      </c>
      <c r="BT32" s="1" t="s">
        <v>332</v>
      </c>
      <c r="BU32" s="1" t="s">
        <v>332</v>
      </c>
      <c r="BV32" s="1" t="s">
        <v>332</v>
      </c>
      <c r="BW32" s="49"/>
      <c r="BX32" s="1" t="s">
        <v>473</v>
      </c>
      <c r="BY32" s="1" t="s">
        <v>473</v>
      </c>
      <c r="BZ32" s="1" t="s">
        <v>473</v>
      </c>
      <c r="CA32" s="1" t="s">
        <v>473</v>
      </c>
      <c r="CB32" s="49"/>
      <c r="CC32" s="1" t="s">
        <v>473</v>
      </c>
      <c r="CD32" s="1" t="s">
        <v>473</v>
      </c>
      <c r="CE32" s="1" t="s">
        <v>473</v>
      </c>
      <c r="CF32" s="1" t="s">
        <v>473</v>
      </c>
      <c r="CG32" s="1" t="s">
        <v>473</v>
      </c>
      <c r="CH32" s="49"/>
      <c r="CI32" s="1" t="s">
        <v>473</v>
      </c>
      <c r="CJ32" s="1" t="s">
        <v>473</v>
      </c>
      <c r="CK32" s="1" t="s">
        <v>473</v>
      </c>
      <c r="CL32" s="1" t="s">
        <v>473</v>
      </c>
      <c r="CM32" s="1" t="s">
        <v>473</v>
      </c>
      <c r="CN32" s="1" t="s">
        <v>473</v>
      </c>
      <c r="CO32" s="49"/>
      <c r="CP32" s="1" t="s">
        <v>473</v>
      </c>
      <c r="CQ32" s="1" t="s">
        <v>473</v>
      </c>
      <c r="CR32" s="1" t="s">
        <v>473</v>
      </c>
      <c r="CS32" s="1" t="s">
        <v>473</v>
      </c>
      <c r="CT32" s="1" t="s">
        <v>473</v>
      </c>
      <c r="CU32" s="1" t="s">
        <v>473</v>
      </c>
      <c r="CV32" s="49"/>
      <c r="CW32" s="1" t="s">
        <v>741</v>
      </c>
      <c r="CX32" s="1" t="s">
        <v>741</v>
      </c>
      <c r="CY32" s="1" t="s">
        <v>741</v>
      </c>
      <c r="CZ32" s="1" t="s">
        <v>741</v>
      </c>
      <c r="DA32" s="61"/>
      <c r="DB32" s="1" t="s">
        <v>741</v>
      </c>
      <c r="DC32" s="1" t="s">
        <v>741</v>
      </c>
      <c r="DD32" s="1" t="s">
        <v>741</v>
      </c>
      <c r="DE32" s="1" t="s">
        <v>741</v>
      </c>
      <c r="DF32" s="1" t="s">
        <v>741</v>
      </c>
      <c r="DG32" s="1" t="s">
        <v>741</v>
      </c>
      <c r="DH32" s="49"/>
      <c r="DI32" s="1" t="s">
        <v>395</v>
      </c>
      <c r="DJ32" s="1" t="s">
        <v>395</v>
      </c>
      <c r="DK32" s="1" t="s">
        <v>395</v>
      </c>
      <c r="DL32" s="49"/>
      <c r="DM32" s="1" t="s">
        <v>395</v>
      </c>
      <c r="DN32" s="1" t="s">
        <v>395</v>
      </c>
      <c r="DO32" s="1" t="s">
        <v>395</v>
      </c>
      <c r="DP32" s="1" t="s">
        <v>395</v>
      </c>
      <c r="DQ32" s="1" t="s">
        <v>395</v>
      </c>
      <c r="DR32" s="1" t="s">
        <v>395</v>
      </c>
      <c r="DS32" s="1" t="s">
        <v>395</v>
      </c>
      <c r="DT32" s="49"/>
      <c r="DU32" s="1" t="s">
        <v>741</v>
      </c>
      <c r="DV32" s="1" t="s">
        <v>741</v>
      </c>
      <c r="DW32" s="49"/>
      <c r="DX32" s="1" t="s">
        <v>741</v>
      </c>
      <c r="DY32" s="1" t="s">
        <v>741</v>
      </c>
      <c r="DZ32" s="1" t="s">
        <v>741</v>
      </c>
      <c r="EA32" s="1" t="s">
        <v>741</v>
      </c>
      <c r="EB32" s="1" t="s">
        <v>741</v>
      </c>
      <c r="EC32" s="1" t="s">
        <v>741</v>
      </c>
      <c r="ED32" s="49"/>
      <c r="EE32" s="1" t="s">
        <v>395</v>
      </c>
      <c r="EF32" s="1" t="s">
        <v>395</v>
      </c>
      <c r="EG32" s="1" t="s">
        <v>395</v>
      </c>
      <c r="EH32" s="49"/>
      <c r="EI32" s="1" t="s">
        <v>811</v>
      </c>
      <c r="EJ32" s="1" t="s">
        <v>811</v>
      </c>
      <c r="EK32" s="1" t="s">
        <v>811</v>
      </c>
      <c r="EL32" s="1" t="s">
        <v>811</v>
      </c>
      <c r="EM32" s="1" t="s">
        <v>811</v>
      </c>
      <c r="EN32" s="1" t="s">
        <v>811</v>
      </c>
      <c r="EO32" s="61"/>
      <c r="EP32" s="1" t="s">
        <v>323</v>
      </c>
      <c r="EQ32" s="1" t="s">
        <v>323</v>
      </c>
      <c r="ER32" s="1" t="s">
        <v>323</v>
      </c>
      <c r="ES32" s="1" t="s">
        <v>323</v>
      </c>
      <c r="ET32" s="1" t="s">
        <v>323</v>
      </c>
      <c r="EU32" s="1" t="s">
        <v>323</v>
      </c>
      <c r="EV32" s="49"/>
      <c r="EW32" s="1" t="s">
        <v>302</v>
      </c>
      <c r="EX32" s="1" t="s">
        <v>302</v>
      </c>
      <c r="EY32" s="1" t="s">
        <v>302</v>
      </c>
      <c r="EZ32" s="1" t="s">
        <v>302</v>
      </c>
      <c r="FA32" s="1" t="s">
        <v>302</v>
      </c>
      <c r="FB32" s="61"/>
      <c r="FC32" s="1" t="s">
        <v>302</v>
      </c>
      <c r="FD32" s="1" t="s">
        <v>302</v>
      </c>
    </row>
    <row r="33" spans="1:160" ht="30" customHeight="1" thickBot="1" x14ac:dyDescent="0.3">
      <c r="A33" s="14" t="s">
        <v>46</v>
      </c>
      <c r="B33" s="1" t="s">
        <v>40</v>
      </c>
      <c r="C33" s="1" t="s">
        <v>40</v>
      </c>
      <c r="E33" s="1" t="s">
        <v>7</v>
      </c>
      <c r="F33" s="1" t="s">
        <v>7</v>
      </c>
      <c r="G33" s="1" t="s">
        <v>7</v>
      </c>
      <c r="I33" s="1" t="s">
        <v>7</v>
      </c>
      <c r="J33" s="1" t="s">
        <v>7</v>
      </c>
      <c r="L33" s="1" t="s">
        <v>40</v>
      </c>
      <c r="N33" s="1" t="s">
        <v>7</v>
      </c>
      <c r="O33" s="1" t="s">
        <v>7</v>
      </c>
      <c r="P33" s="1" t="s">
        <v>7</v>
      </c>
      <c r="R33" s="1" t="s">
        <v>7</v>
      </c>
      <c r="S33" s="1" t="s">
        <v>7</v>
      </c>
      <c r="T33" s="1" t="s">
        <v>7</v>
      </c>
      <c r="V33" s="1" t="s">
        <v>7</v>
      </c>
      <c r="W33" s="1" t="s">
        <v>7</v>
      </c>
      <c r="X33" s="1" t="s">
        <v>7</v>
      </c>
      <c r="Y33" s="1" t="s">
        <v>7</v>
      </c>
      <c r="AA33" s="1" t="s">
        <v>7</v>
      </c>
      <c r="AB33" s="1" t="s">
        <v>7</v>
      </c>
      <c r="AC33" s="1" t="s">
        <v>7</v>
      </c>
      <c r="AD33" s="1" t="s">
        <v>7</v>
      </c>
      <c r="AF33" s="82" t="s">
        <v>7</v>
      </c>
      <c r="AG33" s="1" t="s">
        <v>7</v>
      </c>
      <c r="AH33" s="77" t="s">
        <v>680</v>
      </c>
      <c r="AJ33" s="1" t="s">
        <v>7</v>
      </c>
      <c r="AK33" s="1" t="s">
        <v>7</v>
      </c>
      <c r="AM33" s="1" t="s">
        <v>40</v>
      </c>
      <c r="AN33" s="1" t="s">
        <v>40</v>
      </c>
      <c r="AO33" s="1" t="s">
        <v>40</v>
      </c>
      <c r="AQ33" s="1" t="s">
        <v>7</v>
      </c>
      <c r="AR33" s="1" t="s">
        <v>7</v>
      </c>
      <c r="AS33" s="1" t="s">
        <v>7</v>
      </c>
      <c r="AT33" s="1" t="s">
        <v>7</v>
      </c>
      <c r="AV33" s="1" t="s">
        <v>7</v>
      </c>
      <c r="AW33" s="1" t="s">
        <v>7</v>
      </c>
      <c r="AX33" s="1" t="s">
        <v>7</v>
      </c>
      <c r="AY33" s="1" t="s">
        <v>7</v>
      </c>
      <c r="BA33" s="1" t="s">
        <v>7</v>
      </c>
      <c r="BB33" s="1" t="s">
        <v>7</v>
      </c>
      <c r="BC33" s="1" t="s">
        <v>7</v>
      </c>
      <c r="BD33" s="1" t="s">
        <v>7</v>
      </c>
      <c r="BF33" s="1" t="s">
        <v>7</v>
      </c>
      <c r="BG33" s="1" t="s">
        <v>7</v>
      </c>
      <c r="BH33" s="1" t="s">
        <v>7</v>
      </c>
      <c r="BI33" s="1" t="s">
        <v>7</v>
      </c>
      <c r="BJ33" s="1" t="s">
        <v>7</v>
      </c>
      <c r="BL33" s="1" t="s">
        <v>7</v>
      </c>
      <c r="BN33" s="1" t="s">
        <v>7</v>
      </c>
      <c r="BO33" s="1" t="s">
        <v>7</v>
      </c>
      <c r="BP33" s="1" t="s">
        <v>7</v>
      </c>
      <c r="BR33" s="1" t="s">
        <v>7</v>
      </c>
      <c r="BS33" s="1" t="s">
        <v>7</v>
      </c>
      <c r="BT33" s="1" t="s">
        <v>7</v>
      </c>
      <c r="BU33" s="1" t="s">
        <v>7</v>
      </c>
      <c r="BV33" s="1" t="s">
        <v>7</v>
      </c>
      <c r="BX33" s="1" t="s">
        <v>7</v>
      </c>
      <c r="BY33" s="1" t="s">
        <v>7</v>
      </c>
      <c r="BZ33" s="1" t="s">
        <v>7</v>
      </c>
      <c r="CA33" s="1" t="s">
        <v>7</v>
      </c>
      <c r="CC33" s="1" t="s">
        <v>7</v>
      </c>
      <c r="CD33" s="1" t="s">
        <v>7</v>
      </c>
      <c r="CE33" s="1" t="s">
        <v>7</v>
      </c>
      <c r="CF33" s="1" t="s">
        <v>7</v>
      </c>
      <c r="CG33" s="1" t="s">
        <v>7</v>
      </c>
      <c r="CI33" s="1" t="s">
        <v>7</v>
      </c>
      <c r="CJ33" s="1" t="s">
        <v>7</v>
      </c>
      <c r="CK33" s="1" t="s">
        <v>7</v>
      </c>
      <c r="CL33" s="1" t="s">
        <v>7</v>
      </c>
      <c r="CM33" s="1" t="s">
        <v>7</v>
      </c>
      <c r="CN33" s="1" t="s">
        <v>7</v>
      </c>
      <c r="CP33" s="1" t="s">
        <v>7</v>
      </c>
      <c r="CQ33" s="1" t="s">
        <v>7</v>
      </c>
      <c r="CR33" s="1" t="s">
        <v>7</v>
      </c>
      <c r="CS33" s="1" t="s">
        <v>7</v>
      </c>
      <c r="CT33" s="1" t="s">
        <v>7</v>
      </c>
      <c r="CU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DB33" s="1" t="s">
        <v>7</v>
      </c>
      <c r="DC33" s="1" t="s">
        <v>7</v>
      </c>
      <c r="DD33" s="1" t="s">
        <v>7</v>
      </c>
      <c r="DE33" s="1" t="s">
        <v>7</v>
      </c>
      <c r="DF33" s="1" t="s">
        <v>7</v>
      </c>
      <c r="DG33" s="1" t="s">
        <v>7</v>
      </c>
      <c r="DI33" s="1" t="s">
        <v>7</v>
      </c>
      <c r="DJ33" s="1" t="s">
        <v>7</v>
      </c>
      <c r="DK33" s="1" t="s">
        <v>7</v>
      </c>
      <c r="DM33" s="1" t="s">
        <v>7</v>
      </c>
      <c r="DN33" s="1" t="s">
        <v>7</v>
      </c>
      <c r="DO33" s="1" t="s">
        <v>7</v>
      </c>
      <c r="DP33" s="1" t="s">
        <v>7</v>
      </c>
      <c r="DQ33" s="1" t="s">
        <v>7</v>
      </c>
      <c r="DR33" s="1" t="s">
        <v>7</v>
      </c>
      <c r="DS33" s="1" t="s">
        <v>7</v>
      </c>
      <c r="DU33" s="1" t="s">
        <v>7</v>
      </c>
      <c r="DV33" s="1" t="s">
        <v>7</v>
      </c>
      <c r="DX33" s="1" t="s">
        <v>7</v>
      </c>
      <c r="DY33" s="1" t="s">
        <v>7</v>
      </c>
      <c r="DZ33" s="1" t="s">
        <v>7</v>
      </c>
      <c r="EA33" s="1" t="s">
        <v>7</v>
      </c>
      <c r="EB33" s="1" t="s">
        <v>7</v>
      </c>
      <c r="EC33" s="1" t="s">
        <v>7</v>
      </c>
      <c r="EE33" s="1" t="s">
        <v>7</v>
      </c>
      <c r="EF33" s="1" t="s">
        <v>7</v>
      </c>
      <c r="EG33" s="1" t="s">
        <v>7</v>
      </c>
      <c r="EI33" s="1" t="s">
        <v>7</v>
      </c>
      <c r="EJ33" s="1" t="s">
        <v>7</v>
      </c>
      <c r="EK33" s="1" t="s">
        <v>7</v>
      </c>
      <c r="EL33" s="1" t="s">
        <v>7</v>
      </c>
      <c r="EM33" s="1" t="s">
        <v>7</v>
      </c>
      <c r="EN33" s="1" t="s">
        <v>7</v>
      </c>
      <c r="EP33" s="1" t="s">
        <v>7</v>
      </c>
      <c r="EQ33" s="1" t="s">
        <v>7</v>
      </c>
      <c r="ER33" s="1" t="s">
        <v>7</v>
      </c>
      <c r="ES33" s="1" t="s">
        <v>7</v>
      </c>
      <c r="ET33" s="1" t="s">
        <v>7</v>
      </c>
      <c r="EU33" s="1" t="s">
        <v>7</v>
      </c>
      <c r="EV33" s="1"/>
      <c r="EW33" s="1" t="s">
        <v>7</v>
      </c>
      <c r="EX33" s="1" t="s">
        <v>7</v>
      </c>
      <c r="EY33" s="1" t="s">
        <v>7</v>
      </c>
      <c r="EZ33" s="1" t="s">
        <v>7</v>
      </c>
      <c r="FA33" s="1" t="s">
        <v>7</v>
      </c>
      <c r="FB33" s="1"/>
      <c r="FC33" s="1" t="s">
        <v>7</v>
      </c>
      <c r="FD33" s="1" t="s">
        <v>7</v>
      </c>
    </row>
    <row r="34" spans="1:160" ht="37.5" customHeight="1" x14ac:dyDescent="0.25">
      <c r="A34" s="14" t="s">
        <v>13</v>
      </c>
      <c r="B34" s="1" t="s">
        <v>410</v>
      </c>
      <c r="C34" s="1" t="s">
        <v>410</v>
      </c>
      <c r="E34" s="1" t="s">
        <v>410</v>
      </c>
      <c r="F34" s="1" t="s">
        <v>410</v>
      </c>
      <c r="G34" s="1" t="s">
        <v>410</v>
      </c>
      <c r="I34" s="1" t="s">
        <v>410</v>
      </c>
      <c r="J34" s="1" t="s">
        <v>410</v>
      </c>
      <c r="L34" s="11" t="s">
        <v>759</v>
      </c>
      <c r="N34" s="11" t="s">
        <v>479</v>
      </c>
      <c r="O34" s="11" t="s">
        <v>479</v>
      </c>
      <c r="P34" s="11" t="s">
        <v>479</v>
      </c>
      <c r="R34" s="11" t="s">
        <v>479</v>
      </c>
      <c r="S34" s="11" t="s">
        <v>479</v>
      </c>
      <c r="T34" s="11" t="s">
        <v>479</v>
      </c>
      <c r="V34" s="11" t="s">
        <v>479</v>
      </c>
      <c r="W34" s="11" t="s">
        <v>479</v>
      </c>
      <c r="X34" s="11" t="s">
        <v>479</v>
      </c>
      <c r="Y34" s="11" t="s">
        <v>479</v>
      </c>
      <c r="AA34" s="11" t="s">
        <v>479</v>
      </c>
      <c r="AB34" s="11" t="s">
        <v>479</v>
      </c>
      <c r="AC34" s="11" t="s">
        <v>479</v>
      </c>
      <c r="AD34" s="11" t="s">
        <v>479</v>
      </c>
      <c r="AF34" s="11" t="s">
        <v>479</v>
      </c>
      <c r="AG34" s="11" t="s">
        <v>479</v>
      </c>
      <c r="AH34" s="31" t="s">
        <v>479</v>
      </c>
      <c r="AJ34" s="11" t="s">
        <v>524</v>
      </c>
      <c r="AK34" s="11" t="s">
        <v>675</v>
      </c>
      <c r="AM34" s="11" t="s">
        <v>388</v>
      </c>
      <c r="AN34" s="11" t="s">
        <v>388</v>
      </c>
      <c r="AO34" s="11" t="s">
        <v>388</v>
      </c>
      <c r="AQ34" s="11" t="s">
        <v>479</v>
      </c>
      <c r="AR34" s="11" t="s">
        <v>479</v>
      </c>
      <c r="AS34" s="11" t="s">
        <v>479</v>
      </c>
      <c r="AT34" s="11" t="s">
        <v>479</v>
      </c>
      <c r="AV34" s="11" t="s">
        <v>479</v>
      </c>
      <c r="AW34" s="11" t="s">
        <v>479</v>
      </c>
      <c r="AX34" s="11" t="s">
        <v>479</v>
      </c>
      <c r="AY34" s="11" t="s">
        <v>479</v>
      </c>
      <c r="BA34" s="11" t="s">
        <v>479</v>
      </c>
      <c r="BB34" s="11" t="s">
        <v>479</v>
      </c>
      <c r="BC34" s="11" t="s">
        <v>479</v>
      </c>
      <c r="BD34" s="11" t="s">
        <v>479</v>
      </c>
      <c r="BF34" s="11" t="s">
        <v>479</v>
      </c>
      <c r="BG34" s="11" t="s">
        <v>479</v>
      </c>
      <c r="BH34" s="11" t="s">
        <v>479</v>
      </c>
      <c r="BI34" s="11" t="s">
        <v>479</v>
      </c>
      <c r="BJ34" s="11" t="s">
        <v>479</v>
      </c>
      <c r="BL34" s="11" t="s">
        <v>479</v>
      </c>
      <c r="BN34" s="11" t="s">
        <v>554</v>
      </c>
      <c r="BO34" s="11" t="s">
        <v>554</v>
      </c>
      <c r="BP34" s="11" t="s">
        <v>554</v>
      </c>
      <c r="BR34" s="11" t="s">
        <v>554</v>
      </c>
      <c r="BS34" s="11" t="s">
        <v>554</v>
      </c>
      <c r="BT34" s="11" t="s">
        <v>554</v>
      </c>
      <c r="BU34" s="11" t="s">
        <v>554</v>
      </c>
      <c r="BV34" s="11" t="s">
        <v>554</v>
      </c>
      <c r="BX34" s="11" t="s">
        <v>479</v>
      </c>
      <c r="BY34" s="11" t="s">
        <v>479</v>
      </c>
      <c r="BZ34" s="11" t="s">
        <v>479</v>
      </c>
      <c r="CA34" s="11" t="s">
        <v>479</v>
      </c>
      <c r="CC34" s="11" t="s">
        <v>479</v>
      </c>
      <c r="CD34" s="11" t="s">
        <v>479</v>
      </c>
      <c r="CE34" s="11" t="s">
        <v>479</v>
      </c>
      <c r="CF34" s="11" t="s">
        <v>479</v>
      </c>
      <c r="CG34" s="11" t="s">
        <v>479</v>
      </c>
      <c r="CI34" s="11" t="s">
        <v>479</v>
      </c>
      <c r="CJ34" s="11" t="s">
        <v>479</v>
      </c>
      <c r="CK34" s="11" t="s">
        <v>479</v>
      </c>
      <c r="CL34" s="11" t="s">
        <v>479</v>
      </c>
      <c r="CM34" s="11" t="s">
        <v>479</v>
      </c>
      <c r="CN34" s="11" t="s">
        <v>479</v>
      </c>
      <c r="CP34" s="11" t="s">
        <v>479</v>
      </c>
      <c r="CQ34" s="11" t="s">
        <v>479</v>
      </c>
      <c r="CR34" s="11" t="s">
        <v>479</v>
      </c>
      <c r="CS34" s="11" t="s">
        <v>479</v>
      </c>
      <c r="CT34" s="11" t="s">
        <v>479</v>
      </c>
      <c r="CU34" s="11" t="s">
        <v>479</v>
      </c>
      <c r="CW34" s="11" t="s">
        <v>742</v>
      </c>
      <c r="CX34" s="11" t="s">
        <v>742</v>
      </c>
      <c r="CY34" s="11" t="s">
        <v>742</v>
      </c>
      <c r="CZ34" s="11" t="s">
        <v>742</v>
      </c>
      <c r="DB34" s="11" t="s">
        <v>742</v>
      </c>
      <c r="DC34" s="11" t="s">
        <v>742</v>
      </c>
      <c r="DD34" s="11" t="s">
        <v>742</v>
      </c>
      <c r="DE34" s="11" t="s">
        <v>742</v>
      </c>
      <c r="DF34" s="11" t="s">
        <v>742</v>
      </c>
      <c r="DG34" s="11" t="s">
        <v>742</v>
      </c>
      <c r="DI34" s="11" t="s">
        <v>742</v>
      </c>
      <c r="DJ34" s="11" t="s">
        <v>742</v>
      </c>
      <c r="DK34" s="11" t="s">
        <v>742</v>
      </c>
      <c r="DM34" s="11" t="s">
        <v>742</v>
      </c>
      <c r="DN34" s="11" t="s">
        <v>742</v>
      </c>
      <c r="DO34" s="11" t="s">
        <v>742</v>
      </c>
      <c r="DP34" s="11" t="s">
        <v>742</v>
      </c>
      <c r="DQ34" s="11" t="s">
        <v>742</v>
      </c>
      <c r="DR34" s="11" t="s">
        <v>742</v>
      </c>
      <c r="DS34" s="11" t="s">
        <v>742</v>
      </c>
      <c r="DU34" s="11" t="s">
        <v>742</v>
      </c>
      <c r="DV34" s="11" t="s">
        <v>742</v>
      </c>
      <c r="DX34" s="11" t="s">
        <v>742</v>
      </c>
      <c r="DY34" s="11" t="s">
        <v>742</v>
      </c>
      <c r="DZ34" s="11" t="s">
        <v>742</v>
      </c>
      <c r="EA34" s="11" t="s">
        <v>742</v>
      </c>
      <c r="EB34" s="11" t="s">
        <v>742</v>
      </c>
      <c r="EC34" s="11" t="s">
        <v>742</v>
      </c>
      <c r="EE34" s="11" t="s">
        <v>742</v>
      </c>
      <c r="EF34" s="11" t="s">
        <v>742</v>
      </c>
      <c r="EG34" s="11" t="s">
        <v>742</v>
      </c>
      <c r="EI34" s="11" t="s">
        <v>742</v>
      </c>
      <c r="EJ34" s="11" t="s">
        <v>742</v>
      </c>
      <c r="EK34" s="11" t="s">
        <v>742</v>
      </c>
      <c r="EL34" s="11" t="s">
        <v>742</v>
      </c>
      <c r="EM34" s="11" t="s">
        <v>742</v>
      </c>
      <c r="EN34" s="11" t="s">
        <v>742</v>
      </c>
      <c r="EP34" s="11" t="s">
        <v>479</v>
      </c>
      <c r="EQ34" s="11" t="s">
        <v>479</v>
      </c>
      <c r="ER34" s="11" t="s">
        <v>479</v>
      </c>
      <c r="ES34" s="11" t="s">
        <v>479</v>
      </c>
      <c r="ET34" s="11" t="s">
        <v>479</v>
      </c>
      <c r="EU34" s="11" t="s">
        <v>643</v>
      </c>
      <c r="EW34" s="11" t="s">
        <v>479</v>
      </c>
      <c r="EX34" s="11" t="s">
        <v>479</v>
      </c>
      <c r="EY34" s="11" t="s">
        <v>479</v>
      </c>
      <c r="EZ34" s="11" t="s">
        <v>643</v>
      </c>
      <c r="FA34" s="11" t="s">
        <v>643</v>
      </c>
      <c r="FC34" s="11" t="s">
        <v>1127</v>
      </c>
      <c r="FD34" s="11" t="s">
        <v>1127</v>
      </c>
    </row>
    <row r="35" spans="1:160" ht="22.5" customHeight="1" x14ac:dyDescent="0.25">
      <c r="A35" s="14" t="s">
        <v>14</v>
      </c>
      <c r="B35" s="1" t="s">
        <v>15</v>
      </c>
      <c r="C35" s="1" t="s">
        <v>15</v>
      </c>
      <c r="E35" s="1" t="s">
        <v>15</v>
      </c>
      <c r="F35" s="1" t="s">
        <v>15</v>
      </c>
      <c r="G35" s="1" t="s">
        <v>15</v>
      </c>
      <c r="I35" s="1" t="s">
        <v>15</v>
      </c>
      <c r="J35" s="1" t="s">
        <v>15</v>
      </c>
      <c r="L35" s="1" t="s">
        <v>760</v>
      </c>
      <c r="N35" s="1" t="s">
        <v>15</v>
      </c>
      <c r="O35" s="1" t="s">
        <v>15</v>
      </c>
      <c r="P35" s="1" t="s">
        <v>15</v>
      </c>
      <c r="R35" s="1" t="s">
        <v>15</v>
      </c>
      <c r="S35" s="1" t="s">
        <v>15</v>
      </c>
      <c r="T35" s="1" t="s">
        <v>15</v>
      </c>
      <c r="V35" s="1" t="s">
        <v>15</v>
      </c>
      <c r="W35" s="1" t="s">
        <v>15</v>
      </c>
      <c r="X35" s="1" t="s">
        <v>15</v>
      </c>
      <c r="Y35" s="1" t="s">
        <v>15</v>
      </c>
      <c r="AA35" s="1" t="s">
        <v>15</v>
      </c>
      <c r="AB35" s="1" t="s">
        <v>15</v>
      </c>
      <c r="AC35" s="1" t="s">
        <v>15</v>
      </c>
      <c r="AD35" s="1" t="s">
        <v>15</v>
      </c>
      <c r="AF35" s="1" t="s">
        <v>15</v>
      </c>
      <c r="AG35" s="1" t="s">
        <v>15</v>
      </c>
      <c r="AH35" s="1" t="s">
        <v>15</v>
      </c>
      <c r="AJ35" s="1" t="s">
        <v>15</v>
      </c>
      <c r="AK35" s="1" t="s">
        <v>15</v>
      </c>
      <c r="AM35" s="1" t="s">
        <v>15</v>
      </c>
      <c r="AN35" s="1" t="s">
        <v>15</v>
      </c>
      <c r="AO35" s="1" t="s">
        <v>15</v>
      </c>
      <c r="AQ35" s="1" t="s">
        <v>15</v>
      </c>
      <c r="AR35" s="1" t="s">
        <v>15</v>
      </c>
      <c r="AS35" s="1" t="s">
        <v>15</v>
      </c>
      <c r="AT35" s="1" t="s">
        <v>15</v>
      </c>
      <c r="AV35" s="1" t="s">
        <v>15</v>
      </c>
      <c r="AW35" s="1" t="s">
        <v>15</v>
      </c>
      <c r="AX35" s="1" t="s">
        <v>15</v>
      </c>
      <c r="AY35" s="1" t="s">
        <v>15</v>
      </c>
      <c r="BA35" s="1" t="s">
        <v>15</v>
      </c>
      <c r="BB35" s="1" t="s">
        <v>15</v>
      </c>
      <c r="BC35" s="1" t="s">
        <v>15</v>
      </c>
      <c r="BD35" s="1" t="s">
        <v>15</v>
      </c>
      <c r="BF35" s="1" t="s">
        <v>15</v>
      </c>
      <c r="BG35" s="1" t="s">
        <v>15</v>
      </c>
      <c r="BH35" s="1" t="s">
        <v>15</v>
      </c>
      <c r="BI35" s="1" t="s">
        <v>15</v>
      </c>
      <c r="BJ35" s="1" t="s">
        <v>15</v>
      </c>
      <c r="BL35" s="1" t="s">
        <v>15</v>
      </c>
      <c r="BN35" s="1" t="s">
        <v>15</v>
      </c>
      <c r="BO35" s="1" t="s">
        <v>15</v>
      </c>
      <c r="BP35" s="1" t="s">
        <v>15</v>
      </c>
      <c r="BR35" s="1" t="s">
        <v>15</v>
      </c>
      <c r="BS35" s="1" t="s">
        <v>15</v>
      </c>
      <c r="BT35" s="1" t="s">
        <v>15</v>
      </c>
      <c r="BU35" s="1" t="s">
        <v>15</v>
      </c>
      <c r="BV35" s="1" t="s">
        <v>15</v>
      </c>
      <c r="BX35" s="1" t="s">
        <v>15</v>
      </c>
      <c r="BY35" s="1" t="s">
        <v>15</v>
      </c>
      <c r="BZ35" s="1" t="s">
        <v>15</v>
      </c>
      <c r="CA35" s="1" t="s">
        <v>15</v>
      </c>
      <c r="CC35" s="1" t="s">
        <v>15</v>
      </c>
      <c r="CD35" s="1" t="s">
        <v>15</v>
      </c>
      <c r="CE35" s="1" t="s">
        <v>15</v>
      </c>
      <c r="CF35" s="1" t="s">
        <v>15</v>
      </c>
      <c r="CG35" s="1" t="s">
        <v>15</v>
      </c>
      <c r="CI35" s="1" t="s">
        <v>15</v>
      </c>
      <c r="CJ35" s="1" t="s">
        <v>15</v>
      </c>
      <c r="CK35" s="1" t="s">
        <v>15</v>
      </c>
      <c r="CL35" s="1" t="s">
        <v>15</v>
      </c>
      <c r="CM35" s="1" t="s">
        <v>15</v>
      </c>
      <c r="CN35" s="1" t="s">
        <v>15</v>
      </c>
      <c r="CP35" s="1" t="s">
        <v>15</v>
      </c>
      <c r="CQ35" s="1" t="s">
        <v>15</v>
      </c>
      <c r="CR35" s="1" t="s">
        <v>15</v>
      </c>
      <c r="CS35" s="1" t="s">
        <v>15</v>
      </c>
      <c r="CT35" s="1" t="s">
        <v>15</v>
      </c>
      <c r="CU35" s="1" t="s">
        <v>15</v>
      </c>
      <c r="CW35" s="1" t="s">
        <v>220</v>
      </c>
      <c r="CX35" s="1" t="s">
        <v>220</v>
      </c>
      <c r="CY35" s="1" t="s">
        <v>220</v>
      </c>
      <c r="CZ35" s="1" t="s">
        <v>220</v>
      </c>
      <c r="DB35" s="1" t="s">
        <v>220</v>
      </c>
      <c r="DC35" s="1" t="s">
        <v>220</v>
      </c>
      <c r="DD35" s="1" t="s">
        <v>220</v>
      </c>
      <c r="DE35" s="1" t="s">
        <v>220</v>
      </c>
      <c r="DF35" s="1" t="s">
        <v>220</v>
      </c>
      <c r="DG35" s="1" t="s">
        <v>220</v>
      </c>
      <c r="DI35" s="1" t="s">
        <v>220</v>
      </c>
      <c r="DJ35" s="1" t="s">
        <v>220</v>
      </c>
      <c r="DK35" s="1" t="s">
        <v>220</v>
      </c>
      <c r="DM35" s="1" t="s">
        <v>220</v>
      </c>
      <c r="DN35" s="1" t="s">
        <v>220</v>
      </c>
      <c r="DO35" s="1" t="s">
        <v>220</v>
      </c>
      <c r="DP35" s="1" t="s">
        <v>220</v>
      </c>
      <c r="DQ35" s="1" t="s">
        <v>220</v>
      </c>
      <c r="DR35" s="1" t="s">
        <v>220</v>
      </c>
      <c r="DS35" s="1" t="s">
        <v>220</v>
      </c>
      <c r="DU35" s="1" t="s">
        <v>220</v>
      </c>
      <c r="DV35" s="1" t="s">
        <v>220</v>
      </c>
      <c r="DX35" s="1" t="s">
        <v>220</v>
      </c>
      <c r="DY35" s="1" t="s">
        <v>220</v>
      </c>
      <c r="DZ35" s="1" t="s">
        <v>220</v>
      </c>
      <c r="EA35" s="1" t="s">
        <v>220</v>
      </c>
      <c r="EB35" s="1" t="s">
        <v>220</v>
      </c>
      <c r="EC35" s="1" t="s">
        <v>220</v>
      </c>
      <c r="EE35" s="1" t="s">
        <v>220</v>
      </c>
      <c r="EF35" s="1" t="s">
        <v>220</v>
      </c>
      <c r="EG35" s="1" t="s">
        <v>220</v>
      </c>
      <c r="EI35" s="1" t="s">
        <v>220</v>
      </c>
      <c r="EJ35" s="1" t="s">
        <v>220</v>
      </c>
      <c r="EK35" s="1" t="s">
        <v>220</v>
      </c>
      <c r="EL35" s="1" t="s">
        <v>220</v>
      </c>
      <c r="EM35" s="1" t="s">
        <v>220</v>
      </c>
      <c r="EN35" s="1" t="s">
        <v>220</v>
      </c>
      <c r="EP35" s="1" t="s">
        <v>82</v>
      </c>
      <c r="EQ35" s="1" t="s">
        <v>82</v>
      </c>
      <c r="ER35" s="1" t="s">
        <v>82</v>
      </c>
      <c r="ES35" s="1" t="s">
        <v>82</v>
      </c>
      <c r="ET35" s="1" t="s">
        <v>82</v>
      </c>
      <c r="EU35" s="1" t="s">
        <v>82</v>
      </c>
      <c r="EW35" s="1" t="s">
        <v>82</v>
      </c>
      <c r="EX35" s="1" t="s">
        <v>82</v>
      </c>
      <c r="EY35" s="1" t="s">
        <v>82</v>
      </c>
      <c r="EZ35" s="1" t="s">
        <v>82</v>
      </c>
      <c r="FA35" s="1" t="s">
        <v>82</v>
      </c>
      <c r="FC35" s="1" t="s">
        <v>220</v>
      </c>
      <c r="FD35" s="1" t="s">
        <v>220</v>
      </c>
    </row>
    <row r="36" spans="1:160" ht="37.5" customHeight="1" x14ac:dyDescent="0.25">
      <c r="A36" s="14" t="s">
        <v>139</v>
      </c>
      <c r="B36" s="11" t="s">
        <v>411</v>
      </c>
      <c r="C36" s="11" t="s">
        <v>411</v>
      </c>
      <c r="E36" s="11" t="s">
        <v>411</v>
      </c>
      <c r="F36" s="11" t="s">
        <v>411</v>
      </c>
      <c r="G36" s="11" t="s">
        <v>411</v>
      </c>
      <c r="I36" s="11" t="s">
        <v>17</v>
      </c>
      <c r="J36" s="11" t="s">
        <v>17</v>
      </c>
      <c r="L36" s="11" t="s">
        <v>247</v>
      </c>
      <c r="N36" s="11" t="s">
        <v>256</v>
      </c>
      <c r="O36" s="11" t="s">
        <v>256</v>
      </c>
      <c r="P36" s="11" t="s">
        <v>256</v>
      </c>
      <c r="R36" s="11" t="s">
        <v>256</v>
      </c>
      <c r="S36" s="11" t="s">
        <v>256</v>
      </c>
      <c r="T36" s="11" t="s">
        <v>256</v>
      </c>
      <c r="V36" s="11" t="s">
        <v>256</v>
      </c>
      <c r="W36" s="11" t="s">
        <v>256</v>
      </c>
      <c r="X36" s="11" t="s">
        <v>256</v>
      </c>
      <c r="Y36" s="11" t="s">
        <v>256</v>
      </c>
      <c r="AA36" s="11" t="s">
        <v>256</v>
      </c>
      <c r="AB36" s="11" t="s">
        <v>256</v>
      </c>
      <c r="AC36" s="11" t="s">
        <v>256</v>
      </c>
      <c r="AD36" s="11" t="s">
        <v>256</v>
      </c>
      <c r="AF36" s="11" t="s">
        <v>186</v>
      </c>
      <c r="AG36" s="127" t="s">
        <v>186</v>
      </c>
      <c r="AH36" s="11" t="s">
        <v>186</v>
      </c>
      <c r="AJ36" s="11" t="s">
        <v>186</v>
      </c>
      <c r="AK36" s="11" t="s">
        <v>186</v>
      </c>
      <c r="AM36" s="11" t="s">
        <v>61</v>
      </c>
      <c r="AN36" s="127" t="s">
        <v>61</v>
      </c>
      <c r="AO36" s="11" t="s">
        <v>61</v>
      </c>
      <c r="AQ36" s="11" t="s">
        <v>870</v>
      </c>
      <c r="AR36" s="11" t="s">
        <v>870</v>
      </c>
      <c r="AS36" s="11" t="s">
        <v>870</v>
      </c>
      <c r="AT36" s="11" t="s">
        <v>870</v>
      </c>
      <c r="AV36" s="11" t="s">
        <v>870</v>
      </c>
      <c r="AW36" s="11" t="s">
        <v>870</v>
      </c>
      <c r="AX36" s="11" t="s">
        <v>870</v>
      </c>
      <c r="AY36" s="11" t="s">
        <v>870</v>
      </c>
      <c r="BA36" s="11" t="s">
        <v>870</v>
      </c>
      <c r="BB36" s="11" t="s">
        <v>870</v>
      </c>
      <c r="BC36" s="11" t="s">
        <v>870</v>
      </c>
      <c r="BD36" s="11" t="s">
        <v>870</v>
      </c>
      <c r="BF36" s="11" t="s">
        <v>870</v>
      </c>
      <c r="BG36" s="11" t="s">
        <v>870</v>
      </c>
      <c r="BH36" s="11" t="s">
        <v>870</v>
      </c>
      <c r="BI36" s="11" t="s">
        <v>870</v>
      </c>
      <c r="BJ36" s="11" t="s">
        <v>870</v>
      </c>
      <c r="BL36" s="11" t="s">
        <v>247</v>
      </c>
      <c r="BN36" s="11" t="s">
        <v>247</v>
      </c>
      <c r="BO36" s="11" t="s">
        <v>247</v>
      </c>
      <c r="BP36" s="11" t="s">
        <v>247</v>
      </c>
      <c r="BR36" s="11" t="s">
        <v>247</v>
      </c>
      <c r="BS36" s="11" t="s">
        <v>247</v>
      </c>
      <c r="BT36" s="11" t="s">
        <v>247</v>
      </c>
      <c r="BU36" s="11" t="s">
        <v>247</v>
      </c>
      <c r="BV36" s="11" t="s">
        <v>247</v>
      </c>
      <c r="BX36" s="11" t="s">
        <v>247</v>
      </c>
      <c r="BY36" s="11" t="s">
        <v>247</v>
      </c>
      <c r="BZ36" s="11" t="s">
        <v>247</v>
      </c>
      <c r="CA36" s="11" t="s">
        <v>247</v>
      </c>
      <c r="CC36" s="11" t="s">
        <v>247</v>
      </c>
      <c r="CD36" s="11" t="s">
        <v>247</v>
      </c>
      <c r="CE36" s="11" t="s">
        <v>247</v>
      </c>
      <c r="CF36" s="11" t="s">
        <v>247</v>
      </c>
      <c r="CG36" s="11" t="s">
        <v>247</v>
      </c>
      <c r="CI36" s="11" t="s">
        <v>247</v>
      </c>
      <c r="CJ36" s="11" t="s">
        <v>247</v>
      </c>
      <c r="CK36" s="11" t="s">
        <v>247</v>
      </c>
      <c r="CL36" s="11" t="s">
        <v>247</v>
      </c>
      <c r="CM36" s="11" t="s">
        <v>247</v>
      </c>
      <c r="CN36" s="11" t="s">
        <v>247</v>
      </c>
      <c r="CP36" s="11" t="s">
        <v>247</v>
      </c>
      <c r="CQ36" s="11" t="s">
        <v>247</v>
      </c>
      <c r="CR36" s="11" t="s">
        <v>247</v>
      </c>
      <c r="CS36" s="11" t="s">
        <v>247</v>
      </c>
      <c r="CT36" s="11" t="s">
        <v>247</v>
      </c>
      <c r="CU36" s="11" t="s">
        <v>247</v>
      </c>
      <c r="CW36" s="11" t="s">
        <v>247</v>
      </c>
      <c r="CX36" s="11" t="s">
        <v>247</v>
      </c>
      <c r="CY36" s="11" t="s">
        <v>247</v>
      </c>
      <c r="CZ36" s="11" t="s">
        <v>247</v>
      </c>
      <c r="DB36" s="11" t="s">
        <v>247</v>
      </c>
      <c r="DC36" s="11" t="s">
        <v>247</v>
      </c>
      <c r="DD36" s="11" t="s">
        <v>247</v>
      </c>
      <c r="DE36" s="11" t="s">
        <v>247</v>
      </c>
      <c r="DF36" s="11" t="s">
        <v>247</v>
      </c>
      <c r="DG36" s="11" t="s">
        <v>247</v>
      </c>
      <c r="DI36" s="11" t="s">
        <v>777</v>
      </c>
      <c r="DJ36" s="11" t="s">
        <v>777</v>
      </c>
      <c r="DK36" s="11" t="s">
        <v>777</v>
      </c>
      <c r="DM36" s="11" t="s">
        <v>777</v>
      </c>
      <c r="DN36" s="11" t="s">
        <v>777</v>
      </c>
      <c r="DO36" s="11" t="s">
        <v>777</v>
      </c>
      <c r="DP36" s="11" t="s">
        <v>777</v>
      </c>
      <c r="DQ36" s="11" t="s">
        <v>777</v>
      </c>
      <c r="DR36" s="11" t="s">
        <v>777</v>
      </c>
      <c r="DS36" s="11" t="s">
        <v>777</v>
      </c>
      <c r="DU36" s="11" t="s">
        <v>247</v>
      </c>
      <c r="DV36" s="11" t="s">
        <v>247</v>
      </c>
      <c r="DX36" s="11" t="s">
        <v>247</v>
      </c>
      <c r="DY36" s="11" t="s">
        <v>247</v>
      </c>
      <c r="DZ36" s="11" t="s">
        <v>247</v>
      </c>
      <c r="EA36" s="11" t="s">
        <v>247</v>
      </c>
      <c r="EB36" s="11" t="s">
        <v>247</v>
      </c>
      <c r="EC36" s="11" t="s">
        <v>247</v>
      </c>
      <c r="EE36" s="11" t="s">
        <v>777</v>
      </c>
      <c r="EF36" s="11" t="s">
        <v>777</v>
      </c>
      <c r="EG36" s="11" t="s">
        <v>777</v>
      </c>
      <c r="EI36" s="11" t="s">
        <v>777</v>
      </c>
      <c r="EJ36" s="11" t="s">
        <v>777</v>
      </c>
      <c r="EK36" s="11" t="s">
        <v>777</v>
      </c>
      <c r="EL36" s="11" t="s">
        <v>777</v>
      </c>
      <c r="EM36" s="11" t="s">
        <v>777</v>
      </c>
      <c r="EN36" s="11" t="s">
        <v>777</v>
      </c>
      <c r="EP36" s="11" t="s">
        <v>644</v>
      </c>
      <c r="EQ36" s="11" t="s">
        <v>644</v>
      </c>
      <c r="ER36" s="11" t="s">
        <v>644</v>
      </c>
      <c r="ES36" s="11" t="s">
        <v>644</v>
      </c>
      <c r="ET36" s="11" t="s">
        <v>644</v>
      </c>
      <c r="EU36" s="11" t="s">
        <v>645</v>
      </c>
      <c r="EW36" s="11" t="s">
        <v>186</v>
      </c>
      <c r="EX36" s="11" t="s">
        <v>186</v>
      </c>
      <c r="EY36" s="11" t="s">
        <v>186</v>
      </c>
      <c r="EZ36" s="11" t="s">
        <v>186</v>
      </c>
      <c r="FA36" s="11" t="s">
        <v>186</v>
      </c>
      <c r="FC36" s="11" t="s">
        <v>379</v>
      </c>
      <c r="FD36" s="11" t="s">
        <v>379</v>
      </c>
    </row>
    <row r="37" spans="1:160" ht="37.5" customHeight="1" x14ac:dyDescent="0.25">
      <c r="A37" s="14" t="s">
        <v>18</v>
      </c>
      <c r="B37" s="1" t="s">
        <v>76</v>
      </c>
      <c r="C37" s="1" t="s">
        <v>76</v>
      </c>
      <c r="E37" s="1" t="s">
        <v>76</v>
      </c>
      <c r="F37" s="1" t="s">
        <v>76</v>
      </c>
      <c r="G37" s="1" t="s">
        <v>76</v>
      </c>
      <c r="I37" s="1" t="s">
        <v>734</v>
      </c>
      <c r="J37" s="1" t="s">
        <v>734</v>
      </c>
      <c r="L37" s="1" t="s">
        <v>761</v>
      </c>
      <c r="N37" s="1" t="s">
        <v>79</v>
      </c>
      <c r="O37" s="1" t="s">
        <v>79</v>
      </c>
      <c r="P37" s="1" t="s">
        <v>79</v>
      </c>
      <c r="R37" s="1" t="s">
        <v>79</v>
      </c>
      <c r="S37" s="1" t="s">
        <v>79</v>
      </c>
      <c r="T37" s="1" t="s">
        <v>79</v>
      </c>
      <c r="V37" s="1" t="s">
        <v>79</v>
      </c>
      <c r="W37" s="1" t="s">
        <v>79</v>
      </c>
      <c r="X37" s="1" t="s">
        <v>79</v>
      </c>
      <c r="Y37" s="1" t="s">
        <v>79</v>
      </c>
      <c r="AA37" s="1" t="s">
        <v>79</v>
      </c>
      <c r="AB37" s="1" t="s">
        <v>79</v>
      </c>
      <c r="AC37" s="1" t="s">
        <v>79</v>
      </c>
      <c r="AD37" s="1" t="s">
        <v>79</v>
      </c>
      <c r="AF37" s="1" t="s">
        <v>79</v>
      </c>
      <c r="AG37" s="1" t="s">
        <v>79</v>
      </c>
      <c r="AH37" s="1" t="s">
        <v>79</v>
      </c>
      <c r="AJ37" s="1" t="s">
        <v>525</v>
      </c>
      <c r="AK37" s="1" t="s">
        <v>676</v>
      </c>
      <c r="AM37" s="1" t="s">
        <v>79</v>
      </c>
      <c r="AN37" s="1" t="s">
        <v>79</v>
      </c>
      <c r="AO37" s="1" t="s">
        <v>79</v>
      </c>
      <c r="AQ37" s="1" t="s">
        <v>40</v>
      </c>
      <c r="AR37" s="1" t="s">
        <v>40</v>
      </c>
      <c r="AS37" s="1" t="s">
        <v>40</v>
      </c>
      <c r="AT37" s="1" t="s">
        <v>40</v>
      </c>
      <c r="AV37" s="1" t="s">
        <v>40</v>
      </c>
      <c r="AW37" s="1" t="s">
        <v>40</v>
      </c>
      <c r="AX37" s="1" t="s">
        <v>40</v>
      </c>
      <c r="AY37" s="1" t="s">
        <v>40</v>
      </c>
      <c r="BA37" s="1" t="s">
        <v>40</v>
      </c>
      <c r="BB37" s="1" t="s">
        <v>40</v>
      </c>
      <c r="BC37" s="1" t="s">
        <v>40</v>
      </c>
      <c r="BD37" s="1" t="s">
        <v>40</v>
      </c>
      <c r="BF37" s="1" t="s">
        <v>40</v>
      </c>
      <c r="BG37" s="1" t="s">
        <v>40</v>
      </c>
      <c r="BH37" s="1" t="s">
        <v>40</v>
      </c>
      <c r="BI37" s="1" t="s">
        <v>40</v>
      </c>
      <c r="BJ37" s="1" t="s">
        <v>40</v>
      </c>
      <c r="BL37" s="1" t="s">
        <v>40</v>
      </c>
      <c r="BN37" s="1" t="s">
        <v>40</v>
      </c>
      <c r="BO37" s="1" t="s">
        <v>40</v>
      </c>
      <c r="BP37" s="1" t="s">
        <v>40</v>
      </c>
      <c r="BR37" s="1" t="s">
        <v>40</v>
      </c>
      <c r="BS37" s="1" t="s">
        <v>40</v>
      </c>
      <c r="BT37" s="1" t="s">
        <v>40</v>
      </c>
      <c r="BU37" s="1" t="s">
        <v>40</v>
      </c>
      <c r="BV37" s="1" t="s">
        <v>40</v>
      </c>
      <c r="BX37" s="1" t="s">
        <v>40</v>
      </c>
      <c r="BY37" s="1" t="s">
        <v>40</v>
      </c>
      <c r="BZ37" s="1" t="s">
        <v>40</v>
      </c>
      <c r="CA37" s="1" t="s">
        <v>40</v>
      </c>
      <c r="CC37" s="1" t="s">
        <v>40</v>
      </c>
      <c r="CD37" s="1" t="s">
        <v>40</v>
      </c>
      <c r="CE37" s="1" t="s">
        <v>40</v>
      </c>
      <c r="CF37" s="1" t="s">
        <v>40</v>
      </c>
      <c r="CG37" s="1" t="s">
        <v>40</v>
      </c>
      <c r="CI37" s="1" t="s">
        <v>40</v>
      </c>
      <c r="CJ37" s="1" t="s">
        <v>40</v>
      </c>
      <c r="CK37" s="1" t="s">
        <v>40</v>
      </c>
      <c r="CL37" s="1" t="s">
        <v>40</v>
      </c>
      <c r="CM37" s="1" t="s">
        <v>40</v>
      </c>
      <c r="CN37" s="1" t="s">
        <v>40</v>
      </c>
      <c r="CP37" s="1" t="s">
        <v>40</v>
      </c>
      <c r="CQ37" s="1" t="s">
        <v>40</v>
      </c>
      <c r="CR37" s="1" t="s">
        <v>40</v>
      </c>
      <c r="CS37" s="1" t="s">
        <v>40</v>
      </c>
      <c r="CT37" s="1" t="s">
        <v>40</v>
      </c>
      <c r="CU37" s="1" t="s">
        <v>40</v>
      </c>
      <c r="CW37" s="1" t="s">
        <v>40</v>
      </c>
      <c r="CX37" s="1" t="s">
        <v>40</v>
      </c>
      <c r="CY37" s="1" t="s">
        <v>40</v>
      </c>
      <c r="CZ37" s="1" t="s">
        <v>40</v>
      </c>
      <c r="DB37" s="1" t="s">
        <v>40</v>
      </c>
      <c r="DC37" s="1" t="s">
        <v>40</v>
      </c>
      <c r="DD37" s="1" t="s">
        <v>40</v>
      </c>
      <c r="DE37" s="1" t="s">
        <v>40</v>
      </c>
      <c r="DF37" s="1" t="s">
        <v>40</v>
      </c>
      <c r="DG37" s="1" t="s">
        <v>40</v>
      </c>
      <c r="DI37" s="1" t="s">
        <v>40</v>
      </c>
      <c r="DJ37" s="1" t="s">
        <v>40</v>
      </c>
      <c r="DK37" s="1" t="s">
        <v>40</v>
      </c>
      <c r="DM37" s="1" t="s">
        <v>40</v>
      </c>
      <c r="DN37" s="1" t="s">
        <v>40</v>
      </c>
      <c r="DO37" s="1" t="s">
        <v>40</v>
      </c>
      <c r="DP37" s="1" t="s">
        <v>40</v>
      </c>
      <c r="DQ37" s="1" t="s">
        <v>40</v>
      </c>
      <c r="DR37" s="1" t="s">
        <v>40</v>
      </c>
      <c r="DS37" s="1" t="s">
        <v>40</v>
      </c>
      <c r="DU37" s="1" t="s">
        <v>40</v>
      </c>
      <c r="DV37" s="1" t="s">
        <v>40</v>
      </c>
      <c r="DX37" s="1" t="s">
        <v>40</v>
      </c>
      <c r="DY37" s="1" t="s">
        <v>40</v>
      </c>
      <c r="DZ37" s="1" t="s">
        <v>40</v>
      </c>
      <c r="EA37" s="1" t="s">
        <v>40</v>
      </c>
      <c r="EB37" s="1" t="s">
        <v>40</v>
      </c>
      <c r="EC37" s="1" t="s">
        <v>40</v>
      </c>
      <c r="EE37" s="1" t="s">
        <v>40</v>
      </c>
      <c r="EF37" s="1" t="s">
        <v>40</v>
      </c>
      <c r="EG37" s="1" t="s">
        <v>40</v>
      </c>
      <c r="EI37" s="1" t="s">
        <v>40</v>
      </c>
      <c r="EJ37" s="1" t="s">
        <v>40</v>
      </c>
      <c r="EK37" s="1" t="s">
        <v>40</v>
      </c>
      <c r="EL37" s="1" t="s">
        <v>40</v>
      </c>
      <c r="EM37" s="1" t="s">
        <v>40</v>
      </c>
      <c r="EN37" s="1" t="s">
        <v>40</v>
      </c>
      <c r="EP37" s="1" t="s">
        <v>40</v>
      </c>
      <c r="EQ37" s="1" t="s">
        <v>40</v>
      </c>
      <c r="ER37" s="1" t="s">
        <v>40</v>
      </c>
      <c r="ES37" s="1" t="s">
        <v>40</v>
      </c>
      <c r="ET37" s="1" t="s">
        <v>40</v>
      </c>
      <c r="EU37" s="1" t="s">
        <v>40</v>
      </c>
      <c r="EW37" s="1" t="s">
        <v>40</v>
      </c>
      <c r="EX37" s="1" t="s">
        <v>40</v>
      </c>
      <c r="EY37" s="1" t="s">
        <v>40</v>
      </c>
      <c r="EZ37" s="1" t="s">
        <v>40</v>
      </c>
      <c r="FA37" s="1" t="s">
        <v>40</v>
      </c>
      <c r="FC37" s="1" t="s">
        <v>40</v>
      </c>
      <c r="FD37" s="1" t="s">
        <v>40</v>
      </c>
    </row>
    <row r="38" spans="1:160" ht="45" customHeight="1" x14ac:dyDescent="0.25">
      <c r="A38" s="14" t="s">
        <v>19</v>
      </c>
      <c r="B38" s="1" t="s">
        <v>20</v>
      </c>
      <c r="C38" s="1" t="s">
        <v>20</v>
      </c>
      <c r="E38" s="1" t="s">
        <v>20</v>
      </c>
      <c r="F38" s="1" t="s">
        <v>20</v>
      </c>
      <c r="G38" s="1" t="s">
        <v>20</v>
      </c>
      <c r="I38" s="1" t="s">
        <v>20</v>
      </c>
      <c r="J38" s="1" t="s">
        <v>20</v>
      </c>
      <c r="L38" s="1" t="s">
        <v>51</v>
      </c>
      <c r="N38" s="15" t="s">
        <v>51</v>
      </c>
      <c r="O38" s="15" t="s">
        <v>51</v>
      </c>
      <c r="P38" s="15" t="s">
        <v>51</v>
      </c>
      <c r="R38" s="15" t="s">
        <v>51</v>
      </c>
      <c r="S38" s="15" t="s">
        <v>51</v>
      </c>
      <c r="T38" s="15" t="s">
        <v>51</v>
      </c>
      <c r="V38" s="15" t="s">
        <v>51</v>
      </c>
      <c r="W38" s="15" t="s">
        <v>51</v>
      </c>
      <c r="X38" s="15" t="s">
        <v>51</v>
      </c>
      <c r="Y38" s="15" t="s">
        <v>51</v>
      </c>
      <c r="AA38" s="15" t="s">
        <v>51</v>
      </c>
      <c r="AB38" s="15" t="s">
        <v>51</v>
      </c>
      <c r="AC38" s="15" t="s">
        <v>51</v>
      </c>
      <c r="AD38" s="15" t="s">
        <v>51</v>
      </c>
      <c r="AF38" s="15" t="s">
        <v>51</v>
      </c>
      <c r="AG38" s="15" t="s">
        <v>51</v>
      </c>
      <c r="AH38" s="15" t="s">
        <v>51</v>
      </c>
      <c r="AJ38" s="15" t="s">
        <v>51</v>
      </c>
      <c r="AK38" s="15" t="s">
        <v>51</v>
      </c>
      <c r="AM38" s="15" t="s">
        <v>51</v>
      </c>
      <c r="AN38" s="15" t="s">
        <v>51</v>
      </c>
      <c r="AO38" s="15" t="s">
        <v>51</v>
      </c>
      <c r="AQ38" s="15" t="s">
        <v>51</v>
      </c>
      <c r="AR38" s="15" t="s">
        <v>51</v>
      </c>
      <c r="AS38" s="15" t="s">
        <v>51</v>
      </c>
      <c r="AT38" s="15" t="s">
        <v>51</v>
      </c>
      <c r="AV38" s="15" t="s">
        <v>51</v>
      </c>
      <c r="AW38" s="15" t="s">
        <v>51</v>
      </c>
      <c r="AX38" s="15" t="s">
        <v>51</v>
      </c>
      <c r="AY38" s="15" t="s">
        <v>51</v>
      </c>
      <c r="BA38" s="15" t="s">
        <v>51</v>
      </c>
      <c r="BB38" s="15" t="s">
        <v>51</v>
      </c>
      <c r="BC38" s="15" t="s">
        <v>51</v>
      </c>
      <c r="BD38" s="15" t="s">
        <v>51</v>
      </c>
      <c r="BF38" s="15" t="s">
        <v>51</v>
      </c>
      <c r="BG38" s="15" t="s">
        <v>51</v>
      </c>
      <c r="BH38" s="15" t="s">
        <v>51</v>
      </c>
      <c r="BI38" s="15" t="s">
        <v>51</v>
      </c>
      <c r="BJ38" s="15" t="s">
        <v>51</v>
      </c>
      <c r="BL38" s="15" t="s">
        <v>51</v>
      </c>
      <c r="BN38" s="15" t="s">
        <v>51</v>
      </c>
      <c r="BO38" s="15" t="s">
        <v>51</v>
      </c>
      <c r="BP38" s="15" t="s">
        <v>51</v>
      </c>
      <c r="BR38" s="15" t="s">
        <v>51</v>
      </c>
      <c r="BS38" s="15" t="s">
        <v>51</v>
      </c>
      <c r="BT38" s="15" t="s">
        <v>51</v>
      </c>
      <c r="BU38" s="15" t="s">
        <v>51</v>
      </c>
      <c r="BV38" s="15" t="s">
        <v>51</v>
      </c>
      <c r="BX38" s="15" t="s">
        <v>51</v>
      </c>
      <c r="BY38" s="15" t="s">
        <v>51</v>
      </c>
      <c r="BZ38" s="15" t="s">
        <v>51</v>
      </c>
      <c r="CA38" s="15" t="s">
        <v>51</v>
      </c>
      <c r="CC38" s="15" t="s">
        <v>51</v>
      </c>
      <c r="CD38" s="15" t="s">
        <v>51</v>
      </c>
      <c r="CE38" s="15" t="s">
        <v>51</v>
      </c>
      <c r="CF38" s="15" t="s">
        <v>51</v>
      </c>
      <c r="CG38" s="15" t="s">
        <v>51</v>
      </c>
      <c r="CI38" s="15" t="s">
        <v>51</v>
      </c>
      <c r="CJ38" s="15" t="s">
        <v>51</v>
      </c>
      <c r="CK38" s="15" t="s">
        <v>51</v>
      </c>
      <c r="CL38" s="15" t="s">
        <v>51</v>
      </c>
      <c r="CM38" s="15" t="s">
        <v>51</v>
      </c>
      <c r="CN38" s="15" t="s">
        <v>51</v>
      </c>
      <c r="CP38" s="15" t="s">
        <v>51</v>
      </c>
      <c r="CQ38" s="15" t="s">
        <v>51</v>
      </c>
      <c r="CR38" s="15" t="s">
        <v>51</v>
      </c>
      <c r="CS38" s="15" t="s">
        <v>51</v>
      </c>
      <c r="CT38" s="15" t="s">
        <v>51</v>
      </c>
      <c r="CU38" s="15" t="s">
        <v>51</v>
      </c>
      <c r="CW38" s="15" t="s">
        <v>51</v>
      </c>
      <c r="CX38" s="15" t="s">
        <v>51</v>
      </c>
      <c r="CY38" s="15" t="s">
        <v>51</v>
      </c>
      <c r="CZ38" s="15" t="s">
        <v>51</v>
      </c>
      <c r="DB38" s="15" t="s">
        <v>51</v>
      </c>
      <c r="DC38" s="15" t="s">
        <v>51</v>
      </c>
      <c r="DD38" s="15" t="s">
        <v>51</v>
      </c>
      <c r="DE38" s="15" t="s">
        <v>51</v>
      </c>
      <c r="DF38" s="15" t="s">
        <v>51</v>
      </c>
      <c r="DG38" s="15" t="s">
        <v>51</v>
      </c>
      <c r="DI38" s="15" t="s">
        <v>51</v>
      </c>
      <c r="DJ38" s="15" t="s">
        <v>51</v>
      </c>
      <c r="DK38" s="15" t="s">
        <v>51</v>
      </c>
      <c r="DM38" s="15" t="s">
        <v>51</v>
      </c>
      <c r="DN38" s="15" t="s">
        <v>51</v>
      </c>
      <c r="DO38" s="15" t="s">
        <v>51</v>
      </c>
      <c r="DP38" s="15" t="s">
        <v>51</v>
      </c>
      <c r="DQ38" s="15" t="s">
        <v>51</v>
      </c>
      <c r="DR38" s="15" t="s">
        <v>51</v>
      </c>
      <c r="DS38" s="15" t="s">
        <v>51</v>
      </c>
      <c r="DU38" s="15" t="s">
        <v>51</v>
      </c>
      <c r="DV38" s="15" t="s">
        <v>51</v>
      </c>
      <c r="DX38" s="15" t="s">
        <v>51</v>
      </c>
      <c r="DY38" s="15" t="s">
        <v>51</v>
      </c>
      <c r="DZ38" s="15" t="s">
        <v>51</v>
      </c>
      <c r="EA38" s="15" t="s">
        <v>51</v>
      </c>
      <c r="EB38" s="15" t="s">
        <v>51</v>
      </c>
      <c r="EC38" s="15" t="s">
        <v>51</v>
      </c>
      <c r="EE38" s="15" t="s">
        <v>51</v>
      </c>
      <c r="EF38" s="15" t="s">
        <v>51</v>
      </c>
      <c r="EG38" s="15" t="s">
        <v>51</v>
      </c>
      <c r="EI38" s="15" t="s">
        <v>51</v>
      </c>
      <c r="EJ38" s="15" t="s">
        <v>51</v>
      </c>
      <c r="EK38" s="15" t="s">
        <v>51</v>
      </c>
      <c r="EL38" s="15" t="s">
        <v>51</v>
      </c>
      <c r="EM38" s="15" t="s">
        <v>51</v>
      </c>
      <c r="EN38" s="15" t="s">
        <v>51</v>
      </c>
      <c r="EP38" s="15" t="s">
        <v>51</v>
      </c>
      <c r="EQ38" s="15" t="s">
        <v>51</v>
      </c>
      <c r="ER38" s="15" t="s">
        <v>51</v>
      </c>
      <c r="ES38" s="15" t="s">
        <v>51</v>
      </c>
      <c r="ET38" s="15" t="s">
        <v>51</v>
      </c>
      <c r="EU38" s="15" t="s">
        <v>51</v>
      </c>
      <c r="EW38" s="15" t="s">
        <v>51</v>
      </c>
      <c r="EX38" s="15" t="s">
        <v>51</v>
      </c>
      <c r="EY38" s="15" t="s">
        <v>51</v>
      </c>
      <c r="EZ38" s="15" t="s">
        <v>51</v>
      </c>
      <c r="FA38" s="15" t="s">
        <v>51</v>
      </c>
      <c r="FC38" s="15" t="s">
        <v>51</v>
      </c>
      <c r="FD38" s="15" t="s">
        <v>51</v>
      </c>
    </row>
    <row r="39" spans="1:160" ht="37.5" customHeight="1" x14ac:dyDescent="0.25">
      <c r="A39" s="14" t="s">
        <v>21</v>
      </c>
      <c r="B39" s="1" t="s">
        <v>7</v>
      </c>
      <c r="C39" s="1" t="s">
        <v>7</v>
      </c>
      <c r="E39" s="1" t="s">
        <v>7</v>
      </c>
      <c r="F39" s="1" t="s">
        <v>7</v>
      </c>
      <c r="G39" s="1" t="s">
        <v>7</v>
      </c>
      <c r="I39" s="11" t="s">
        <v>475</v>
      </c>
      <c r="J39" s="11" t="s">
        <v>475</v>
      </c>
      <c r="L39" s="11" t="s">
        <v>475</v>
      </c>
      <c r="N39" s="11" t="s">
        <v>475</v>
      </c>
      <c r="O39" s="11" t="s">
        <v>475</v>
      </c>
      <c r="P39" s="11" t="s">
        <v>475</v>
      </c>
      <c r="R39" s="11" t="s">
        <v>475</v>
      </c>
      <c r="S39" s="11" t="s">
        <v>475</v>
      </c>
      <c r="T39" s="11" t="s">
        <v>475</v>
      </c>
      <c r="V39" s="11" t="s">
        <v>475</v>
      </c>
      <c r="W39" s="11" t="s">
        <v>475</v>
      </c>
      <c r="X39" s="11" t="s">
        <v>475</v>
      </c>
      <c r="Y39" s="11" t="s">
        <v>475</v>
      </c>
      <c r="AA39" s="11" t="s">
        <v>475</v>
      </c>
      <c r="AB39" s="11" t="s">
        <v>475</v>
      </c>
      <c r="AC39" s="11" t="s">
        <v>475</v>
      </c>
      <c r="AD39" s="11" t="s">
        <v>475</v>
      </c>
      <c r="AF39" s="11" t="s">
        <v>535</v>
      </c>
      <c r="AG39" s="11" t="s">
        <v>535</v>
      </c>
      <c r="AH39" s="11" t="s">
        <v>535</v>
      </c>
      <c r="AJ39" s="11" t="s">
        <v>475</v>
      </c>
      <c r="AK39" s="11" t="s">
        <v>22</v>
      </c>
      <c r="AM39" s="11" t="s">
        <v>475</v>
      </c>
      <c r="AN39" s="11" t="s">
        <v>475</v>
      </c>
      <c r="AO39" s="11" t="s">
        <v>475</v>
      </c>
      <c r="AQ39" s="11" t="s">
        <v>475</v>
      </c>
      <c r="AR39" s="11" t="s">
        <v>475</v>
      </c>
      <c r="AS39" s="11" t="s">
        <v>475</v>
      </c>
      <c r="AT39" s="11" t="s">
        <v>475</v>
      </c>
      <c r="AV39" s="11" t="s">
        <v>475</v>
      </c>
      <c r="AW39" s="11" t="s">
        <v>475</v>
      </c>
      <c r="AX39" s="11" t="s">
        <v>475</v>
      </c>
      <c r="AY39" s="11" t="s">
        <v>475</v>
      </c>
      <c r="BA39" s="11" t="s">
        <v>475</v>
      </c>
      <c r="BB39" s="11" t="s">
        <v>475</v>
      </c>
      <c r="BC39" s="11" t="s">
        <v>475</v>
      </c>
      <c r="BD39" s="11" t="s">
        <v>475</v>
      </c>
      <c r="BF39" s="11" t="s">
        <v>475</v>
      </c>
      <c r="BG39" s="11" t="s">
        <v>475</v>
      </c>
      <c r="BH39" s="11" t="s">
        <v>475</v>
      </c>
      <c r="BI39" s="11" t="s">
        <v>475</v>
      </c>
      <c r="BJ39" s="11" t="s">
        <v>475</v>
      </c>
      <c r="BL39" s="11" t="s">
        <v>535</v>
      </c>
      <c r="BN39" s="11" t="s">
        <v>535</v>
      </c>
      <c r="BO39" s="11" t="s">
        <v>535</v>
      </c>
      <c r="BP39" s="11" t="s">
        <v>535</v>
      </c>
      <c r="BR39" s="11" t="s">
        <v>535</v>
      </c>
      <c r="BS39" s="11" t="s">
        <v>535</v>
      </c>
      <c r="BT39" s="11" t="s">
        <v>535</v>
      </c>
      <c r="BU39" s="11" t="s">
        <v>535</v>
      </c>
      <c r="BV39" s="11" t="s">
        <v>535</v>
      </c>
      <c r="BX39" s="11" t="s">
        <v>535</v>
      </c>
      <c r="BY39" s="11" t="s">
        <v>535</v>
      </c>
      <c r="BZ39" s="11" t="s">
        <v>535</v>
      </c>
      <c r="CA39" s="11" t="s">
        <v>535</v>
      </c>
      <c r="CC39" s="11" t="s">
        <v>535</v>
      </c>
      <c r="CD39" s="11" t="s">
        <v>535</v>
      </c>
      <c r="CE39" s="11" t="s">
        <v>535</v>
      </c>
      <c r="CF39" s="11" t="s">
        <v>535</v>
      </c>
      <c r="CG39" s="11" t="s">
        <v>535</v>
      </c>
      <c r="CI39" s="11" t="s">
        <v>535</v>
      </c>
      <c r="CJ39" s="11" t="s">
        <v>535</v>
      </c>
      <c r="CK39" s="11" t="s">
        <v>535</v>
      </c>
      <c r="CL39" s="11" t="s">
        <v>535</v>
      </c>
      <c r="CM39" s="11" t="s">
        <v>535</v>
      </c>
      <c r="CN39" s="11" t="s">
        <v>535</v>
      </c>
      <c r="CP39" s="11" t="s">
        <v>535</v>
      </c>
      <c r="CQ39" s="11" t="s">
        <v>535</v>
      </c>
      <c r="CR39" s="11" t="s">
        <v>535</v>
      </c>
      <c r="CS39" s="11" t="s">
        <v>535</v>
      </c>
      <c r="CT39" s="11" t="s">
        <v>535</v>
      </c>
      <c r="CU39" s="11" t="s">
        <v>535</v>
      </c>
      <c r="CW39" s="11" t="s">
        <v>535</v>
      </c>
      <c r="CX39" s="11" t="s">
        <v>535</v>
      </c>
      <c r="CY39" s="11" t="s">
        <v>535</v>
      </c>
      <c r="CZ39" s="11" t="s">
        <v>535</v>
      </c>
      <c r="DB39" s="11" t="s">
        <v>535</v>
      </c>
      <c r="DC39" s="11" t="s">
        <v>535</v>
      </c>
      <c r="DD39" s="11" t="s">
        <v>535</v>
      </c>
      <c r="DE39" s="11" t="s">
        <v>535</v>
      </c>
      <c r="DF39" s="11" t="s">
        <v>535</v>
      </c>
      <c r="DG39" s="11" t="s">
        <v>535</v>
      </c>
      <c r="DI39" s="11" t="s">
        <v>535</v>
      </c>
      <c r="DJ39" s="11" t="s">
        <v>535</v>
      </c>
      <c r="DK39" s="11" t="s">
        <v>535</v>
      </c>
      <c r="DM39" s="11" t="s">
        <v>535</v>
      </c>
      <c r="DN39" s="11" t="s">
        <v>535</v>
      </c>
      <c r="DO39" s="11" t="s">
        <v>535</v>
      </c>
      <c r="DP39" s="11" t="s">
        <v>535</v>
      </c>
      <c r="DQ39" s="11" t="s">
        <v>535</v>
      </c>
      <c r="DR39" s="11" t="s">
        <v>535</v>
      </c>
      <c r="DS39" s="11" t="s">
        <v>535</v>
      </c>
      <c r="DU39" s="11" t="s">
        <v>535</v>
      </c>
      <c r="DV39" s="11" t="s">
        <v>535</v>
      </c>
      <c r="DX39" s="11" t="s">
        <v>535</v>
      </c>
      <c r="DY39" s="11" t="s">
        <v>535</v>
      </c>
      <c r="DZ39" s="11" t="s">
        <v>535</v>
      </c>
      <c r="EA39" s="11" t="s">
        <v>535</v>
      </c>
      <c r="EB39" s="11" t="s">
        <v>535</v>
      </c>
      <c r="EC39" s="11" t="s">
        <v>535</v>
      </c>
      <c r="EE39" s="11" t="s">
        <v>535</v>
      </c>
      <c r="EF39" s="11" t="s">
        <v>535</v>
      </c>
      <c r="EG39" s="11" t="s">
        <v>535</v>
      </c>
      <c r="EI39" s="11" t="s">
        <v>535</v>
      </c>
      <c r="EJ39" s="11" t="s">
        <v>535</v>
      </c>
      <c r="EK39" s="11" t="s">
        <v>535</v>
      </c>
      <c r="EL39" s="11" t="s">
        <v>535</v>
      </c>
      <c r="EM39" s="11" t="s">
        <v>535</v>
      </c>
      <c r="EN39" s="11" t="s">
        <v>535</v>
      </c>
      <c r="EP39" s="11" t="s">
        <v>535</v>
      </c>
      <c r="EQ39" s="11" t="s">
        <v>535</v>
      </c>
      <c r="ER39" s="11" t="s">
        <v>535</v>
      </c>
      <c r="ES39" s="11" t="s">
        <v>535</v>
      </c>
      <c r="ET39" s="11" t="s">
        <v>535</v>
      </c>
      <c r="EU39" s="11" t="s">
        <v>535</v>
      </c>
      <c r="EW39" s="11" t="s">
        <v>535</v>
      </c>
      <c r="EX39" s="11" t="s">
        <v>535</v>
      </c>
      <c r="EY39" s="11" t="s">
        <v>535</v>
      </c>
      <c r="EZ39" s="11" t="s">
        <v>535</v>
      </c>
      <c r="FA39" s="11" t="s">
        <v>535</v>
      </c>
      <c r="FC39" s="11" t="s">
        <v>1053</v>
      </c>
      <c r="FD39" s="11" t="s">
        <v>1053</v>
      </c>
    </row>
    <row r="40" spans="1:160" ht="22.5" customHeight="1" x14ac:dyDescent="0.25">
      <c r="A40" s="14" t="s">
        <v>47</v>
      </c>
      <c r="B40" s="1" t="s">
        <v>40</v>
      </c>
      <c r="C40" s="1" t="s">
        <v>40</v>
      </c>
      <c r="E40" s="1" t="s">
        <v>40</v>
      </c>
      <c r="F40" s="1" t="s">
        <v>40</v>
      </c>
      <c r="G40" s="1" t="s">
        <v>40</v>
      </c>
      <c r="I40" s="1" t="s">
        <v>40</v>
      </c>
      <c r="J40" s="1" t="s">
        <v>40</v>
      </c>
      <c r="L40" s="1" t="s">
        <v>40</v>
      </c>
      <c r="N40" s="1" t="s">
        <v>40</v>
      </c>
      <c r="O40" s="1" t="s">
        <v>40</v>
      </c>
      <c r="P40" s="1" t="s">
        <v>40</v>
      </c>
      <c r="R40" s="1" t="s">
        <v>40</v>
      </c>
      <c r="S40" s="1" t="s">
        <v>40</v>
      </c>
      <c r="T40" s="1" t="s">
        <v>40</v>
      </c>
      <c r="V40" s="1" t="s">
        <v>40</v>
      </c>
      <c r="W40" s="1" t="s">
        <v>40</v>
      </c>
      <c r="X40" s="1" t="s">
        <v>40</v>
      </c>
      <c r="Y40" s="1" t="s">
        <v>40</v>
      </c>
      <c r="AA40" s="1" t="s">
        <v>40</v>
      </c>
      <c r="AB40" s="1" t="s">
        <v>40</v>
      </c>
      <c r="AC40" s="1" t="s">
        <v>40</v>
      </c>
      <c r="AD40" s="1" t="s">
        <v>40</v>
      </c>
      <c r="AF40" s="1" t="s">
        <v>40</v>
      </c>
      <c r="AG40" s="1" t="s">
        <v>40</v>
      </c>
      <c r="AH40" s="1" t="s">
        <v>40</v>
      </c>
      <c r="AJ40" s="1" t="s">
        <v>40</v>
      </c>
      <c r="AK40" s="1" t="s">
        <v>40</v>
      </c>
      <c r="AM40" s="1" t="s">
        <v>40</v>
      </c>
      <c r="AN40" s="1" t="s">
        <v>40</v>
      </c>
      <c r="AO40" s="1" t="s">
        <v>40</v>
      </c>
      <c r="AQ40" s="1" t="s">
        <v>7</v>
      </c>
      <c r="AR40" s="1" t="s">
        <v>7</v>
      </c>
      <c r="AS40" s="1" t="s">
        <v>7</v>
      </c>
      <c r="AT40" s="1" t="s">
        <v>7</v>
      </c>
      <c r="AV40" s="1" t="s">
        <v>7</v>
      </c>
      <c r="AW40" s="1" t="s">
        <v>7</v>
      </c>
      <c r="AX40" s="1" t="s">
        <v>7</v>
      </c>
      <c r="AY40" s="1" t="s">
        <v>7</v>
      </c>
      <c r="BA40" s="1" t="s">
        <v>7</v>
      </c>
      <c r="BB40" s="1" t="s">
        <v>7</v>
      </c>
      <c r="BC40" s="1" t="s">
        <v>7</v>
      </c>
      <c r="BD40" s="1" t="s">
        <v>7</v>
      </c>
      <c r="BF40" s="1" t="s">
        <v>7</v>
      </c>
      <c r="BG40" s="1" t="s">
        <v>7</v>
      </c>
      <c r="BH40" s="1" t="s">
        <v>7</v>
      </c>
      <c r="BI40" s="1" t="s">
        <v>7</v>
      </c>
      <c r="BJ40" s="1" t="s">
        <v>7</v>
      </c>
      <c r="BL40" s="1" t="s">
        <v>7</v>
      </c>
      <c r="BN40" s="1" t="s">
        <v>7</v>
      </c>
      <c r="BO40" s="1" t="s">
        <v>7</v>
      </c>
      <c r="BP40" s="1" t="s">
        <v>7</v>
      </c>
      <c r="BR40" s="1" t="s">
        <v>7</v>
      </c>
      <c r="BS40" s="1" t="s">
        <v>7</v>
      </c>
      <c r="BT40" s="1" t="s">
        <v>7</v>
      </c>
      <c r="BU40" s="1" t="s">
        <v>7</v>
      </c>
      <c r="BV40" s="1" t="s">
        <v>7</v>
      </c>
      <c r="BX40" s="1" t="s">
        <v>7</v>
      </c>
      <c r="BY40" s="1" t="s">
        <v>7</v>
      </c>
      <c r="BZ40" s="1" t="s">
        <v>7</v>
      </c>
      <c r="CA40" s="1" t="s">
        <v>7</v>
      </c>
      <c r="CC40" s="1" t="s">
        <v>7</v>
      </c>
      <c r="CD40" s="1" t="s">
        <v>7</v>
      </c>
      <c r="CE40" s="1" t="s">
        <v>7</v>
      </c>
      <c r="CF40" s="1" t="s">
        <v>7</v>
      </c>
      <c r="CG40" s="1" t="s">
        <v>7</v>
      </c>
      <c r="CI40" s="1" t="s">
        <v>7</v>
      </c>
      <c r="CJ40" s="1" t="s">
        <v>7</v>
      </c>
      <c r="CK40" s="1" t="s">
        <v>7</v>
      </c>
      <c r="CL40" s="1" t="s">
        <v>7</v>
      </c>
      <c r="CM40" s="1" t="s">
        <v>7</v>
      </c>
      <c r="CN40" s="1" t="s">
        <v>7</v>
      </c>
      <c r="CP40" s="1" t="s">
        <v>7</v>
      </c>
      <c r="CQ40" s="1" t="s">
        <v>7</v>
      </c>
      <c r="CR40" s="1" t="s">
        <v>7</v>
      </c>
      <c r="CS40" s="1" t="s">
        <v>7</v>
      </c>
      <c r="CT40" s="1" t="s">
        <v>7</v>
      </c>
      <c r="CU40" s="1" t="s">
        <v>7</v>
      </c>
      <c r="CW40" s="1" t="s">
        <v>7</v>
      </c>
      <c r="CX40" s="1" t="s">
        <v>7</v>
      </c>
      <c r="CY40" s="1" t="s">
        <v>7</v>
      </c>
      <c r="CZ40" s="1" t="s">
        <v>7</v>
      </c>
      <c r="DA40" s="61"/>
      <c r="DB40" s="1" t="s">
        <v>7</v>
      </c>
      <c r="DC40" s="1" t="s">
        <v>7</v>
      </c>
      <c r="DD40" s="1" t="s">
        <v>7</v>
      </c>
      <c r="DE40" s="1" t="s">
        <v>7</v>
      </c>
      <c r="DF40" s="1" t="s">
        <v>7</v>
      </c>
      <c r="DG40" s="1" t="s">
        <v>7</v>
      </c>
      <c r="DI40" s="1" t="s">
        <v>7</v>
      </c>
      <c r="DJ40" s="1" t="s">
        <v>7</v>
      </c>
      <c r="DK40" s="1" t="s">
        <v>7</v>
      </c>
      <c r="DM40" s="1" t="s">
        <v>7</v>
      </c>
      <c r="DN40" s="1" t="s">
        <v>7</v>
      </c>
      <c r="DO40" s="1" t="s">
        <v>7</v>
      </c>
      <c r="DP40" s="1" t="s">
        <v>7</v>
      </c>
      <c r="DQ40" s="1" t="s">
        <v>7</v>
      </c>
      <c r="DR40" s="1" t="s">
        <v>7</v>
      </c>
      <c r="DS40" s="1" t="s">
        <v>7</v>
      </c>
      <c r="DU40" s="1" t="s">
        <v>7</v>
      </c>
      <c r="DV40" s="1" t="s">
        <v>7</v>
      </c>
      <c r="DX40" s="1" t="s">
        <v>7</v>
      </c>
      <c r="DY40" s="1" t="s">
        <v>7</v>
      </c>
      <c r="DZ40" s="1" t="s">
        <v>7</v>
      </c>
      <c r="EA40" s="1" t="s">
        <v>7</v>
      </c>
      <c r="EB40" s="1" t="s">
        <v>7</v>
      </c>
      <c r="EC40" s="1" t="s">
        <v>7</v>
      </c>
      <c r="EE40" s="1" t="s">
        <v>7</v>
      </c>
      <c r="EF40" s="1" t="s">
        <v>7</v>
      </c>
      <c r="EG40" s="1" t="s">
        <v>7</v>
      </c>
      <c r="EI40" s="1" t="s">
        <v>7</v>
      </c>
      <c r="EJ40" s="1" t="s">
        <v>7</v>
      </c>
      <c r="EK40" s="1" t="s">
        <v>7</v>
      </c>
      <c r="EL40" s="1" t="s">
        <v>7</v>
      </c>
      <c r="EM40" s="1" t="s">
        <v>7</v>
      </c>
      <c r="EN40" s="1" t="s">
        <v>7</v>
      </c>
      <c r="EP40" s="1" t="s">
        <v>47</v>
      </c>
      <c r="EQ40" s="1" t="s">
        <v>47</v>
      </c>
      <c r="ER40" s="1" t="s">
        <v>47</v>
      </c>
      <c r="ES40" s="1" t="s">
        <v>47</v>
      </c>
      <c r="ET40" s="1" t="s">
        <v>47</v>
      </c>
      <c r="EU40" s="1" t="s">
        <v>47</v>
      </c>
      <c r="EW40" s="1" t="s">
        <v>47</v>
      </c>
      <c r="EX40" s="1" t="s">
        <v>47</v>
      </c>
      <c r="EY40" s="1" t="s">
        <v>47</v>
      </c>
      <c r="EZ40" s="1" t="s">
        <v>47</v>
      </c>
      <c r="FA40" s="1" t="s">
        <v>47</v>
      </c>
      <c r="FC40" s="1" t="s">
        <v>7</v>
      </c>
      <c r="FD40" s="1" t="s">
        <v>7</v>
      </c>
    </row>
    <row r="41" spans="1:160" ht="37.5" customHeight="1" x14ac:dyDescent="0.25">
      <c r="A41" s="14" t="s">
        <v>140</v>
      </c>
      <c r="B41" s="1" t="s">
        <v>170</v>
      </c>
      <c r="C41" s="1" t="s">
        <v>170</v>
      </c>
      <c r="E41" s="1" t="s">
        <v>912</v>
      </c>
      <c r="F41" s="1" t="s">
        <v>912</v>
      </c>
      <c r="G41" s="1" t="s">
        <v>912</v>
      </c>
      <c r="I41" s="1" t="s">
        <v>170</v>
      </c>
      <c r="J41" s="1" t="s">
        <v>170</v>
      </c>
      <c r="L41" s="1" t="s">
        <v>52</v>
      </c>
      <c r="N41" s="1" t="s">
        <v>912</v>
      </c>
      <c r="O41" s="1" t="s">
        <v>912</v>
      </c>
      <c r="P41" s="1" t="s">
        <v>912</v>
      </c>
      <c r="R41" s="1" t="s">
        <v>912</v>
      </c>
      <c r="S41" s="1" t="s">
        <v>912</v>
      </c>
      <c r="T41" s="1" t="s">
        <v>912</v>
      </c>
      <c r="V41" s="1" t="s">
        <v>912</v>
      </c>
      <c r="W41" s="1" t="s">
        <v>912</v>
      </c>
      <c r="X41" s="1" t="s">
        <v>912</v>
      </c>
      <c r="Y41" s="1" t="s">
        <v>912</v>
      </c>
      <c r="AA41" s="1" t="s">
        <v>912</v>
      </c>
      <c r="AB41" s="1" t="s">
        <v>912</v>
      </c>
      <c r="AC41" s="1" t="s">
        <v>912</v>
      </c>
      <c r="AD41" s="1" t="s">
        <v>912</v>
      </c>
      <c r="AF41" s="1" t="s">
        <v>170</v>
      </c>
      <c r="AG41" s="1" t="s">
        <v>912</v>
      </c>
      <c r="AH41" s="1" t="s">
        <v>170</v>
      </c>
      <c r="AJ41" s="1" t="s">
        <v>52</v>
      </c>
      <c r="AK41" s="1" t="s">
        <v>52</v>
      </c>
      <c r="AM41" s="1" t="s">
        <v>52</v>
      </c>
      <c r="AN41" s="1" t="s">
        <v>52</v>
      </c>
      <c r="AO41" s="1" t="s">
        <v>52</v>
      </c>
      <c r="AQ41" s="1" t="s">
        <v>871</v>
      </c>
      <c r="AR41" s="1" t="s">
        <v>871</v>
      </c>
      <c r="AS41" s="1" t="s">
        <v>871</v>
      </c>
      <c r="AT41" s="1" t="s">
        <v>871</v>
      </c>
      <c r="AV41" s="1" t="s">
        <v>871</v>
      </c>
      <c r="AW41" s="1" t="s">
        <v>871</v>
      </c>
      <c r="AX41" s="1" t="s">
        <v>871</v>
      </c>
      <c r="AY41" s="1" t="s">
        <v>871</v>
      </c>
      <c r="BA41" s="1" t="s">
        <v>871</v>
      </c>
      <c r="BB41" s="1" t="s">
        <v>871</v>
      </c>
      <c r="BC41" s="1" t="s">
        <v>871</v>
      </c>
      <c r="BD41" s="1" t="s">
        <v>871</v>
      </c>
      <c r="BF41" s="1" t="s">
        <v>871</v>
      </c>
      <c r="BG41" s="1" t="s">
        <v>871</v>
      </c>
      <c r="BH41" s="1" t="s">
        <v>871</v>
      </c>
      <c r="BI41" s="1" t="s">
        <v>871</v>
      </c>
      <c r="BJ41" s="1" t="s">
        <v>871</v>
      </c>
      <c r="BL41" s="1" t="s">
        <v>52</v>
      </c>
      <c r="BN41" s="1" t="s">
        <v>52</v>
      </c>
      <c r="BO41" s="1" t="s">
        <v>52</v>
      </c>
      <c r="BP41" s="1" t="s">
        <v>871</v>
      </c>
      <c r="BR41" s="1" t="s">
        <v>52</v>
      </c>
      <c r="BS41" s="1" t="s">
        <v>52</v>
      </c>
      <c r="BT41" s="1" t="s">
        <v>52</v>
      </c>
      <c r="BU41" s="1" t="s">
        <v>52</v>
      </c>
      <c r="BV41" s="1" t="s">
        <v>871</v>
      </c>
      <c r="BX41" s="1" t="s">
        <v>52</v>
      </c>
      <c r="BY41" s="1" t="s">
        <v>52</v>
      </c>
      <c r="BZ41" s="1" t="s">
        <v>52</v>
      </c>
      <c r="CA41" s="1" t="s">
        <v>871</v>
      </c>
      <c r="CC41" s="1" t="s">
        <v>52</v>
      </c>
      <c r="CD41" s="1" t="s">
        <v>52</v>
      </c>
      <c r="CE41" s="1" t="s">
        <v>52</v>
      </c>
      <c r="CF41" s="1" t="s">
        <v>52</v>
      </c>
      <c r="CG41" s="1" t="s">
        <v>871</v>
      </c>
      <c r="CI41" s="1" t="s">
        <v>52</v>
      </c>
      <c r="CJ41" s="1" t="s">
        <v>52</v>
      </c>
      <c r="CK41" s="1" t="s">
        <v>52</v>
      </c>
      <c r="CL41" s="1" t="s">
        <v>871</v>
      </c>
      <c r="CM41" s="1" t="s">
        <v>52</v>
      </c>
      <c r="CN41" s="1" t="s">
        <v>871</v>
      </c>
      <c r="CP41" s="1" t="s">
        <v>52</v>
      </c>
      <c r="CQ41" s="1" t="s">
        <v>52</v>
      </c>
      <c r="CR41" s="1" t="s">
        <v>52</v>
      </c>
      <c r="CS41" s="1" t="s">
        <v>871</v>
      </c>
      <c r="CT41" s="1" t="s">
        <v>52</v>
      </c>
      <c r="CU41" s="1" t="s">
        <v>52</v>
      </c>
      <c r="CW41" s="1" t="s">
        <v>986</v>
      </c>
      <c r="CX41" s="1" t="s">
        <v>986</v>
      </c>
      <c r="CY41" s="1" t="s">
        <v>871</v>
      </c>
      <c r="CZ41" s="1" t="s">
        <v>871</v>
      </c>
      <c r="DB41" s="1" t="s">
        <v>52</v>
      </c>
      <c r="DC41" s="1" t="s">
        <v>52</v>
      </c>
      <c r="DD41" s="1" t="s">
        <v>871</v>
      </c>
      <c r="DE41" s="1" t="s">
        <v>52</v>
      </c>
      <c r="DF41" s="1" t="s">
        <v>52</v>
      </c>
      <c r="DG41" s="1" t="s">
        <v>871</v>
      </c>
      <c r="DI41" s="1" t="s">
        <v>986</v>
      </c>
      <c r="DJ41" s="1" t="s">
        <v>871</v>
      </c>
      <c r="DK41" s="1" t="s">
        <v>871</v>
      </c>
      <c r="DM41" s="1" t="s">
        <v>52</v>
      </c>
      <c r="DN41" s="1" t="s">
        <v>52</v>
      </c>
      <c r="DO41" s="1" t="s">
        <v>871</v>
      </c>
      <c r="DP41" s="1" t="s">
        <v>52</v>
      </c>
      <c r="DQ41" s="1" t="s">
        <v>52</v>
      </c>
      <c r="DR41" s="1" t="s">
        <v>871</v>
      </c>
      <c r="DS41" s="1" t="s">
        <v>52</v>
      </c>
      <c r="DU41" s="1" t="s">
        <v>871</v>
      </c>
      <c r="DV41" s="1" t="s">
        <v>871</v>
      </c>
      <c r="DX41" s="1" t="s">
        <v>52</v>
      </c>
      <c r="DY41" s="1" t="s">
        <v>52</v>
      </c>
      <c r="DZ41" s="1" t="s">
        <v>871</v>
      </c>
      <c r="EA41" s="1" t="s">
        <v>52</v>
      </c>
      <c r="EB41" s="1" t="s">
        <v>871</v>
      </c>
      <c r="EC41" s="1" t="s">
        <v>871</v>
      </c>
      <c r="EE41" s="1" t="s">
        <v>52</v>
      </c>
      <c r="EF41" s="1" t="s">
        <v>52</v>
      </c>
      <c r="EG41" s="1" t="s">
        <v>871</v>
      </c>
      <c r="EI41" s="1" t="s">
        <v>52</v>
      </c>
      <c r="EJ41" s="1" t="s">
        <v>52</v>
      </c>
      <c r="EK41" s="1" t="s">
        <v>871</v>
      </c>
      <c r="EL41" s="1" t="s">
        <v>52</v>
      </c>
      <c r="EM41" s="1" t="s">
        <v>52</v>
      </c>
      <c r="EN41" s="1" t="s">
        <v>871</v>
      </c>
      <c r="EP41" s="1" t="s">
        <v>52</v>
      </c>
      <c r="EQ41" s="1" t="s">
        <v>52</v>
      </c>
      <c r="ER41" s="1" t="s">
        <v>52</v>
      </c>
      <c r="ES41" s="1" t="s">
        <v>52</v>
      </c>
      <c r="ET41" s="1" t="s">
        <v>871</v>
      </c>
      <c r="EU41" s="1" t="s">
        <v>52</v>
      </c>
      <c r="EW41" s="1" t="s">
        <v>52</v>
      </c>
      <c r="EX41" s="1" t="s">
        <v>52</v>
      </c>
      <c r="EY41" s="1" t="s">
        <v>52</v>
      </c>
      <c r="EZ41" s="1" t="s">
        <v>52</v>
      </c>
      <c r="FA41" s="1" t="s">
        <v>52</v>
      </c>
      <c r="FC41" s="1" t="s">
        <v>871</v>
      </c>
      <c r="FD41" s="1" t="s">
        <v>871</v>
      </c>
    </row>
    <row r="42" spans="1:160" ht="37.5" customHeight="1" x14ac:dyDescent="0.25">
      <c r="A42" s="14" t="s">
        <v>146</v>
      </c>
      <c r="B42" s="1" t="s">
        <v>40</v>
      </c>
      <c r="C42" s="1" t="s">
        <v>40</v>
      </c>
      <c r="E42" s="1" t="s">
        <v>40</v>
      </c>
      <c r="F42" s="1" t="s">
        <v>40</v>
      </c>
      <c r="G42" s="1" t="s">
        <v>40</v>
      </c>
      <c r="I42" s="1" t="s">
        <v>40</v>
      </c>
      <c r="J42" s="1" t="s">
        <v>40</v>
      </c>
      <c r="L42" s="1" t="s">
        <v>40</v>
      </c>
      <c r="N42" s="1" t="s">
        <v>40</v>
      </c>
      <c r="O42" s="1" t="s">
        <v>40</v>
      </c>
      <c r="P42" s="1" t="s">
        <v>40</v>
      </c>
      <c r="R42" s="1" t="s">
        <v>40</v>
      </c>
      <c r="S42" s="1" t="s">
        <v>40</v>
      </c>
      <c r="T42" s="1" t="s">
        <v>40</v>
      </c>
      <c r="V42" s="1" t="s">
        <v>40</v>
      </c>
      <c r="W42" s="1" t="s">
        <v>40</v>
      </c>
      <c r="X42" s="1" t="s">
        <v>40</v>
      </c>
      <c r="Y42" s="1" t="s">
        <v>40</v>
      </c>
      <c r="AA42" s="1" t="s">
        <v>40</v>
      </c>
      <c r="AB42" s="1" t="s">
        <v>40</v>
      </c>
      <c r="AC42" s="1" t="s">
        <v>40</v>
      </c>
      <c r="AD42" s="1" t="s">
        <v>40</v>
      </c>
      <c r="AF42" s="1" t="s">
        <v>40</v>
      </c>
      <c r="AG42" s="1" t="s">
        <v>40</v>
      </c>
      <c r="AH42" s="1" t="s">
        <v>40</v>
      </c>
      <c r="AJ42" s="1" t="s">
        <v>40</v>
      </c>
      <c r="AK42" s="1" t="s">
        <v>40</v>
      </c>
      <c r="AM42" s="1" t="s">
        <v>40</v>
      </c>
      <c r="AN42" s="1" t="s">
        <v>40</v>
      </c>
      <c r="AO42" s="1" t="s">
        <v>40</v>
      </c>
      <c r="AQ42" s="1" t="s">
        <v>40</v>
      </c>
      <c r="AR42" s="1" t="s">
        <v>40</v>
      </c>
      <c r="AS42" s="1" t="s">
        <v>40</v>
      </c>
      <c r="AT42" s="1" t="s">
        <v>40</v>
      </c>
      <c r="AV42" s="1" t="s">
        <v>40</v>
      </c>
      <c r="AW42" s="1" t="s">
        <v>40</v>
      </c>
      <c r="AX42" s="1" t="s">
        <v>40</v>
      </c>
      <c r="AY42" s="1" t="s">
        <v>40</v>
      </c>
      <c r="BA42" s="1" t="s">
        <v>40</v>
      </c>
      <c r="BB42" s="1" t="s">
        <v>40</v>
      </c>
      <c r="BC42" s="1" t="s">
        <v>40</v>
      </c>
      <c r="BD42" s="1" t="s">
        <v>40</v>
      </c>
      <c r="BF42" s="1" t="s">
        <v>40</v>
      </c>
      <c r="BG42" s="1" t="s">
        <v>40</v>
      </c>
      <c r="BH42" s="1" t="s">
        <v>40</v>
      </c>
      <c r="BI42" s="1" t="s">
        <v>40</v>
      </c>
      <c r="BJ42" s="1" t="s">
        <v>40</v>
      </c>
      <c r="BL42" s="1" t="s">
        <v>40</v>
      </c>
      <c r="BN42" s="1" t="s">
        <v>40</v>
      </c>
      <c r="BO42" s="1" t="s">
        <v>40</v>
      </c>
      <c r="BP42" s="1" t="s">
        <v>40</v>
      </c>
      <c r="BR42" s="1" t="s">
        <v>40</v>
      </c>
      <c r="BS42" s="1" t="s">
        <v>40</v>
      </c>
      <c r="BT42" s="1" t="s">
        <v>40</v>
      </c>
      <c r="BU42" s="1" t="s">
        <v>40</v>
      </c>
      <c r="BV42" s="1" t="s">
        <v>40</v>
      </c>
      <c r="BX42" s="1" t="s">
        <v>40</v>
      </c>
      <c r="BY42" s="1" t="s">
        <v>40</v>
      </c>
      <c r="BZ42" s="1" t="s">
        <v>40</v>
      </c>
      <c r="CA42" s="1" t="s">
        <v>40</v>
      </c>
      <c r="CC42" s="1" t="s">
        <v>40</v>
      </c>
      <c r="CD42" s="1" t="s">
        <v>40</v>
      </c>
      <c r="CE42" s="1" t="s">
        <v>40</v>
      </c>
      <c r="CF42" s="1" t="s">
        <v>40</v>
      </c>
      <c r="CG42" s="1" t="s">
        <v>40</v>
      </c>
      <c r="CI42" s="1" t="s">
        <v>40</v>
      </c>
      <c r="CJ42" s="1" t="s">
        <v>40</v>
      </c>
      <c r="CK42" s="1" t="s">
        <v>40</v>
      </c>
      <c r="CL42" s="1" t="s">
        <v>40</v>
      </c>
      <c r="CM42" s="1" t="s">
        <v>40</v>
      </c>
      <c r="CN42" s="1" t="s">
        <v>40</v>
      </c>
      <c r="CP42" s="1" t="s">
        <v>40</v>
      </c>
      <c r="CQ42" s="1" t="s">
        <v>40</v>
      </c>
      <c r="CR42" s="1" t="s">
        <v>40</v>
      </c>
      <c r="CS42" s="1" t="s">
        <v>40</v>
      </c>
      <c r="CT42" s="1" t="s">
        <v>40</v>
      </c>
      <c r="CU42" s="1" t="s">
        <v>40</v>
      </c>
      <c r="CW42" s="1" t="s">
        <v>743</v>
      </c>
      <c r="CX42" s="1" t="s">
        <v>743</v>
      </c>
      <c r="CY42" s="1" t="s">
        <v>743</v>
      </c>
      <c r="CZ42" s="1" t="s">
        <v>743</v>
      </c>
      <c r="DA42" s="61"/>
      <c r="DB42" s="1" t="s">
        <v>743</v>
      </c>
      <c r="DC42" s="1" t="s">
        <v>743</v>
      </c>
      <c r="DD42" s="1" t="s">
        <v>743</v>
      </c>
      <c r="DE42" s="1" t="s">
        <v>743</v>
      </c>
      <c r="DF42" s="1" t="s">
        <v>743</v>
      </c>
      <c r="DG42" s="1" t="s">
        <v>743</v>
      </c>
      <c r="DI42" s="1" t="s">
        <v>743</v>
      </c>
      <c r="DJ42" s="1" t="s">
        <v>743</v>
      </c>
      <c r="DK42" s="1" t="s">
        <v>743</v>
      </c>
      <c r="DM42" s="1" t="s">
        <v>743</v>
      </c>
      <c r="DN42" s="1" t="s">
        <v>743</v>
      </c>
      <c r="DO42" s="1" t="s">
        <v>743</v>
      </c>
      <c r="DP42" s="1" t="s">
        <v>743</v>
      </c>
      <c r="DQ42" s="1" t="s">
        <v>743</v>
      </c>
      <c r="DR42" s="1" t="s">
        <v>743</v>
      </c>
      <c r="DS42" s="1" t="s">
        <v>743</v>
      </c>
      <c r="DU42" s="1" t="s">
        <v>743</v>
      </c>
      <c r="DV42" s="1" t="s">
        <v>743</v>
      </c>
      <c r="DX42" s="1" t="s">
        <v>743</v>
      </c>
      <c r="DY42" s="1" t="s">
        <v>743</v>
      </c>
      <c r="DZ42" s="1" t="s">
        <v>743</v>
      </c>
      <c r="EA42" s="1" t="s">
        <v>743</v>
      </c>
      <c r="EB42" s="1" t="s">
        <v>743</v>
      </c>
      <c r="EC42" s="1" t="s">
        <v>743</v>
      </c>
      <c r="EE42" s="1" t="s">
        <v>743</v>
      </c>
      <c r="EF42" s="1" t="s">
        <v>743</v>
      </c>
      <c r="EG42" s="1" t="s">
        <v>743</v>
      </c>
      <c r="EI42" s="1" t="s">
        <v>743</v>
      </c>
      <c r="EJ42" s="1" t="s">
        <v>743</v>
      </c>
      <c r="EK42" s="1" t="s">
        <v>743</v>
      </c>
      <c r="EL42" s="1" t="s">
        <v>743</v>
      </c>
      <c r="EM42" s="1" t="s">
        <v>743</v>
      </c>
      <c r="EN42" s="1" t="s">
        <v>743</v>
      </c>
      <c r="EP42" s="1" t="s">
        <v>7</v>
      </c>
      <c r="EQ42" s="1" t="s">
        <v>7</v>
      </c>
      <c r="ER42" s="1" t="s">
        <v>7</v>
      </c>
      <c r="ES42" s="1" t="s">
        <v>7</v>
      </c>
      <c r="ET42" s="1" t="s">
        <v>7</v>
      </c>
      <c r="EU42" s="1" t="s">
        <v>324</v>
      </c>
      <c r="EW42" s="1" t="s">
        <v>7</v>
      </c>
      <c r="EX42" s="1" t="s">
        <v>7</v>
      </c>
      <c r="EY42" s="1" t="s">
        <v>7</v>
      </c>
      <c r="EZ42" s="1" t="s">
        <v>324</v>
      </c>
      <c r="FA42" s="1" t="s">
        <v>324</v>
      </c>
      <c r="FC42" s="1" t="s">
        <v>40</v>
      </c>
      <c r="FD42" s="1" t="s">
        <v>40</v>
      </c>
    </row>
    <row r="43" spans="1:160" ht="22.5" customHeight="1" x14ac:dyDescent="0.25">
      <c r="A43" s="14" t="s">
        <v>23</v>
      </c>
      <c r="B43" s="1" t="s">
        <v>176</v>
      </c>
      <c r="C43" s="1" t="s">
        <v>176</v>
      </c>
      <c r="E43" s="1" t="s">
        <v>176</v>
      </c>
      <c r="F43" s="1" t="s">
        <v>176</v>
      </c>
      <c r="G43" s="1" t="s">
        <v>176</v>
      </c>
      <c r="I43" s="1" t="s">
        <v>80</v>
      </c>
      <c r="J43" s="1" t="s">
        <v>80</v>
      </c>
      <c r="L43" s="1" t="s">
        <v>57</v>
      </c>
      <c r="N43" s="1" t="s">
        <v>80</v>
      </c>
      <c r="O43" s="1" t="s">
        <v>80</v>
      </c>
      <c r="P43" s="1" t="s">
        <v>134</v>
      </c>
      <c r="R43" s="1" t="s">
        <v>80</v>
      </c>
      <c r="S43" s="1" t="s">
        <v>80</v>
      </c>
      <c r="T43" s="1" t="s">
        <v>134</v>
      </c>
      <c r="V43" s="1" t="s">
        <v>80</v>
      </c>
      <c r="W43" s="1" t="s">
        <v>80</v>
      </c>
      <c r="X43" s="1" t="s">
        <v>80</v>
      </c>
      <c r="Y43" s="1" t="s">
        <v>210</v>
      </c>
      <c r="AA43" s="1" t="s">
        <v>80</v>
      </c>
      <c r="AB43" s="1" t="s">
        <v>80</v>
      </c>
      <c r="AC43" s="1" t="s">
        <v>210</v>
      </c>
      <c r="AD43" s="1" t="s">
        <v>210</v>
      </c>
      <c r="AF43" s="1" t="s">
        <v>681</v>
      </c>
      <c r="AG43" s="1" t="s">
        <v>681</v>
      </c>
      <c r="AH43" s="1" t="s">
        <v>681</v>
      </c>
      <c r="AJ43" s="1" t="s">
        <v>131</v>
      </c>
      <c r="AK43" s="1" t="s">
        <v>131</v>
      </c>
      <c r="AM43" s="1" t="s">
        <v>134</v>
      </c>
      <c r="AN43" s="1" t="s">
        <v>134</v>
      </c>
      <c r="AO43" s="1" t="s">
        <v>134</v>
      </c>
      <c r="AQ43" s="1" t="s">
        <v>53</v>
      </c>
      <c r="AR43" s="1" t="s">
        <v>53</v>
      </c>
      <c r="AS43" s="1" t="s">
        <v>53</v>
      </c>
      <c r="AT43" s="1" t="s">
        <v>53</v>
      </c>
      <c r="AV43" s="1" t="s">
        <v>53</v>
      </c>
      <c r="AW43" s="1" t="s">
        <v>53</v>
      </c>
      <c r="AX43" s="1" t="s">
        <v>53</v>
      </c>
      <c r="AY43" s="1" t="s">
        <v>53</v>
      </c>
      <c r="BA43" s="1" t="s">
        <v>53</v>
      </c>
      <c r="BB43" s="1" t="s">
        <v>53</v>
      </c>
      <c r="BC43" s="1" t="s">
        <v>53</v>
      </c>
      <c r="BD43" s="1" t="s">
        <v>53</v>
      </c>
      <c r="BF43" s="1" t="s">
        <v>53</v>
      </c>
      <c r="BG43" s="1" t="s">
        <v>53</v>
      </c>
      <c r="BH43" s="1" t="s">
        <v>53</v>
      </c>
      <c r="BI43" s="1" t="s">
        <v>53</v>
      </c>
      <c r="BJ43" s="1" t="s">
        <v>53</v>
      </c>
      <c r="BL43" s="1" t="s">
        <v>84</v>
      </c>
      <c r="BN43" s="1" t="s">
        <v>84</v>
      </c>
      <c r="BO43" s="1" t="s">
        <v>84</v>
      </c>
      <c r="BP43" s="1" t="s">
        <v>84</v>
      </c>
      <c r="BR43" s="1" t="s">
        <v>84</v>
      </c>
      <c r="BS43" s="1" t="s">
        <v>84</v>
      </c>
      <c r="BT43" s="1" t="s">
        <v>84</v>
      </c>
      <c r="BU43" s="1" t="s">
        <v>84</v>
      </c>
      <c r="BV43" s="1" t="s">
        <v>84</v>
      </c>
      <c r="BX43" s="1" t="s">
        <v>53</v>
      </c>
      <c r="BY43" s="1" t="s">
        <v>53</v>
      </c>
      <c r="BZ43" s="1" t="s">
        <v>53</v>
      </c>
      <c r="CA43" s="1" t="s">
        <v>53</v>
      </c>
      <c r="CC43" s="1" t="s">
        <v>53</v>
      </c>
      <c r="CD43" s="1" t="s">
        <v>53</v>
      </c>
      <c r="CE43" s="1" t="s">
        <v>53</v>
      </c>
      <c r="CF43" s="1" t="s">
        <v>53</v>
      </c>
      <c r="CG43" s="1" t="s">
        <v>53</v>
      </c>
      <c r="CI43" s="1" t="s">
        <v>53</v>
      </c>
      <c r="CJ43" s="1" t="s">
        <v>53</v>
      </c>
      <c r="CK43" s="1" t="s">
        <v>53</v>
      </c>
      <c r="CL43" s="1" t="s">
        <v>53</v>
      </c>
      <c r="CM43" s="1" t="s">
        <v>53</v>
      </c>
      <c r="CN43" s="1" t="s">
        <v>53</v>
      </c>
      <c r="CP43" s="1" t="s">
        <v>53</v>
      </c>
      <c r="CQ43" s="1" t="s">
        <v>53</v>
      </c>
      <c r="CR43" s="1" t="s">
        <v>53</v>
      </c>
      <c r="CS43" s="1" t="s">
        <v>53</v>
      </c>
      <c r="CT43" s="1" t="s">
        <v>53</v>
      </c>
      <c r="CU43" s="1" t="s">
        <v>53</v>
      </c>
      <c r="CW43" s="1" t="s">
        <v>367</v>
      </c>
      <c r="CX43" s="1" t="s">
        <v>367</v>
      </c>
      <c r="CY43" s="1" t="s">
        <v>367</v>
      </c>
      <c r="CZ43" s="1" t="s">
        <v>367</v>
      </c>
      <c r="DB43" s="1" t="s">
        <v>367</v>
      </c>
      <c r="DC43" s="1" t="s">
        <v>367</v>
      </c>
      <c r="DD43" s="1" t="s">
        <v>367</v>
      </c>
      <c r="DE43" s="1" t="s">
        <v>367</v>
      </c>
      <c r="DF43" s="1" t="s">
        <v>367</v>
      </c>
      <c r="DG43" s="1" t="s">
        <v>367</v>
      </c>
      <c r="DI43" s="1" t="s">
        <v>53</v>
      </c>
      <c r="DJ43" s="1" t="s">
        <v>53</v>
      </c>
      <c r="DK43" s="1" t="s">
        <v>53</v>
      </c>
      <c r="DM43" s="1" t="s">
        <v>53</v>
      </c>
      <c r="DN43" s="1" t="s">
        <v>53</v>
      </c>
      <c r="DO43" s="1" t="s">
        <v>53</v>
      </c>
      <c r="DP43" s="1" t="s">
        <v>53</v>
      </c>
      <c r="DQ43" s="1" t="s">
        <v>53</v>
      </c>
      <c r="DR43" s="1" t="s">
        <v>53</v>
      </c>
      <c r="DS43" s="1" t="s">
        <v>53</v>
      </c>
      <c r="DU43" s="1" t="s">
        <v>367</v>
      </c>
      <c r="DV43" s="1" t="s">
        <v>367</v>
      </c>
      <c r="DX43" s="1" t="s">
        <v>367</v>
      </c>
      <c r="DY43" s="1" t="s">
        <v>367</v>
      </c>
      <c r="DZ43" s="1" t="s">
        <v>367</v>
      </c>
      <c r="EA43" s="1" t="s">
        <v>367</v>
      </c>
      <c r="EB43" s="1" t="s">
        <v>367</v>
      </c>
      <c r="EC43" s="1" t="s">
        <v>367</v>
      </c>
      <c r="EE43" s="1" t="s">
        <v>187</v>
      </c>
      <c r="EF43" s="1" t="s">
        <v>187</v>
      </c>
      <c r="EG43" s="1" t="s">
        <v>187</v>
      </c>
      <c r="EI43" s="1" t="s">
        <v>187</v>
      </c>
      <c r="EJ43" s="1" t="s">
        <v>187</v>
      </c>
      <c r="EK43" s="1" t="s">
        <v>187</v>
      </c>
      <c r="EL43" s="1" t="s">
        <v>187</v>
      </c>
      <c r="EM43" s="1" t="s">
        <v>187</v>
      </c>
      <c r="EN43" s="1" t="s">
        <v>187</v>
      </c>
      <c r="EP43" s="1" t="s">
        <v>53</v>
      </c>
      <c r="EQ43" s="1" t="s">
        <v>53</v>
      </c>
      <c r="ER43" s="1" t="s">
        <v>53</v>
      </c>
      <c r="ES43" s="1" t="s">
        <v>53</v>
      </c>
      <c r="ET43" s="1" t="s">
        <v>53</v>
      </c>
      <c r="EU43" s="1" t="s">
        <v>53</v>
      </c>
      <c r="EW43" s="1" t="s">
        <v>53</v>
      </c>
      <c r="EX43" s="1" t="s">
        <v>53</v>
      </c>
      <c r="EY43" s="1" t="s">
        <v>53</v>
      </c>
      <c r="EZ43" s="1" t="s">
        <v>53</v>
      </c>
      <c r="FA43" s="1" t="s">
        <v>53</v>
      </c>
      <c r="FC43" s="1" t="s">
        <v>383</v>
      </c>
      <c r="FD43" s="1" t="s">
        <v>383</v>
      </c>
    </row>
    <row r="44" spans="1:160" ht="22.5" customHeight="1" x14ac:dyDescent="0.25">
      <c r="A44" s="14" t="s">
        <v>24</v>
      </c>
      <c r="B44" s="1" t="s">
        <v>268</v>
      </c>
      <c r="C44" s="1" t="s">
        <v>268</v>
      </c>
      <c r="E44" s="1" t="s">
        <v>268</v>
      </c>
      <c r="F44" s="1" t="s">
        <v>268</v>
      </c>
      <c r="G44" s="1" t="s">
        <v>268</v>
      </c>
      <c r="I44" s="1" t="s">
        <v>268</v>
      </c>
      <c r="J44" s="1" t="s">
        <v>268</v>
      </c>
      <c r="L44" s="1" t="s">
        <v>221</v>
      </c>
      <c r="N44" s="1" t="s">
        <v>221</v>
      </c>
      <c r="O44" s="1" t="s">
        <v>221</v>
      </c>
      <c r="P44" s="1" t="s">
        <v>221</v>
      </c>
      <c r="R44" s="1" t="s">
        <v>221</v>
      </c>
      <c r="S44" s="1" t="s">
        <v>221</v>
      </c>
      <c r="T44" s="1" t="s">
        <v>434</v>
      </c>
      <c r="V44" s="1" t="s">
        <v>221</v>
      </c>
      <c r="W44" s="1" t="s">
        <v>221</v>
      </c>
      <c r="X44" s="1" t="s">
        <v>221</v>
      </c>
      <c r="Y44" s="1" t="s">
        <v>221</v>
      </c>
      <c r="AA44" s="1" t="s">
        <v>221</v>
      </c>
      <c r="AB44" s="1" t="s">
        <v>221</v>
      </c>
      <c r="AC44" s="1" t="s">
        <v>434</v>
      </c>
      <c r="AD44" s="1" t="s">
        <v>434</v>
      </c>
      <c r="AF44" s="1" t="s">
        <v>224</v>
      </c>
      <c r="AG44" s="1" t="s">
        <v>224</v>
      </c>
      <c r="AH44" s="1" t="s">
        <v>224</v>
      </c>
      <c r="AJ44" s="1" t="s">
        <v>225</v>
      </c>
      <c r="AK44" s="1" t="s">
        <v>225</v>
      </c>
      <c r="AM44" s="1" t="s">
        <v>221</v>
      </c>
      <c r="AN44" s="1" t="s">
        <v>221</v>
      </c>
      <c r="AO44" s="1" t="s">
        <v>221</v>
      </c>
      <c r="AQ44" s="1" t="s">
        <v>221</v>
      </c>
      <c r="AR44" s="1" t="s">
        <v>221</v>
      </c>
      <c r="AS44" s="1" t="s">
        <v>221</v>
      </c>
      <c r="AT44" s="1" t="s">
        <v>221</v>
      </c>
      <c r="AV44" s="1" t="s">
        <v>221</v>
      </c>
      <c r="AW44" s="1" t="s">
        <v>221</v>
      </c>
      <c r="AX44" s="1" t="s">
        <v>221</v>
      </c>
      <c r="AY44" s="1" t="s">
        <v>221</v>
      </c>
      <c r="BA44" s="1" t="s">
        <v>221</v>
      </c>
      <c r="BB44" s="1" t="s">
        <v>221</v>
      </c>
      <c r="BC44" s="1" t="s">
        <v>221</v>
      </c>
      <c r="BD44" s="1" t="s">
        <v>221</v>
      </c>
      <c r="BF44" s="1" t="s">
        <v>221</v>
      </c>
      <c r="BG44" s="1" t="s">
        <v>221</v>
      </c>
      <c r="BH44" s="1" t="s">
        <v>221</v>
      </c>
      <c r="BI44" s="1" t="s">
        <v>221</v>
      </c>
      <c r="BJ44" s="1" t="s">
        <v>221</v>
      </c>
      <c r="BL44" s="1" t="s">
        <v>221</v>
      </c>
      <c r="BN44" s="1" t="s">
        <v>391</v>
      </c>
      <c r="BO44" s="1" t="s">
        <v>391</v>
      </c>
      <c r="BP44" s="1" t="s">
        <v>391</v>
      </c>
      <c r="BR44" s="1" t="s">
        <v>221</v>
      </c>
      <c r="BS44" s="1" t="s">
        <v>221</v>
      </c>
      <c r="BT44" s="1" t="s">
        <v>221</v>
      </c>
      <c r="BU44" s="1" t="s">
        <v>221</v>
      </c>
      <c r="BV44" s="1" t="s">
        <v>221</v>
      </c>
      <c r="BX44" s="1" t="s">
        <v>221</v>
      </c>
      <c r="BY44" s="1" t="s">
        <v>221</v>
      </c>
      <c r="BZ44" s="1" t="s">
        <v>221</v>
      </c>
      <c r="CA44" s="1" t="s">
        <v>221</v>
      </c>
      <c r="CC44" s="1" t="s">
        <v>221</v>
      </c>
      <c r="CD44" s="1" t="s">
        <v>221</v>
      </c>
      <c r="CE44" s="1" t="s">
        <v>221</v>
      </c>
      <c r="CF44" s="1" t="s">
        <v>221</v>
      </c>
      <c r="CG44" s="1" t="s">
        <v>221</v>
      </c>
      <c r="CI44" s="1" t="s">
        <v>221</v>
      </c>
      <c r="CJ44" s="1" t="s">
        <v>221</v>
      </c>
      <c r="CK44" s="1" t="s">
        <v>221</v>
      </c>
      <c r="CL44" s="1" t="s">
        <v>221</v>
      </c>
      <c r="CM44" s="1" t="s">
        <v>221</v>
      </c>
      <c r="CN44" s="1" t="s">
        <v>221</v>
      </c>
      <c r="CP44" s="1" t="s">
        <v>221</v>
      </c>
      <c r="CQ44" s="1" t="s">
        <v>221</v>
      </c>
      <c r="CR44" s="1" t="s">
        <v>221</v>
      </c>
      <c r="CS44" s="1" t="s">
        <v>221</v>
      </c>
      <c r="CT44" s="1" t="s">
        <v>221</v>
      </c>
      <c r="CU44" s="1" t="s">
        <v>221</v>
      </c>
      <c r="CW44" s="1" t="s">
        <v>221</v>
      </c>
      <c r="CX44" s="1" t="s">
        <v>221</v>
      </c>
      <c r="CY44" s="1" t="s">
        <v>221</v>
      </c>
      <c r="CZ44" s="1" t="s">
        <v>221</v>
      </c>
      <c r="DB44" s="1" t="s">
        <v>221</v>
      </c>
      <c r="DC44" s="1" t="s">
        <v>221</v>
      </c>
      <c r="DD44" s="1" t="s">
        <v>221</v>
      </c>
      <c r="DE44" s="1" t="s">
        <v>221</v>
      </c>
      <c r="DF44" s="1" t="s">
        <v>221</v>
      </c>
      <c r="DG44" s="1" t="s">
        <v>221</v>
      </c>
      <c r="DI44" s="1" t="s">
        <v>225</v>
      </c>
      <c r="DJ44" s="1" t="s">
        <v>221</v>
      </c>
      <c r="DK44" s="1" t="s">
        <v>221</v>
      </c>
      <c r="DM44" s="1" t="s">
        <v>225</v>
      </c>
      <c r="DN44" s="1" t="s">
        <v>225</v>
      </c>
      <c r="DO44" s="1" t="s">
        <v>225</v>
      </c>
      <c r="DP44" s="1" t="s">
        <v>225</v>
      </c>
      <c r="DQ44" s="1" t="s">
        <v>225</v>
      </c>
      <c r="DR44" s="1" t="s">
        <v>221</v>
      </c>
      <c r="DS44" s="1" t="s">
        <v>225</v>
      </c>
      <c r="DU44" s="1" t="s">
        <v>221</v>
      </c>
      <c r="DV44" s="1" t="s">
        <v>221</v>
      </c>
      <c r="DX44" s="1" t="s">
        <v>221</v>
      </c>
      <c r="DY44" s="1" t="s">
        <v>221</v>
      </c>
      <c r="DZ44" s="1" t="s">
        <v>221</v>
      </c>
      <c r="EA44" s="1" t="s">
        <v>221</v>
      </c>
      <c r="EB44" s="1" t="s">
        <v>221</v>
      </c>
      <c r="EC44" s="1" t="s">
        <v>221</v>
      </c>
      <c r="EE44" s="1" t="s">
        <v>225</v>
      </c>
      <c r="EF44" s="1" t="s">
        <v>225</v>
      </c>
      <c r="EG44" s="1" t="s">
        <v>221</v>
      </c>
      <c r="EI44" s="1" t="s">
        <v>225</v>
      </c>
      <c r="EJ44" s="1" t="s">
        <v>225</v>
      </c>
      <c r="EK44" s="1" t="s">
        <v>221</v>
      </c>
      <c r="EL44" s="1" t="s">
        <v>225</v>
      </c>
      <c r="EM44" s="1" t="s">
        <v>225</v>
      </c>
      <c r="EN44" s="1" t="s">
        <v>221</v>
      </c>
      <c r="EP44" s="1" t="s">
        <v>225</v>
      </c>
      <c r="EQ44" s="1" t="s">
        <v>225</v>
      </c>
      <c r="ER44" s="1" t="s">
        <v>225</v>
      </c>
      <c r="ES44" s="1" t="s">
        <v>225</v>
      </c>
      <c r="ET44" s="1" t="s">
        <v>225</v>
      </c>
      <c r="EU44" s="1" t="s">
        <v>225</v>
      </c>
      <c r="EW44" s="1" t="s">
        <v>225</v>
      </c>
      <c r="EX44" s="1" t="s">
        <v>225</v>
      </c>
      <c r="EY44" s="1" t="s">
        <v>225</v>
      </c>
      <c r="EZ44" s="1" t="s">
        <v>225</v>
      </c>
      <c r="FA44" s="1" t="s">
        <v>225</v>
      </c>
      <c r="FC44" s="1" t="s">
        <v>373</v>
      </c>
      <c r="FD44" s="1" t="s">
        <v>373</v>
      </c>
    </row>
    <row r="45" spans="1:160" ht="22.5" customHeight="1" x14ac:dyDescent="0.25">
      <c r="A45" s="14" t="s">
        <v>48</v>
      </c>
      <c r="B45" s="1">
        <v>0</v>
      </c>
      <c r="C45" s="1">
        <v>0</v>
      </c>
      <c r="E45" s="1" t="s">
        <v>40</v>
      </c>
      <c r="F45" s="1" t="s">
        <v>40</v>
      </c>
      <c r="G45" s="1" t="s">
        <v>40</v>
      </c>
      <c r="I45" s="1" t="s">
        <v>40</v>
      </c>
      <c r="J45" s="1" t="s">
        <v>40</v>
      </c>
      <c r="L45" s="1" t="s">
        <v>40</v>
      </c>
      <c r="N45" s="1" t="s">
        <v>40</v>
      </c>
      <c r="O45" s="1" t="s">
        <v>40</v>
      </c>
      <c r="P45" s="1" t="s">
        <v>40</v>
      </c>
      <c r="R45" s="1" t="s">
        <v>277</v>
      </c>
      <c r="S45" s="1" t="s">
        <v>277</v>
      </c>
      <c r="T45" s="1" t="s">
        <v>277</v>
      </c>
      <c r="V45" s="1" t="s">
        <v>40</v>
      </c>
      <c r="W45" s="1" t="s">
        <v>40</v>
      </c>
      <c r="X45" s="1" t="s">
        <v>40</v>
      </c>
      <c r="Y45" s="1" t="s">
        <v>40</v>
      </c>
      <c r="AA45" s="1" t="s">
        <v>277</v>
      </c>
      <c r="AB45" s="1" t="s">
        <v>277</v>
      </c>
      <c r="AC45" s="1" t="s">
        <v>277</v>
      </c>
      <c r="AD45" s="1" t="s">
        <v>277</v>
      </c>
      <c r="AF45" s="1" t="s">
        <v>40</v>
      </c>
      <c r="AG45" s="1" t="s">
        <v>40</v>
      </c>
      <c r="AH45" s="1" t="s">
        <v>40</v>
      </c>
      <c r="AJ45" s="1" t="s">
        <v>40</v>
      </c>
      <c r="AK45" s="1" t="s">
        <v>40</v>
      </c>
      <c r="AM45" s="1" t="s">
        <v>40</v>
      </c>
      <c r="AN45" s="1" t="s">
        <v>40</v>
      </c>
      <c r="AO45" s="1" t="s">
        <v>40</v>
      </c>
      <c r="AQ45" s="1" t="s">
        <v>288</v>
      </c>
      <c r="AR45" s="1" t="s">
        <v>288</v>
      </c>
      <c r="AS45" s="1" t="s">
        <v>288</v>
      </c>
      <c r="AT45" s="1" t="s">
        <v>288</v>
      </c>
      <c r="AV45" s="1" t="s">
        <v>277</v>
      </c>
      <c r="AW45" s="1" t="s">
        <v>277</v>
      </c>
      <c r="AX45" s="1" t="s">
        <v>277</v>
      </c>
      <c r="AY45" s="1" t="s">
        <v>277</v>
      </c>
      <c r="BA45" s="1" t="s">
        <v>288</v>
      </c>
      <c r="BB45" s="1" t="s">
        <v>288</v>
      </c>
      <c r="BC45" s="1" t="s">
        <v>288</v>
      </c>
      <c r="BD45" s="1" t="s">
        <v>288</v>
      </c>
      <c r="BF45" s="1" t="s">
        <v>277</v>
      </c>
      <c r="BG45" s="1" t="s">
        <v>277</v>
      </c>
      <c r="BH45" s="1" t="s">
        <v>277</v>
      </c>
      <c r="BI45" s="1" t="s">
        <v>277</v>
      </c>
      <c r="BJ45" s="1" t="s">
        <v>277</v>
      </c>
      <c r="BL45" s="1" t="s">
        <v>277</v>
      </c>
      <c r="BN45" s="11" t="s">
        <v>54</v>
      </c>
      <c r="BO45" s="11" t="s">
        <v>54</v>
      </c>
      <c r="BP45" s="11" t="s">
        <v>54</v>
      </c>
      <c r="BR45" s="1" t="s">
        <v>277</v>
      </c>
      <c r="BS45" s="1" t="s">
        <v>277</v>
      </c>
      <c r="BT45" s="1" t="s">
        <v>277</v>
      </c>
      <c r="BU45" s="1" t="s">
        <v>277</v>
      </c>
      <c r="BV45" s="1" t="s">
        <v>277</v>
      </c>
      <c r="BX45" s="11" t="s">
        <v>54</v>
      </c>
      <c r="BY45" s="11" t="s">
        <v>54</v>
      </c>
      <c r="BZ45" s="11" t="s">
        <v>54</v>
      </c>
      <c r="CA45" s="11" t="s">
        <v>54</v>
      </c>
      <c r="CC45" s="1" t="s">
        <v>277</v>
      </c>
      <c r="CD45" s="1" t="s">
        <v>277</v>
      </c>
      <c r="CE45" s="1" t="s">
        <v>277</v>
      </c>
      <c r="CF45" s="1" t="s">
        <v>277</v>
      </c>
      <c r="CG45" s="1" t="s">
        <v>277</v>
      </c>
      <c r="CI45" s="11" t="s">
        <v>54</v>
      </c>
      <c r="CJ45" s="11" t="s">
        <v>54</v>
      </c>
      <c r="CK45" s="11" t="s">
        <v>54</v>
      </c>
      <c r="CL45" s="11" t="s">
        <v>54</v>
      </c>
      <c r="CM45" s="11" t="s">
        <v>54</v>
      </c>
      <c r="CN45" s="11" t="s">
        <v>54</v>
      </c>
      <c r="CP45" s="1" t="s">
        <v>277</v>
      </c>
      <c r="CQ45" s="1" t="s">
        <v>277</v>
      </c>
      <c r="CR45" s="1" t="s">
        <v>277</v>
      </c>
      <c r="CS45" s="1" t="s">
        <v>277</v>
      </c>
      <c r="CT45" s="1" t="s">
        <v>277</v>
      </c>
      <c r="CU45" s="1" t="s">
        <v>277</v>
      </c>
      <c r="CW45" s="11" t="s">
        <v>54</v>
      </c>
      <c r="CX45" s="11" t="s">
        <v>54</v>
      </c>
      <c r="CY45" s="11" t="s">
        <v>54</v>
      </c>
      <c r="CZ45" s="11" t="s">
        <v>54</v>
      </c>
      <c r="DB45" s="1" t="s">
        <v>277</v>
      </c>
      <c r="DC45" s="1" t="s">
        <v>277</v>
      </c>
      <c r="DD45" s="1" t="s">
        <v>277</v>
      </c>
      <c r="DE45" s="1" t="s">
        <v>277</v>
      </c>
      <c r="DF45" s="1" t="s">
        <v>277</v>
      </c>
      <c r="DG45" s="1" t="s">
        <v>277</v>
      </c>
      <c r="DI45" s="11" t="s">
        <v>54</v>
      </c>
      <c r="DJ45" s="11" t="s">
        <v>54</v>
      </c>
      <c r="DK45" s="11" t="s">
        <v>54</v>
      </c>
      <c r="DM45" s="15" t="s">
        <v>277</v>
      </c>
      <c r="DN45" s="15" t="s">
        <v>277</v>
      </c>
      <c r="DO45" s="15" t="s">
        <v>277</v>
      </c>
      <c r="DP45" s="15" t="s">
        <v>277</v>
      </c>
      <c r="DQ45" s="15" t="s">
        <v>277</v>
      </c>
      <c r="DR45" s="15" t="s">
        <v>277</v>
      </c>
      <c r="DS45" s="15" t="s">
        <v>277</v>
      </c>
      <c r="DU45" s="11" t="s">
        <v>54</v>
      </c>
      <c r="DV45" s="11" t="s">
        <v>54</v>
      </c>
      <c r="DX45" s="15" t="s">
        <v>277</v>
      </c>
      <c r="DY45" s="15" t="s">
        <v>277</v>
      </c>
      <c r="DZ45" s="15" t="s">
        <v>277</v>
      </c>
      <c r="EA45" s="15" t="s">
        <v>277</v>
      </c>
      <c r="EB45" s="15" t="s">
        <v>277</v>
      </c>
      <c r="EC45" s="15" t="s">
        <v>277</v>
      </c>
      <c r="EE45" s="1" t="s">
        <v>277</v>
      </c>
      <c r="EF45" s="1" t="s">
        <v>277</v>
      </c>
      <c r="EG45" s="1" t="s">
        <v>277</v>
      </c>
      <c r="EI45" s="1" t="s">
        <v>277</v>
      </c>
      <c r="EJ45" s="1" t="s">
        <v>277</v>
      </c>
      <c r="EK45" s="1" t="s">
        <v>277</v>
      </c>
      <c r="EL45" s="1" t="s">
        <v>277</v>
      </c>
      <c r="EM45" s="1" t="s">
        <v>277</v>
      </c>
      <c r="EN45" s="1" t="s">
        <v>277</v>
      </c>
      <c r="EP45" s="1" t="s">
        <v>277</v>
      </c>
      <c r="EQ45" s="1" t="s">
        <v>277</v>
      </c>
      <c r="ER45" s="1" t="s">
        <v>277</v>
      </c>
      <c r="ES45" s="1" t="s">
        <v>277</v>
      </c>
      <c r="ET45" s="1" t="s">
        <v>277</v>
      </c>
      <c r="EU45" s="1" t="s">
        <v>277</v>
      </c>
      <c r="EW45" s="1" t="s">
        <v>277</v>
      </c>
      <c r="EX45" s="1" t="s">
        <v>277</v>
      </c>
      <c r="EY45" s="1" t="s">
        <v>277</v>
      </c>
      <c r="EZ45" s="1" t="s">
        <v>277</v>
      </c>
      <c r="FA45" s="1" t="s">
        <v>277</v>
      </c>
      <c r="FC45" s="11" t="s">
        <v>54</v>
      </c>
      <c r="FD45" s="11" t="s">
        <v>54</v>
      </c>
    </row>
    <row r="46" spans="1:160" ht="22.5" customHeight="1" x14ac:dyDescent="0.25">
      <c r="A46" s="14" t="s">
        <v>26</v>
      </c>
      <c r="B46" s="1" t="s">
        <v>27</v>
      </c>
      <c r="C46" s="1" t="s">
        <v>27</v>
      </c>
      <c r="E46" s="1" t="s">
        <v>27</v>
      </c>
      <c r="F46" s="1" t="s">
        <v>27</v>
      </c>
      <c r="G46" s="1" t="s">
        <v>27</v>
      </c>
      <c r="I46" s="1" t="s">
        <v>27</v>
      </c>
      <c r="J46" s="1" t="s">
        <v>27</v>
      </c>
      <c r="L46" s="1" t="s">
        <v>7</v>
      </c>
      <c r="N46" s="1" t="s">
        <v>27</v>
      </c>
      <c r="O46" s="1" t="s">
        <v>27</v>
      </c>
      <c r="P46" s="1" t="s">
        <v>27</v>
      </c>
      <c r="R46" s="1" t="s">
        <v>27</v>
      </c>
      <c r="S46" s="1" t="s">
        <v>27</v>
      </c>
      <c r="T46" s="1" t="s">
        <v>27</v>
      </c>
      <c r="V46" s="1" t="s">
        <v>27</v>
      </c>
      <c r="W46" s="1" t="s">
        <v>27</v>
      </c>
      <c r="X46" s="1" t="s">
        <v>27</v>
      </c>
      <c r="Y46" s="1" t="s">
        <v>27</v>
      </c>
      <c r="AA46" s="1" t="s">
        <v>27</v>
      </c>
      <c r="AB46" s="1" t="s">
        <v>27</v>
      </c>
      <c r="AC46" s="1" t="s">
        <v>27</v>
      </c>
      <c r="AD46" s="1" t="s">
        <v>27</v>
      </c>
      <c r="AF46" s="1" t="s">
        <v>27</v>
      </c>
      <c r="AG46" s="1" t="s">
        <v>27</v>
      </c>
      <c r="AH46" s="1" t="s">
        <v>27</v>
      </c>
      <c r="AJ46" s="1" t="s">
        <v>27</v>
      </c>
      <c r="AK46" s="1" t="s">
        <v>27</v>
      </c>
      <c r="AM46" s="1" t="s">
        <v>27</v>
      </c>
      <c r="AN46" s="1" t="s">
        <v>27</v>
      </c>
      <c r="AO46" s="1" t="s">
        <v>27</v>
      </c>
      <c r="AQ46" s="1" t="s">
        <v>7</v>
      </c>
      <c r="AR46" s="1" t="s">
        <v>7</v>
      </c>
      <c r="AS46" s="1" t="s">
        <v>7</v>
      </c>
      <c r="AT46" s="1" t="s">
        <v>7</v>
      </c>
      <c r="AV46" s="1" t="s">
        <v>7</v>
      </c>
      <c r="AW46" s="1" t="s">
        <v>7</v>
      </c>
      <c r="AX46" s="1" t="s">
        <v>7</v>
      </c>
      <c r="AY46" s="1" t="s">
        <v>7</v>
      </c>
      <c r="BA46" s="1" t="s">
        <v>7</v>
      </c>
      <c r="BB46" s="1" t="s">
        <v>7</v>
      </c>
      <c r="BC46" s="1" t="s">
        <v>7</v>
      </c>
      <c r="BD46" s="1" t="s">
        <v>7</v>
      </c>
      <c r="BF46" s="1" t="s">
        <v>7</v>
      </c>
      <c r="BG46" s="1" t="s">
        <v>7</v>
      </c>
      <c r="BH46" s="1" t="s">
        <v>7</v>
      </c>
      <c r="BI46" s="1" t="s">
        <v>7</v>
      </c>
      <c r="BJ46" s="1" t="s">
        <v>7</v>
      </c>
      <c r="BL46" s="1" t="s">
        <v>7</v>
      </c>
      <c r="BN46" s="1" t="s">
        <v>7</v>
      </c>
      <c r="BO46" s="1" t="s">
        <v>7</v>
      </c>
      <c r="BP46" s="1" t="s">
        <v>7</v>
      </c>
      <c r="BR46" s="1" t="s">
        <v>7</v>
      </c>
      <c r="BS46" s="1" t="s">
        <v>7</v>
      </c>
      <c r="BT46" s="1" t="s">
        <v>7</v>
      </c>
      <c r="BU46" s="1" t="s">
        <v>7</v>
      </c>
      <c r="BV46" s="1" t="s">
        <v>7</v>
      </c>
      <c r="BX46" s="1" t="s">
        <v>7</v>
      </c>
      <c r="BY46" s="1" t="s">
        <v>7</v>
      </c>
      <c r="BZ46" s="1" t="s">
        <v>7</v>
      </c>
      <c r="CA46" s="1" t="s">
        <v>7</v>
      </c>
      <c r="CC46" s="1" t="s">
        <v>7</v>
      </c>
      <c r="CD46" s="1" t="s">
        <v>7</v>
      </c>
      <c r="CE46" s="1" t="s">
        <v>7</v>
      </c>
      <c r="CF46" s="1" t="s">
        <v>7</v>
      </c>
      <c r="CG46" s="1" t="s">
        <v>7</v>
      </c>
      <c r="CI46" s="1" t="s">
        <v>7</v>
      </c>
      <c r="CJ46" s="1" t="s">
        <v>7</v>
      </c>
      <c r="CK46" s="1" t="s">
        <v>7</v>
      </c>
      <c r="CL46" s="1" t="s">
        <v>7</v>
      </c>
      <c r="CM46" s="1" t="s">
        <v>7</v>
      </c>
      <c r="CN46" s="1" t="s">
        <v>7</v>
      </c>
      <c r="CP46" s="1" t="s">
        <v>7</v>
      </c>
      <c r="CQ46" s="1" t="s">
        <v>7</v>
      </c>
      <c r="CR46" s="1" t="s">
        <v>7</v>
      </c>
      <c r="CS46" s="1" t="s">
        <v>7</v>
      </c>
      <c r="CT46" s="1" t="s">
        <v>7</v>
      </c>
      <c r="CU46" s="1" t="s">
        <v>7</v>
      </c>
      <c r="CW46" s="1" t="s">
        <v>7</v>
      </c>
      <c r="CX46" s="1" t="s">
        <v>7</v>
      </c>
      <c r="CY46" s="1" t="s">
        <v>7</v>
      </c>
      <c r="CZ46" s="1" t="s">
        <v>7</v>
      </c>
      <c r="DB46" s="1" t="s">
        <v>7</v>
      </c>
      <c r="DC46" s="1" t="s">
        <v>7</v>
      </c>
      <c r="DD46" s="1" t="s">
        <v>7</v>
      </c>
      <c r="DE46" s="1" t="s">
        <v>7</v>
      </c>
      <c r="DF46" s="1" t="s">
        <v>7</v>
      </c>
      <c r="DG46" s="1" t="s">
        <v>7</v>
      </c>
      <c r="DI46" s="1" t="s">
        <v>7</v>
      </c>
      <c r="DJ46" s="1" t="s">
        <v>7</v>
      </c>
      <c r="DK46" s="1" t="s">
        <v>7</v>
      </c>
      <c r="DM46" s="1" t="s">
        <v>316</v>
      </c>
      <c r="DN46" s="1" t="s">
        <v>316</v>
      </c>
      <c r="DO46" s="1" t="s">
        <v>316</v>
      </c>
      <c r="DP46" s="1" t="s">
        <v>316</v>
      </c>
      <c r="DQ46" s="1" t="s">
        <v>316</v>
      </c>
      <c r="DR46" s="1" t="s">
        <v>7</v>
      </c>
      <c r="DS46" s="1" t="s">
        <v>316</v>
      </c>
      <c r="DU46" s="1" t="s">
        <v>7</v>
      </c>
      <c r="DV46" s="1" t="s">
        <v>7</v>
      </c>
      <c r="DX46" s="1" t="s">
        <v>7</v>
      </c>
      <c r="DY46" s="1" t="s">
        <v>7</v>
      </c>
      <c r="DZ46" s="1" t="s">
        <v>7</v>
      </c>
      <c r="EA46" s="1" t="s">
        <v>7</v>
      </c>
      <c r="EB46" s="1" t="s">
        <v>7</v>
      </c>
      <c r="EC46" s="1" t="s">
        <v>7</v>
      </c>
      <c r="EE46" s="1" t="s">
        <v>316</v>
      </c>
      <c r="EF46" s="1" t="s">
        <v>316</v>
      </c>
      <c r="EG46" s="1" t="s">
        <v>316</v>
      </c>
      <c r="EI46" s="1" t="s">
        <v>316</v>
      </c>
      <c r="EJ46" s="1" t="s">
        <v>316</v>
      </c>
      <c r="EK46" s="1" t="s">
        <v>316</v>
      </c>
      <c r="EL46" s="1" t="s">
        <v>316</v>
      </c>
      <c r="EM46" s="1" t="s">
        <v>316</v>
      </c>
      <c r="EN46" s="1" t="s">
        <v>316</v>
      </c>
      <c r="EP46" s="1" t="s">
        <v>316</v>
      </c>
      <c r="EQ46" s="1" t="s">
        <v>316</v>
      </c>
      <c r="ER46" s="1" t="s">
        <v>316</v>
      </c>
      <c r="ES46" s="1" t="s">
        <v>316</v>
      </c>
      <c r="ET46" s="1" t="s">
        <v>316</v>
      </c>
      <c r="EU46" s="1" t="s">
        <v>316</v>
      </c>
      <c r="EW46" s="1" t="s">
        <v>316</v>
      </c>
      <c r="EX46" s="1" t="s">
        <v>316</v>
      </c>
      <c r="EY46" s="1" t="s">
        <v>316</v>
      </c>
      <c r="EZ46" s="1" t="s">
        <v>316</v>
      </c>
      <c r="FA46" s="1" t="s">
        <v>316</v>
      </c>
      <c r="FC46" s="1" t="s">
        <v>7</v>
      </c>
      <c r="FD46" s="1" t="s">
        <v>7</v>
      </c>
    </row>
    <row r="47" spans="1:160" ht="22.5" customHeight="1" thickBot="1" x14ac:dyDescent="0.3">
      <c r="A47" s="18" t="s">
        <v>28</v>
      </c>
      <c r="B47" s="19" t="s">
        <v>466</v>
      </c>
      <c r="C47" s="19" t="s">
        <v>466</v>
      </c>
      <c r="E47" s="19" t="s">
        <v>466</v>
      </c>
      <c r="F47" s="19" t="s">
        <v>466</v>
      </c>
      <c r="G47" s="19" t="s">
        <v>466</v>
      </c>
      <c r="I47" s="19" t="s">
        <v>466</v>
      </c>
      <c r="J47" s="19" t="s">
        <v>466</v>
      </c>
      <c r="L47" s="19" t="s">
        <v>466</v>
      </c>
      <c r="N47" s="47" t="s">
        <v>466</v>
      </c>
      <c r="O47" s="47" t="s">
        <v>466</v>
      </c>
      <c r="P47" s="47" t="s">
        <v>466</v>
      </c>
      <c r="R47" s="47" t="s">
        <v>466</v>
      </c>
      <c r="S47" s="47" t="s">
        <v>466</v>
      </c>
      <c r="T47" s="47" t="s">
        <v>466</v>
      </c>
      <c r="V47" s="47" t="s">
        <v>466</v>
      </c>
      <c r="W47" s="47" t="s">
        <v>466</v>
      </c>
      <c r="X47" s="47" t="s">
        <v>466</v>
      </c>
      <c r="Y47" s="47" t="s">
        <v>466</v>
      </c>
      <c r="AA47" s="47" t="s">
        <v>466</v>
      </c>
      <c r="AB47" s="47" t="s">
        <v>466</v>
      </c>
      <c r="AC47" s="47" t="s">
        <v>466</v>
      </c>
      <c r="AD47" s="47" t="s">
        <v>466</v>
      </c>
      <c r="AF47" s="19" t="s">
        <v>466</v>
      </c>
      <c r="AG47" s="47" t="s">
        <v>466</v>
      </c>
      <c r="AH47" s="19" t="s">
        <v>466</v>
      </c>
      <c r="AJ47" s="87" t="s">
        <v>466</v>
      </c>
      <c r="AK47" s="47" t="s">
        <v>29</v>
      </c>
      <c r="AM47" s="47" t="s">
        <v>466</v>
      </c>
      <c r="AN47" s="47" t="s">
        <v>466</v>
      </c>
      <c r="AO47" s="47" t="s">
        <v>466</v>
      </c>
      <c r="AQ47" s="47" t="s">
        <v>466</v>
      </c>
      <c r="AR47" s="47" t="s">
        <v>466</v>
      </c>
      <c r="AS47" s="47" t="s">
        <v>466</v>
      </c>
      <c r="AT47" s="47" t="s">
        <v>466</v>
      </c>
      <c r="AV47" s="47" t="s">
        <v>466</v>
      </c>
      <c r="AW47" s="47" t="s">
        <v>466</v>
      </c>
      <c r="AX47" s="47" t="s">
        <v>466</v>
      </c>
      <c r="AY47" s="47" t="s">
        <v>466</v>
      </c>
      <c r="BA47" s="47" t="s">
        <v>466</v>
      </c>
      <c r="BB47" s="47" t="s">
        <v>466</v>
      </c>
      <c r="BC47" s="47" t="s">
        <v>466</v>
      </c>
      <c r="BD47" s="47" t="s">
        <v>466</v>
      </c>
      <c r="BF47" s="47" t="s">
        <v>466</v>
      </c>
      <c r="BG47" s="47" t="s">
        <v>466</v>
      </c>
      <c r="BH47" s="47" t="s">
        <v>466</v>
      </c>
      <c r="BI47" s="47" t="s">
        <v>466</v>
      </c>
      <c r="BJ47" s="47" t="s">
        <v>466</v>
      </c>
      <c r="BL47" s="47" t="s">
        <v>466</v>
      </c>
      <c r="BN47" s="47" t="s">
        <v>466</v>
      </c>
      <c r="BO47" s="47" t="s">
        <v>466</v>
      </c>
      <c r="BP47" s="47" t="s">
        <v>466</v>
      </c>
      <c r="BR47" s="47" t="s">
        <v>466</v>
      </c>
      <c r="BS47" s="47" t="s">
        <v>466</v>
      </c>
      <c r="BT47" s="47" t="s">
        <v>466</v>
      </c>
      <c r="BU47" s="47" t="s">
        <v>466</v>
      </c>
      <c r="BV47" s="47" t="s">
        <v>466</v>
      </c>
      <c r="BX47" s="47" t="s">
        <v>466</v>
      </c>
      <c r="BY47" s="47" t="s">
        <v>466</v>
      </c>
      <c r="BZ47" s="47" t="s">
        <v>466</v>
      </c>
      <c r="CA47" s="47" t="s">
        <v>466</v>
      </c>
      <c r="CC47" s="47" t="s">
        <v>466</v>
      </c>
      <c r="CD47" s="47" t="s">
        <v>466</v>
      </c>
      <c r="CE47" s="47" t="s">
        <v>466</v>
      </c>
      <c r="CF47" s="47" t="s">
        <v>466</v>
      </c>
      <c r="CG47" s="47" t="s">
        <v>466</v>
      </c>
      <c r="CI47" s="47" t="s">
        <v>466</v>
      </c>
      <c r="CJ47" s="47" t="s">
        <v>466</v>
      </c>
      <c r="CK47" s="47" t="s">
        <v>466</v>
      </c>
      <c r="CL47" s="47" t="s">
        <v>466</v>
      </c>
      <c r="CM47" s="47" t="s">
        <v>466</v>
      </c>
      <c r="CN47" s="47" t="s">
        <v>466</v>
      </c>
      <c r="CP47" s="47" t="s">
        <v>466</v>
      </c>
      <c r="CQ47" s="47" t="s">
        <v>466</v>
      </c>
      <c r="CR47" s="47" t="s">
        <v>466</v>
      </c>
      <c r="CS47" s="47" t="s">
        <v>466</v>
      </c>
      <c r="CT47" s="47" t="s">
        <v>466</v>
      </c>
      <c r="CU47" s="47" t="s">
        <v>466</v>
      </c>
      <c r="CW47" s="47" t="s">
        <v>463</v>
      </c>
      <c r="CX47" s="47" t="s">
        <v>463</v>
      </c>
      <c r="CY47" s="47" t="s">
        <v>463</v>
      </c>
      <c r="CZ47" s="47" t="s">
        <v>463</v>
      </c>
      <c r="DB47" s="87" t="s">
        <v>463</v>
      </c>
      <c r="DC47" s="87" t="s">
        <v>463</v>
      </c>
      <c r="DD47" s="87" t="s">
        <v>463</v>
      </c>
      <c r="DE47" s="87" t="s">
        <v>463</v>
      </c>
      <c r="DF47" s="87" t="s">
        <v>463</v>
      </c>
      <c r="DG47" s="87" t="s">
        <v>463</v>
      </c>
      <c r="DI47" s="47" t="s">
        <v>463</v>
      </c>
      <c r="DJ47" s="47" t="s">
        <v>463</v>
      </c>
      <c r="DK47" s="47" t="s">
        <v>463</v>
      </c>
      <c r="DM47" s="87" t="s">
        <v>463</v>
      </c>
      <c r="DN47" s="87" t="s">
        <v>463</v>
      </c>
      <c r="DO47" s="87" t="s">
        <v>463</v>
      </c>
      <c r="DP47" s="87" t="s">
        <v>463</v>
      </c>
      <c r="DQ47" s="87" t="s">
        <v>463</v>
      </c>
      <c r="DR47" s="87" t="s">
        <v>463</v>
      </c>
      <c r="DS47" s="87" t="s">
        <v>463</v>
      </c>
      <c r="DU47" s="47" t="s">
        <v>463</v>
      </c>
      <c r="DV47" s="47" t="s">
        <v>463</v>
      </c>
      <c r="DX47" s="47" t="s">
        <v>463</v>
      </c>
      <c r="DY47" s="47" t="s">
        <v>463</v>
      </c>
      <c r="DZ47" s="47" t="s">
        <v>463</v>
      </c>
      <c r="EA47" s="47" t="s">
        <v>463</v>
      </c>
      <c r="EB47" s="47" t="s">
        <v>463</v>
      </c>
      <c r="EC47" s="47" t="s">
        <v>463</v>
      </c>
      <c r="EE47" s="47" t="s">
        <v>463</v>
      </c>
      <c r="EF47" s="47" t="s">
        <v>463</v>
      </c>
      <c r="EG47" s="47" t="s">
        <v>463</v>
      </c>
      <c r="EI47" s="47" t="s">
        <v>463</v>
      </c>
      <c r="EJ47" s="47" t="s">
        <v>463</v>
      </c>
      <c r="EK47" s="47" t="s">
        <v>463</v>
      </c>
      <c r="EL47" s="47" t="s">
        <v>463</v>
      </c>
      <c r="EM47" s="47" t="s">
        <v>463</v>
      </c>
      <c r="EN47" s="47" t="s">
        <v>463</v>
      </c>
      <c r="EP47" s="47" t="s">
        <v>463</v>
      </c>
      <c r="EQ47" s="47" t="s">
        <v>463</v>
      </c>
      <c r="ER47" s="47" t="s">
        <v>463</v>
      </c>
      <c r="ES47" s="47" t="s">
        <v>463</v>
      </c>
      <c r="ET47" s="47" t="s">
        <v>463</v>
      </c>
      <c r="EU47" s="47" t="s">
        <v>463</v>
      </c>
      <c r="EW47" s="47" t="s">
        <v>463</v>
      </c>
      <c r="EX47" s="47" t="s">
        <v>463</v>
      </c>
      <c r="EY47" s="47" t="s">
        <v>463</v>
      </c>
      <c r="EZ47" s="47" t="s">
        <v>463</v>
      </c>
      <c r="FA47" s="47" t="s">
        <v>463</v>
      </c>
      <c r="FC47" s="47" t="s">
        <v>463</v>
      </c>
      <c r="FD47" s="47" t="s">
        <v>463</v>
      </c>
    </row>
    <row r="48" spans="1:160" ht="56.25" customHeight="1" thickBot="1" x14ac:dyDescent="0.3">
      <c r="A48" s="177" t="s">
        <v>218</v>
      </c>
      <c r="B48" s="1" t="s">
        <v>7</v>
      </c>
      <c r="C48" s="1" t="s">
        <v>7</v>
      </c>
      <c r="E48" s="1" t="s">
        <v>7</v>
      </c>
      <c r="F48" s="1" t="s">
        <v>7</v>
      </c>
      <c r="G48" s="1" t="s">
        <v>7</v>
      </c>
      <c r="I48" s="1" t="s">
        <v>7</v>
      </c>
      <c r="J48" s="1" t="s">
        <v>7</v>
      </c>
      <c r="L48" s="196" t="s">
        <v>7</v>
      </c>
      <c r="N48" s="52" t="s">
        <v>906</v>
      </c>
      <c r="O48" s="219" t="s">
        <v>906</v>
      </c>
      <c r="P48" s="220" t="s">
        <v>906</v>
      </c>
      <c r="R48" s="52" t="s">
        <v>906</v>
      </c>
      <c r="S48" s="219" t="s">
        <v>906</v>
      </c>
      <c r="T48" s="220" t="s">
        <v>906</v>
      </c>
      <c r="V48" s="52" t="s">
        <v>906</v>
      </c>
      <c r="W48" s="53" t="s">
        <v>906</v>
      </c>
      <c r="X48" s="219" t="s">
        <v>906</v>
      </c>
      <c r="Y48" s="220" t="s">
        <v>906</v>
      </c>
      <c r="AA48" s="52" t="s">
        <v>906</v>
      </c>
      <c r="AB48" s="53" t="s">
        <v>906</v>
      </c>
      <c r="AC48" s="219" t="s">
        <v>906</v>
      </c>
      <c r="AD48" s="220" t="s">
        <v>906</v>
      </c>
      <c r="AF48" s="52" t="s">
        <v>303</v>
      </c>
      <c r="AG48" s="53" t="s">
        <v>906</v>
      </c>
      <c r="AH48" s="54" t="s">
        <v>303</v>
      </c>
      <c r="AJ48" s="52" t="s">
        <v>303</v>
      </c>
      <c r="AK48" s="54" t="s">
        <v>303</v>
      </c>
      <c r="AM48" s="52" t="s">
        <v>303</v>
      </c>
      <c r="AN48" s="53" t="s">
        <v>303</v>
      </c>
      <c r="AO48" s="54" t="s">
        <v>303</v>
      </c>
      <c r="AQ48" s="52" t="s">
        <v>303</v>
      </c>
      <c r="AR48" s="53" t="s">
        <v>303</v>
      </c>
      <c r="AS48" s="53" t="s">
        <v>303</v>
      </c>
      <c r="AT48" s="54" t="s">
        <v>303</v>
      </c>
      <c r="AV48" s="52" t="s">
        <v>303</v>
      </c>
      <c r="AW48" s="53" t="s">
        <v>303</v>
      </c>
      <c r="AX48" s="53" t="s">
        <v>906</v>
      </c>
      <c r="AY48" s="54" t="s">
        <v>906</v>
      </c>
      <c r="BA48" s="52" t="s">
        <v>303</v>
      </c>
      <c r="BB48" s="53" t="s">
        <v>303</v>
      </c>
      <c r="BC48" s="53" t="s">
        <v>303</v>
      </c>
      <c r="BD48" s="54" t="s">
        <v>303</v>
      </c>
      <c r="BF48" s="52" t="s">
        <v>303</v>
      </c>
      <c r="BG48" s="53" t="s">
        <v>303</v>
      </c>
      <c r="BH48" s="53" t="s">
        <v>906</v>
      </c>
      <c r="BI48" s="53" t="s">
        <v>906</v>
      </c>
      <c r="BJ48" s="54" t="s">
        <v>913</v>
      </c>
      <c r="BL48" s="84" t="s">
        <v>311</v>
      </c>
      <c r="BN48" s="52" t="s">
        <v>311</v>
      </c>
      <c r="BO48" s="53" t="s">
        <v>311</v>
      </c>
      <c r="BP48" s="54" t="s">
        <v>906</v>
      </c>
      <c r="BR48" s="52" t="s">
        <v>311</v>
      </c>
      <c r="BS48" s="53" t="s">
        <v>311</v>
      </c>
      <c r="BT48" s="53" t="s">
        <v>311</v>
      </c>
      <c r="BU48" s="53" t="s">
        <v>311</v>
      </c>
      <c r="BV48" s="54" t="s">
        <v>906</v>
      </c>
      <c r="BX48" s="52" t="s">
        <v>311</v>
      </c>
      <c r="BY48" s="53" t="s">
        <v>311</v>
      </c>
      <c r="BZ48" s="53" t="s">
        <v>311</v>
      </c>
      <c r="CA48" s="54" t="s">
        <v>906</v>
      </c>
      <c r="CC48" s="52" t="s">
        <v>311</v>
      </c>
      <c r="CD48" s="53" t="s">
        <v>311</v>
      </c>
      <c r="CE48" s="53" t="s">
        <v>311</v>
      </c>
      <c r="CF48" s="53" t="s">
        <v>311</v>
      </c>
      <c r="CG48" s="54" t="s">
        <v>906</v>
      </c>
      <c r="CI48" s="52" t="s">
        <v>311</v>
      </c>
      <c r="CJ48" s="53" t="s">
        <v>311</v>
      </c>
      <c r="CK48" s="53" t="s">
        <v>311</v>
      </c>
      <c r="CL48" s="53" t="s">
        <v>906</v>
      </c>
      <c r="CM48" s="53" t="s">
        <v>311</v>
      </c>
      <c r="CN48" s="54" t="s">
        <v>906</v>
      </c>
      <c r="CP48" s="52" t="s">
        <v>311</v>
      </c>
      <c r="CQ48" s="53" t="s">
        <v>311</v>
      </c>
      <c r="CR48" s="53" t="s">
        <v>311</v>
      </c>
      <c r="CS48" s="53" t="s">
        <v>906</v>
      </c>
      <c r="CT48" s="53" t="s">
        <v>311</v>
      </c>
      <c r="CU48" s="54" t="s">
        <v>311</v>
      </c>
      <c r="CW48" s="52" t="s">
        <v>906</v>
      </c>
      <c r="CX48" s="53" t="s">
        <v>906</v>
      </c>
      <c r="CY48" s="53" t="s">
        <v>906</v>
      </c>
      <c r="CZ48" s="54" t="s">
        <v>906</v>
      </c>
      <c r="DB48" s="52" t="s">
        <v>317</v>
      </c>
      <c r="DC48" s="53" t="s">
        <v>317</v>
      </c>
      <c r="DD48" s="53" t="s">
        <v>906</v>
      </c>
      <c r="DE48" s="53" t="s">
        <v>317</v>
      </c>
      <c r="DF48" s="53" t="s">
        <v>317</v>
      </c>
      <c r="DG48" s="54" t="s">
        <v>906</v>
      </c>
      <c r="DI48" s="52" t="s">
        <v>906</v>
      </c>
      <c r="DJ48" s="53" t="s">
        <v>906</v>
      </c>
      <c r="DK48" s="54" t="s">
        <v>906</v>
      </c>
      <c r="DM48" s="52" t="s">
        <v>317</v>
      </c>
      <c r="DN48" s="53" t="s">
        <v>317</v>
      </c>
      <c r="DO48" s="53" t="s">
        <v>906</v>
      </c>
      <c r="DP48" s="53" t="s">
        <v>317</v>
      </c>
      <c r="DQ48" s="53" t="s">
        <v>317</v>
      </c>
      <c r="DR48" s="53" t="s">
        <v>906</v>
      </c>
      <c r="DS48" s="54" t="s">
        <v>317</v>
      </c>
      <c r="DU48" s="52" t="s">
        <v>906</v>
      </c>
      <c r="DV48" s="54" t="s">
        <v>906</v>
      </c>
      <c r="DX48" s="52" t="s">
        <v>317</v>
      </c>
      <c r="DY48" s="53" t="s">
        <v>317</v>
      </c>
      <c r="DZ48" s="53" t="s">
        <v>906</v>
      </c>
      <c r="EA48" s="53" t="s">
        <v>317</v>
      </c>
      <c r="EB48" s="53" t="s">
        <v>906</v>
      </c>
      <c r="EC48" s="54" t="s">
        <v>906</v>
      </c>
      <c r="EE48" s="52" t="s">
        <v>317</v>
      </c>
      <c r="EF48" s="53" t="s">
        <v>317</v>
      </c>
      <c r="EG48" s="54" t="s">
        <v>906</v>
      </c>
      <c r="EI48" s="52" t="s">
        <v>317</v>
      </c>
      <c r="EJ48" s="53" t="s">
        <v>317</v>
      </c>
      <c r="EK48" s="53" t="s">
        <v>906</v>
      </c>
      <c r="EL48" s="53" t="s">
        <v>317</v>
      </c>
      <c r="EM48" s="53" t="s">
        <v>317</v>
      </c>
      <c r="EN48" s="54" t="s">
        <v>906</v>
      </c>
      <c r="EP48" s="52" t="s">
        <v>646</v>
      </c>
      <c r="EQ48" s="53" t="s">
        <v>646</v>
      </c>
      <c r="ER48" s="53" t="s">
        <v>646</v>
      </c>
      <c r="ES48" s="53" t="s">
        <v>646</v>
      </c>
      <c r="ET48" s="53" t="s">
        <v>1050</v>
      </c>
      <c r="EU48" s="54" t="s">
        <v>646</v>
      </c>
      <c r="EW48" s="52" t="s">
        <v>646</v>
      </c>
      <c r="EX48" s="53" t="s">
        <v>646</v>
      </c>
      <c r="EY48" s="53" t="s">
        <v>646</v>
      </c>
      <c r="EZ48" s="53" t="s">
        <v>646</v>
      </c>
      <c r="FA48" s="54" t="s">
        <v>646</v>
      </c>
      <c r="FC48" s="52" t="s">
        <v>1128</v>
      </c>
      <c r="FD48" s="54" t="s">
        <v>1128</v>
      </c>
    </row>
    <row r="49" spans="1:160" ht="22.5" customHeight="1" x14ac:dyDescent="0.25">
      <c r="A49" s="14" t="s">
        <v>30</v>
      </c>
      <c r="B49" s="21">
        <v>196804000000</v>
      </c>
      <c r="C49" s="21">
        <v>196804000000</v>
      </c>
      <c r="E49" s="21">
        <v>196805000000</v>
      </c>
      <c r="F49" s="21">
        <v>197533000000</v>
      </c>
      <c r="G49" s="21">
        <v>197532705395</v>
      </c>
      <c r="I49" s="21">
        <v>196803886603</v>
      </c>
      <c r="J49" s="21">
        <v>196803887037</v>
      </c>
      <c r="L49" s="197">
        <v>197528085876</v>
      </c>
      <c r="N49" s="21">
        <v>197528000000</v>
      </c>
      <c r="O49" s="21">
        <v>197528000000</v>
      </c>
      <c r="P49" s="21">
        <v>197530285875</v>
      </c>
      <c r="R49" s="21">
        <v>197528000000</v>
      </c>
      <c r="S49" s="21">
        <v>197529000000</v>
      </c>
      <c r="T49" s="21">
        <v>197530285899</v>
      </c>
      <c r="V49" s="21">
        <v>197528000000</v>
      </c>
      <c r="W49" s="21">
        <v>197528000000</v>
      </c>
      <c r="X49" s="21">
        <v>197528000000</v>
      </c>
      <c r="Y49" s="21">
        <v>197530285905</v>
      </c>
      <c r="AA49" s="21">
        <v>197528000000</v>
      </c>
      <c r="AB49" s="21">
        <v>197529000000</v>
      </c>
      <c r="AC49" s="21">
        <v>197528000000</v>
      </c>
      <c r="AD49" s="21">
        <v>197530285882</v>
      </c>
      <c r="AF49" s="21">
        <v>196804651804</v>
      </c>
      <c r="AG49" s="21">
        <v>197531203267</v>
      </c>
      <c r="AH49" s="21">
        <v>197529727829</v>
      </c>
      <c r="AJ49" s="21">
        <v>196379442609</v>
      </c>
      <c r="AK49" s="21">
        <v>196379445075</v>
      </c>
      <c r="AM49" s="21">
        <v>196803705591</v>
      </c>
      <c r="AN49" s="21">
        <v>196803532418</v>
      </c>
      <c r="AO49" s="21">
        <v>196803532135</v>
      </c>
      <c r="AQ49" s="21">
        <v>197529225707</v>
      </c>
      <c r="AR49" s="21">
        <v>197529226803</v>
      </c>
      <c r="AS49" s="21">
        <v>197529224663</v>
      </c>
      <c r="AT49" s="21">
        <v>197532086692</v>
      </c>
      <c r="AV49" s="21">
        <v>197529353646</v>
      </c>
      <c r="AW49" s="21">
        <v>197529353240</v>
      </c>
      <c r="AX49" s="21">
        <v>197532875951</v>
      </c>
      <c r="AY49" s="21">
        <v>197532876040</v>
      </c>
      <c r="BA49" s="21">
        <v>197529233634</v>
      </c>
      <c r="BB49" s="21">
        <v>197529233900</v>
      </c>
      <c r="BC49" s="21">
        <v>197529232095</v>
      </c>
      <c r="BD49" s="21">
        <v>197532091184</v>
      </c>
      <c r="BF49" s="21">
        <v>197529354926</v>
      </c>
      <c r="BG49" s="21">
        <v>197529356043</v>
      </c>
      <c r="BH49" s="21">
        <v>197532866737</v>
      </c>
      <c r="BI49" s="21">
        <v>197532859227</v>
      </c>
      <c r="BJ49" s="21">
        <v>197532220744</v>
      </c>
      <c r="BL49" s="21">
        <v>196804613635</v>
      </c>
      <c r="BN49" s="21">
        <v>196803952841</v>
      </c>
      <c r="BO49" s="21">
        <v>196803953527</v>
      </c>
      <c r="BP49" s="21" t="s">
        <v>1087</v>
      </c>
      <c r="BR49" s="21">
        <v>196804618890</v>
      </c>
      <c r="BS49" s="21">
        <v>197529790960</v>
      </c>
      <c r="BT49" s="21">
        <v>196804615844</v>
      </c>
      <c r="BU49" s="21">
        <v>197529789490</v>
      </c>
      <c r="BV49" s="21" t="s">
        <v>1090</v>
      </c>
      <c r="BX49" s="21">
        <v>197529786123</v>
      </c>
      <c r="BY49" s="21">
        <v>197529785959</v>
      </c>
      <c r="BZ49" s="21">
        <v>197529785720</v>
      </c>
      <c r="CA49" s="21" t="s">
        <v>1091</v>
      </c>
      <c r="CC49" s="21">
        <v>197529243497</v>
      </c>
      <c r="CD49" s="21">
        <v>197529242032</v>
      </c>
      <c r="CE49" s="21">
        <v>197529243480</v>
      </c>
      <c r="CF49" s="21">
        <v>197529240427</v>
      </c>
      <c r="CG49" s="21" t="s">
        <v>1093</v>
      </c>
      <c r="CI49" s="21">
        <v>197529780886</v>
      </c>
      <c r="CJ49" s="21">
        <v>197529781418</v>
      </c>
      <c r="CK49" s="21">
        <v>197529781982</v>
      </c>
      <c r="CL49" s="21" t="s">
        <v>1094</v>
      </c>
      <c r="CM49" s="21">
        <v>197529780121</v>
      </c>
      <c r="CN49" s="21" t="s">
        <v>1095</v>
      </c>
      <c r="CP49" s="21">
        <v>197529239582</v>
      </c>
      <c r="CQ49" s="21">
        <v>197529238653</v>
      </c>
      <c r="CR49" s="21">
        <v>197529237328</v>
      </c>
      <c r="CS49" s="21" t="s">
        <v>1096</v>
      </c>
      <c r="CT49" s="21">
        <v>197529239520</v>
      </c>
      <c r="CU49" s="21">
        <v>197529776964</v>
      </c>
      <c r="CW49" s="83" t="s">
        <v>1020</v>
      </c>
      <c r="CX49" s="83" t="s">
        <v>1021</v>
      </c>
      <c r="CY49" s="83" t="s">
        <v>1022</v>
      </c>
      <c r="CZ49" s="83" t="s">
        <v>1023</v>
      </c>
      <c r="DB49" s="21">
        <v>197529323618</v>
      </c>
      <c r="DC49" s="21">
        <v>197529340875</v>
      </c>
      <c r="DD49" s="21" t="s">
        <v>1107</v>
      </c>
      <c r="DE49" s="21">
        <v>197529313510</v>
      </c>
      <c r="DF49" s="21">
        <v>197531232748</v>
      </c>
      <c r="DG49" s="21">
        <v>197529343340</v>
      </c>
      <c r="DI49" s="21">
        <v>197528224183</v>
      </c>
      <c r="DJ49" s="21">
        <v>197532574649</v>
      </c>
      <c r="DK49" s="21">
        <v>197532598003</v>
      </c>
      <c r="DM49" s="21">
        <v>197529380871</v>
      </c>
      <c r="DN49" s="21">
        <v>197529398982</v>
      </c>
      <c r="DO49" s="21">
        <v>197529379929</v>
      </c>
      <c r="DP49" s="21">
        <v>197529382509</v>
      </c>
      <c r="DQ49" s="21">
        <v>197529396919</v>
      </c>
      <c r="DR49" s="21">
        <v>197531715975</v>
      </c>
      <c r="DS49" s="21">
        <v>197529388136</v>
      </c>
      <c r="DU49" s="83">
        <v>197530275012</v>
      </c>
      <c r="DV49" s="83" t="s">
        <v>1041</v>
      </c>
      <c r="DX49" s="83">
        <v>197529274897</v>
      </c>
      <c r="DY49" s="83">
        <v>197529273142</v>
      </c>
      <c r="DZ49" s="83">
        <v>197531718471</v>
      </c>
      <c r="EA49" s="83">
        <v>197529277959</v>
      </c>
      <c r="EB49" s="83">
        <v>197532289208</v>
      </c>
      <c r="EC49" s="83">
        <v>197529280324</v>
      </c>
      <c r="EE49" s="21">
        <v>197529154786</v>
      </c>
      <c r="EF49" s="21">
        <v>197529164372</v>
      </c>
      <c r="EG49" s="83">
        <v>197531725219</v>
      </c>
      <c r="EI49" s="21">
        <v>197529090725</v>
      </c>
      <c r="EJ49" s="21">
        <v>197529084564</v>
      </c>
      <c r="EK49" s="21">
        <v>197531719140</v>
      </c>
      <c r="EL49" s="21">
        <v>197529090152</v>
      </c>
      <c r="EM49" s="83">
        <v>197529085363</v>
      </c>
      <c r="EN49" s="83">
        <v>197531718891</v>
      </c>
      <c r="EP49" s="83">
        <v>196804331508</v>
      </c>
      <c r="EQ49" s="83">
        <v>196804306438</v>
      </c>
      <c r="ER49" s="83">
        <v>196804338804</v>
      </c>
      <c r="ES49" s="83">
        <v>197529553107</v>
      </c>
      <c r="ET49" s="83" t="s">
        <v>1051</v>
      </c>
      <c r="EU49" s="83">
        <v>197529554142</v>
      </c>
      <c r="EW49" s="21">
        <v>197529220269</v>
      </c>
      <c r="EX49" s="21">
        <v>197529190876</v>
      </c>
      <c r="EY49" s="21">
        <v>197529543238</v>
      </c>
      <c r="EZ49" s="21">
        <v>197529534670</v>
      </c>
      <c r="FA49" s="21">
        <v>197529542880</v>
      </c>
      <c r="FC49" s="21">
        <v>197528200699</v>
      </c>
      <c r="FD49" s="21">
        <v>197528202136</v>
      </c>
    </row>
    <row r="50" spans="1:160" ht="22.5" customHeight="1" x14ac:dyDescent="0.25">
      <c r="A50" s="14" t="s">
        <v>31</v>
      </c>
      <c r="B50" s="22">
        <v>45030</v>
      </c>
      <c r="C50" s="22">
        <v>45023</v>
      </c>
      <c r="E50" s="22">
        <v>45019</v>
      </c>
      <c r="F50" s="22">
        <v>45142</v>
      </c>
      <c r="G50" s="22">
        <v>45142</v>
      </c>
      <c r="I50" s="22">
        <v>45033</v>
      </c>
      <c r="J50" s="22">
        <v>45033</v>
      </c>
      <c r="L50" s="198">
        <v>45079</v>
      </c>
      <c r="N50" s="22">
        <v>45147</v>
      </c>
      <c r="O50" s="22">
        <v>45103</v>
      </c>
      <c r="P50" s="22">
        <v>45292</v>
      </c>
      <c r="R50" s="22">
        <v>45140</v>
      </c>
      <c r="S50" s="22">
        <v>45140</v>
      </c>
      <c r="T50" s="22">
        <v>45292</v>
      </c>
      <c r="V50" s="22">
        <v>45147</v>
      </c>
      <c r="W50" s="22">
        <v>45103</v>
      </c>
      <c r="X50" s="22">
        <v>45147</v>
      </c>
      <c r="Y50" s="22">
        <v>45292</v>
      </c>
      <c r="AA50" s="22">
        <v>45140</v>
      </c>
      <c r="AB50" s="22">
        <v>45096</v>
      </c>
      <c r="AC50" s="22">
        <v>45140</v>
      </c>
      <c r="AD50" s="22">
        <v>45292</v>
      </c>
      <c r="AF50" s="22">
        <v>45050</v>
      </c>
      <c r="AG50" s="22">
        <v>45203</v>
      </c>
      <c r="AH50" s="22">
        <v>45050</v>
      </c>
      <c r="AJ50" s="22">
        <v>44679</v>
      </c>
      <c r="AK50" s="22">
        <v>44672</v>
      </c>
      <c r="AM50" s="22">
        <v>44985</v>
      </c>
      <c r="AN50" s="22">
        <v>44985</v>
      </c>
      <c r="AO50" s="22">
        <v>44985</v>
      </c>
      <c r="AQ50" s="22">
        <v>45083</v>
      </c>
      <c r="AR50" s="22">
        <v>45083</v>
      </c>
      <c r="AS50" s="22">
        <v>45083</v>
      </c>
      <c r="AT50" s="22">
        <v>45118</v>
      </c>
      <c r="AV50" s="22">
        <v>45069</v>
      </c>
      <c r="AW50" s="22">
        <v>45069</v>
      </c>
      <c r="AX50" s="22">
        <v>45181</v>
      </c>
      <c r="AY50" s="22">
        <v>45181</v>
      </c>
      <c r="BA50" s="22">
        <v>45083</v>
      </c>
      <c r="BB50" s="22">
        <v>45083</v>
      </c>
      <c r="BC50" s="22">
        <v>45083</v>
      </c>
      <c r="BD50" s="22">
        <v>45118</v>
      </c>
      <c r="BF50" s="22">
        <v>45069</v>
      </c>
      <c r="BG50" s="22">
        <v>45069</v>
      </c>
      <c r="BH50" s="22">
        <v>45181</v>
      </c>
      <c r="BI50" s="22">
        <v>45181</v>
      </c>
      <c r="BJ50" s="22">
        <v>45125</v>
      </c>
      <c r="BL50" s="22">
        <v>45036</v>
      </c>
      <c r="BN50" s="22">
        <v>45014</v>
      </c>
      <c r="BO50" s="22">
        <v>45014</v>
      </c>
      <c r="BP50" s="22" t="s">
        <v>1088</v>
      </c>
      <c r="BR50" s="22">
        <v>45036</v>
      </c>
      <c r="BS50" s="22">
        <v>45036</v>
      </c>
      <c r="BT50" s="22">
        <v>45036</v>
      </c>
      <c r="BU50" s="22">
        <v>45036</v>
      </c>
      <c r="BV50" s="22">
        <v>45223</v>
      </c>
      <c r="BX50" s="22">
        <v>45014</v>
      </c>
      <c r="BY50" s="22">
        <v>45014</v>
      </c>
      <c r="BZ50" s="22">
        <v>45014</v>
      </c>
      <c r="CA50" s="22">
        <v>45223</v>
      </c>
      <c r="CC50" s="22">
        <v>45034</v>
      </c>
      <c r="CD50" s="22">
        <v>45034</v>
      </c>
      <c r="CE50" s="22">
        <v>45034</v>
      </c>
      <c r="CF50" s="22">
        <v>45034</v>
      </c>
      <c r="CG50" s="22">
        <v>45223</v>
      </c>
      <c r="CI50" s="22">
        <v>45014</v>
      </c>
      <c r="CJ50" s="22">
        <v>45014</v>
      </c>
      <c r="CK50" s="22">
        <v>45014</v>
      </c>
      <c r="CL50" s="22">
        <v>45223</v>
      </c>
      <c r="CM50" s="22">
        <v>45014</v>
      </c>
      <c r="CN50" s="22">
        <v>45223</v>
      </c>
      <c r="CP50" s="22">
        <v>45034</v>
      </c>
      <c r="CQ50" s="22">
        <v>45034</v>
      </c>
      <c r="CR50" s="22">
        <v>45034</v>
      </c>
      <c r="CS50" s="22">
        <v>45223</v>
      </c>
      <c r="CT50" s="22">
        <v>45034</v>
      </c>
      <c r="CU50" s="22">
        <v>45034</v>
      </c>
      <c r="CW50" s="22" t="s">
        <v>1024</v>
      </c>
      <c r="CX50" s="22" t="s">
        <v>1024</v>
      </c>
      <c r="CY50" s="22" t="s">
        <v>1025</v>
      </c>
      <c r="CZ50" s="22" t="s">
        <v>1025</v>
      </c>
      <c r="DB50" s="22">
        <v>45041</v>
      </c>
      <c r="DC50" s="22">
        <v>45041</v>
      </c>
      <c r="DD50" s="22" t="s">
        <v>1108</v>
      </c>
      <c r="DE50" s="22">
        <v>45041</v>
      </c>
      <c r="DF50" s="22">
        <v>45223</v>
      </c>
      <c r="DG50" s="22">
        <v>45076</v>
      </c>
      <c r="DI50" s="22">
        <v>45163</v>
      </c>
      <c r="DJ50" s="22">
        <v>45163</v>
      </c>
      <c r="DK50" s="22">
        <v>45163</v>
      </c>
      <c r="DM50" s="22">
        <v>45042</v>
      </c>
      <c r="DN50" s="22">
        <v>45042</v>
      </c>
      <c r="DO50" s="22">
        <v>45042</v>
      </c>
      <c r="DP50" s="22">
        <v>45042</v>
      </c>
      <c r="DQ50" s="22">
        <v>45042</v>
      </c>
      <c r="DR50" s="22">
        <v>45272</v>
      </c>
      <c r="DS50" s="22">
        <v>45042</v>
      </c>
      <c r="DU50" s="22">
        <v>45307</v>
      </c>
      <c r="DV50" s="22">
        <v>45125</v>
      </c>
      <c r="DX50" s="22">
        <v>45041</v>
      </c>
      <c r="DY50" s="22">
        <v>45041</v>
      </c>
      <c r="DZ50" s="22">
        <v>45272</v>
      </c>
      <c r="EA50" s="22">
        <v>45041</v>
      </c>
      <c r="EB50" s="22">
        <v>45132</v>
      </c>
      <c r="EC50" s="22">
        <v>45041</v>
      </c>
      <c r="EE50" s="22">
        <v>45055</v>
      </c>
      <c r="EF50" s="22">
        <v>45055</v>
      </c>
      <c r="EG50" s="22">
        <v>45272</v>
      </c>
      <c r="EI50" s="22">
        <v>45055</v>
      </c>
      <c r="EJ50" s="22">
        <v>45055</v>
      </c>
      <c r="EK50" s="22">
        <v>45272</v>
      </c>
      <c r="EL50" s="22">
        <v>45055</v>
      </c>
      <c r="EM50" s="22">
        <v>45055</v>
      </c>
      <c r="EN50" s="22">
        <v>45272</v>
      </c>
      <c r="EP50" s="22">
        <v>45008</v>
      </c>
      <c r="EQ50" s="22">
        <v>45008</v>
      </c>
      <c r="ER50" s="22">
        <v>45008</v>
      </c>
      <c r="ES50" s="22">
        <v>45069</v>
      </c>
      <c r="ET50" s="22" t="s">
        <v>1052</v>
      </c>
      <c r="EU50" s="22">
        <v>45069</v>
      </c>
      <c r="EW50" s="22">
        <v>45008</v>
      </c>
      <c r="EX50" s="22">
        <v>45008</v>
      </c>
      <c r="EY50" s="22">
        <v>45069</v>
      </c>
      <c r="EZ50" s="22">
        <v>45069</v>
      </c>
      <c r="FA50" s="22">
        <v>45069</v>
      </c>
      <c r="FC50" s="22">
        <v>45232</v>
      </c>
      <c r="FD50" s="22">
        <v>45232</v>
      </c>
    </row>
    <row r="51" spans="1:160" ht="22.5" customHeight="1" x14ac:dyDescent="0.25">
      <c r="A51" s="13" t="s">
        <v>32</v>
      </c>
      <c r="B51" s="27" t="str">
        <f>HYPERLINK("http://smartfind.lenovo.com/services/#/?keyword="&amp;(SUBSTITUTE(B8," ",""))&amp;"&amp;countryAndRegion=DE&amp;language=de","» Services")</f>
        <v>» Services</v>
      </c>
      <c r="C51" s="27" t="str">
        <f>HYPERLINK("http://smartfind.lenovo.com/services/#/?keyword="&amp;(SUBSTITUTE(C8," ",""))&amp;"&amp;countryAndRegion=DE&amp;language=de","» Services")</f>
        <v>» Services</v>
      </c>
      <c r="E51" s="27" t="str">
        <f>HYPERLINK("http://smartfind.lenovo.com/services/#/?keyword="&amp;(SUBSTITUTE(E8," ",""))&amp;"&amp;countryAndRegion=DE&amp;language=de","» Services")</f>
        <v>» Services</v>
      </c>
      <c r="F51" s="27" t="str">
        <f>HYPERLINK("http://smartfind.lenovo.com/services/#/?keyword="&amp;(SUBSTITUTE(F8," ",""))&amp;"&amp;countryAndRegion=DE&amp;language=de","» Services")</f>
        <v>» Services</v>
      </c>
      <c r="G51" s="27" t="str">
        <f>HYPERLINK("http://smartfind.lenovo.com/services/#/?keyword="&amp;(SUBSTITUTE(G8," ",""))&amp;"&amp;countryAndRegion=DE&amp;language=de","» Services")</f>
        <v>» Services</v>
      </c>
      <c r="I51" s="27" t="str">
        <f>HYPERLINK("http://smartfind.lenovo.com/services/#/?keyword="&amp;(SUBSTITUTE(I8," ",""))&amp;"&amp;countryAndRegion=DE&amp;language=de","» Services")</f>
        <v>» Services</v>
      </c>
      <c r="J51" s="27" t="str">
        <f>HYPERLINK("http://smartfind.lenovo.com/services/#/?keyword="&amp;(SUBSTITUTE(J8," ",""))&amp;"&amp;countryAndRegion=DE&amp;language=de","» Services")</f>
        <v>» Services</v>
      </c>
      <c r="L51" s="27" t="str">
        <f>HYPERLINK("http://smartfind.lenovo.com/services/#/?keyword="&amp;(SUBSTITUTE(L8," ",""))&amp;"&amp;countryAndRegion=DE&amp;language=de","» Services")</f>
        <v>» Services</v>
      </c>
      <c r="N51" s="27" t="str">
        <f>HYPERLINK("http://smartfind.lenovo.com/services/#/?keyword="&amp;(SUBSTITUTE(N8," ",""))&amp;"&amp;countryAndRegion=DE&amp;language=de","» Services")</f>
        <v>» Services</v>
      </c>
      <c r="O51" s="27" t="str">
        <f>HYPERLINK("http://smartfind.lenovo.com/services/#/?keyword="&amp;(SUBSTITUTE(O8," ",""))&amp;"&amp;countryAndRegion=DE&amp;language=de","» Services")</f>
        <v>» Services</v>
      </c>
      <c r="P51" s="27" t="str">
        <f>HYPERLINK("http://smartfind.lenovo.com/services/#/?keyword="&amp;(SUBSTITUTE(P8," ",""))&amp;"&amp;countryAndRegion=DE&amp;language=de","» Services")</f>
        <v>» Services</v>
      </c>
      <c r="R51" s="27" t="str">
        <f>HYPERLINK("http://smartfind.lenovo.com/services/#/?keyword="&amp;(SUBSTITUTE(R8," ",""))&amp;"&amp;countryAndRegion=DE&amp;language=de","» Services")</f>
        <v>» Services</v>
      </c>
      <c r="S51" s="27" t="str">
        <f>HYPERLINK("http://smartfind.lenovo.com/services/#/?keyword="&amp;(SUBSTITUTE(S8," ",""))&amp;"&amp;countryAndRegion=DE&amp;language=de","» Services")</f>
        <v>» Services</v>
      </c>
      <c r="T51" s="27" t="str">
        <f>HYPERLINK("http://smartfind.lenovo.com/services/#/?keyword="&amp;(SUBSTITUTE(T8," ",""))&amp;"&amp;countryAndRegion=DE&amp;language=de","» Services")</f>
        <v>» Services</v>
      </c>
      <c r="V51" s="27" t="str">
        <f>HYPERLINK("http://smartfind.lenovo.com/services/#/?keyword="&amp;(SUBSTITUTE(V8," ",""))&amp;"&amp;countryAndRegion=DE&amp;language=de","» Services")</f>
        <v>» Services</v>
      </c>
      <c r="W51" s="27" t="str">
        <f>HYPERLINK("http://smartfind.lenovo.com/services/#/?keyword="&amp;(SUBSTITUTE(W8," ",""))&amp;"&amp;countryAndRegion=DE&amp;language=de","» Services")</f>
        <v>» Services</v>
      </c>
      <c r="X51" s="27" t="str">
        <f>HYPERLINK("http://smartfind.lenovo.com/services/#/?keyword="&amp;(SUBSTITUTE(X8," ",""))&amp;"&amp;countryAndRegion=DE&amp;language=de","» Services")</f>
        <v>» Services</v>
      </c>
      <c r="Y51" s="27" t="str">
        <f>HYPERLINK("http://smartfind.lenovo.com/services/#/?keyword="&amp;(SUBSTITUTE(Y8," ",""))&amp;"&amp;countryAndRegion=DE&amp;language=de","» Services")</f>
        <v>» Services</v>
      </c>
      <c r="AA51" s="27" t="str">
        <f>HYPERLINK("http://smartfind.lenovo.com/services/#/?keyword="&amp;(SUBSTITUTE(AA8," ",""))&amp;"&amp;countryAndRegion=DE&amp;language=de","» Services")</f>
        <v>» Services</v>
      </c>
      <c r="AB51" s="27" t="str">
        <f>HYPERLINK("http://smartfind.lenovo.com/services/#/?keyword="&amp;(SUBSTITUTE(AB8," ",""))&amp;"&amp;countryAndRegion=DE&amp;language=de","» Services")</f>
        <v>» Services</v>
      </c>
      <c r="AC51" s="27" t="str">
        <f>HYPERLINK("http://smartfind.lenovo.com/services/#/?keyword="&amp;(SUBSTITUTE(AC8," ",""))&amp;"&amp;countryAndRegion=DE&amp;language=de","» Services")</f>
        <v>» Services</v>
      </c>
      <c r="AD51" s="27" t="str">
        <f>HYPERLINK("http://smartfind.lenovo.com/services/#/?keyword="&amp;(SUBSTITUTE(AD8," ",""))&amp;"&amp;countryAndRegion=DE&amp;language=de","» Services")</f>
        <v>» Services</v>
      </c>
      <c r="AF51" s="27" t="str">
        <f>HYPERLINK("http://smartfind.lenovo.com/services/#/?keyword="&amp;(SUBSTITUTE(AF8," ",""))&amp;"&amp;countryAndRegion=DE&amp;language=de","» Services")</f>
        <v>» Services</v>
      </c>
      <c r="AG51" s="27" t="str">
        <f>HYPERLINK("http://smartfind.lenovo.com/services/#/?keyword="&amp;(SUBSTITUTE(AG8," ",""))&amp;"&amp;countryAndRegion=DE&amp;language=de","» Services")</f>
        <v>» Services</v>
      </c>
      <c r="AH51" s="27" t="str">
        <f>HYPERLINK("http://smartfind.lenovo.com/services/#/?keyword="&amp;(SUBSTITUTE(AH8," ",""))&amp;"&amp;countryAndRegion=DE&amp;language=de","» Services")</f>
        <v>» Services</v>
      </c>
      <c r="AJ51" s="27" t="str">
        <f>HYPERLINK("http://smartfind.lenovo.com/services/#/?keyword="&amp;(SUBSTITUTE(AJ8," ",""))&amp;"&amp;countryAndRegion=DE&amp;language=de","» Services")</f>
        <v>» Services</v>
      </c>
      <c r="AK51" s="27" t="str">
        <f>HYPERLINK("http://smartfind.lenovo.com/services/#/?keyword="&amp;(SUBSTITUTE(AK8," ",""))&amp;"&amp;countryAndRegion=DE&amp;language=de","» Services")</f>
        <v>» Services</v>
      </c>
      <c r="AM51" s="27" t="str">
        <f>HYPERLINK("http://smartfind.lenovo.com/services/#/?keyword="&amp;(SUBSTITUTE(AM8," ",""))&amp;"&amp;countryAndRegion=DE&amp;language=de","» Services")</f>
        <v>» Services</v>
      </c>
      <c r="AN51" s="27" t="str">
        <f>HYPERLINK("http://smartfind.lenovo.com/services/#/?keyword="&amp;(SUBSTITUTE(AN8," ",""))&amp;"&amp;countryAndRegion=DE&amp;language=de","» Services")</f>
        <v>» Services</v>
      </c>
      <c r="AO51" s="27" t="str">
        <f>HYPERLINK("http://smartfind.lenovo.com/services/#/?keyword="&amp;(SUBSTITUTE(AO8," ",""))&amp;"&amp;countryAndRegion=DE&amp;language=de","» Services")</f>
        <v>» Services</v>
      </c>
      <c r="AQ51" s="27" t="str">
        <f>HYPERLINK("http://smartfind.lenovo.com/services/#/?keyword="&amp;(SUBSTITUTE(AQ8," ",""))&amp;"&amp;countryAndRegion=DE&amp;language=de","» Services")</f>
        <v>» Services</v>
      </c>
      <c r="AR51" s="27" t="str">
        <f>HYPERLINK("http://smartfind.lenovo.com/services/#/?keyword="&amp;(SUBSTITUTE(AR8," ",""))&amp;"&amp;countryAndRegion=DE&amp;language=de","» Services")</f>
        <v>» Services</v>
      </c>
      <c r="AS51" s="27" t="str">
        <f>HYPERLINK("http://smartfind.lenovo.com/services/#/?keyword="&amp;(SUBSTITUTE(AS8," ",""))&amp;"&amp;countryAndRegion=DE&amp;language=de","» Services")</f>
        <v>» Services</v>
      </c>
      <c r="AT51" s="27" t="str">
        <f>HYPERLINK("http://smartfind.lenovo.com/services/#/?keyword="&amp;(SUBSTITUTE(AT8," ",""))&amp;"&amp;countryAndRegion=DE&amp;language=de","» Services")</f>
        <v>» Services</v>
      </c>
      <c r="AV51" s="27" t="str">
        <f>HYPERLINK("http://smartfind.lenovo.com/services/#/?keyword="&amp;(SUBSTITUTE(AV8," ",""))&amp;"&amp;countryAndRegion=DE&amp;language=de","» Services")</f>
        <v>» Services</v>
      </c>
      <c r="AW51" s="27" t="str">
        <f>HYPERLINK("http://smartfind.lenovo.com/services/#/?keyword="&amp;(SUBSTITUTE(AW8," ",""))&amp;"&amp;countryAndRegion=DE&amp;language=de","» Services")</f>
        <v>» Services</v>
      </c>
      <c r="AX51" s="27" t="str">
        <f>HYPERLINK("http://smartfind.lenovo.com/services/#/?keyword="&amp;(SUBSTITUTE(AX8," ",""))&amp;"&amp;countryAndRegion=DE&amp;language=de","» Services")</f>
        <v>» Services</v>
      </c>
      <c r="AY51" s="27" t="str">
        <f>HYPERLINK("http://smartfind.lenovo.com/services/#/?keyword="&amp;(SUBSTITUTE(AY8," ",""))&amp;"&amp;countryAndRegion=DE&amp;language=de","» Services")</f>
        <v>» Services</v>
      </c>
      <c r="BA51" s="27" t="str">
        <f>HYPERLINK("http://smartfind.lenovo.com/services/#/?keyword="&amp;(SUBSTITUTE(BA8," ",""))&amp;"&amp;countryAndRegion=DE&amp;language=de","» Services")</f>
        <v>» Services</v>
      </c>
      <c r="BB51" s="27" t="str">
        <f>HYPERLINK("http://smartfind.lenovo.com/services/#/?keyword="&amp;(SUBSTITUTE(BB8," ",""))&amp;"&amp;countryAndRegion=DE&amp;language=de","» Services")</f>
        <v>» Services</v>
      </c>
      <c r="BC51" s="27" t="str">
        <f>HYPERLINK("http://smartfind.lenovo.com/services/#/?keyword="&amp;(SUBSTITUTE(BC8," ",""))&amp;"&amp;countryAndRegion=DE&amp;language=de","» Services")</f>
        <v>» Services</v>
      </c>
      <c r="BD51" s="27" t="str">
        <f>HYPERLINK("http://smartfind.lenovo.com/services/#/?keyword="&amp;(SUBSTITUTE(BD8," ",""))&amp;"&amp;countryAndRegion=DE&amp;language=de","» Services")</f>
        <v>» Services</v>
      </c>
      <c r="BF51" s="27" t="str">
        <f>HYPERLINK("http://smartfind.lenovo.com/services/#/?keyword="&amp;(SUBSTITUTE(BF8," ",""))&amp;"&amp;countryAndRegion=DE&amp;language=de","» Services")</f>
        <v>» Services</v>
      </c>
      <c r="BG51" s="27" t="str">
        <f>HYPERLINK("http://smartfind.lenovo.com/services/#/?keyword="&amp;(SUBSTITUTE(BG8," ",""))&amp;"&amp;countryAndRegion=DE&amp;language=de","» Services")</f>
        <v>» Services</v>
      </c>
      <c r="BH51" s="27" t="str">
        <f>HYPERLINK("http://smartfind.lenovo.com/services/#/?keyword="&amp;(SUBSTITUTE(BH8," ",""))&amp;"&amp;countryAndRegion=DE&amp;language=de","» Services")</f>
        <v>» Services</v>
      </c>
      <c r="BI51" s="27" t="str">
        <f>HYPERLINK("http://smartfind.lenovo.com/services/#/?keyword="&amp;(SUBSTITUTE(BI8," ",""))&amp;"&amp;countryAndRegion=DE&amp;language=de","» Services")</f>
        <v>» Services</v>
      </c>
      <c r="BJ51" s="27" t="str">
        <f>HYPERLINK("http://smartfind.lenovo.com/services/#/?keyword="&amp;(SUBSTITUTE(BJ8," ",""))&amp;"&amp;countryAndRegion=DE&amp;language=de","» Services")</f>
        <v>» Services</v>
      </c>
      <c r="BL51" s="27" t="str">
        <f>HYPERLINK("http://smartfind.lenovo.com/services/#/?keyword="&amp;(SUBSTITUTE(BL8," ",""))&amp;"&amp;countryAndRegion=DE&amp;language=de","» Services")</f>
        <v>» Services</v>
      </c>
      <c r="BN51" s="27" t="str">
        <f>HYPERLINK("http://smartfind.lenovo.com/services/#/?keyword="&amp;(SUBSTITUTE(BN8," ",""))&amp;"&amp;countryAndRegion=DE&amp;language=de","» Services")</f>
        <v>» Services</v>
      </c>
      <c r="BO51" s="27" t="str">
        <f>HYPERLINK("http://smartfind.lenovo.com/services/#/?keyword="&amp;(SUBSTITUTE(BO8," ",""))&amp;"&amp;countryAndRegion=DE&amp;language=de","» Services")</f>
        <v>» Services</v>
      </c>
      <c r="BP51" s="27" t="str">
        <f>HYPERLINK("http://smartfind.lenovo.com/services/#/?keyword="&amp;(SUBSTITUTE(BP8," ",""))&amp;"&amp;countryAndRegion=DE&amp;language=de","» Services")</f>
        <v>» Services</v>
      </c>
      <c r="BR51" s="27" t="str">
        <f>HYPERLINK("http://smartfind.lenovo.com/services/#/?keyword="&amp;(SUBSTITUTE(BR8," ",""))&amp;"&amp;countryAndRegion=DE&amp;language=de","» Services")</f>
        <v>» Services</v>
      </c>
      <c r="BS51" s="27" t="str">
        <f>HYPERLINK("http://smartfind.lenovo.com/services/#/?keyword="&amp;(SUBSTITUTE(BS8," ",""))&amp;"&amp;countryAndRegion=DE&amp;language=de","» Services")</f>
        <v>» Services</v>
      </c>
      <c r="BT51" s="27" t="str">
        <f>HYPERLINK("http://smartfind.lenovo.com/services/#/?keyword="&amp;(SUBSTITUTE(BT8," ",""))&amp;"&amp;countryAndRegion=DE&amp;language=de","» Services")</f>
        <v>» Services</v>
      </c>
      <c r="BU51" s="27" t="str">
        <f>HYPERLINK("http://smartfind.lenovo.com/services/#/?keyword="&amp;(SUBSTITUTE(BU8," ",""))&amp;"&amp;countryAndRegion=DE&amp;language=de","» Services")</f>
        <v>» Services</v>
      </c>
      <c r="BV51" s="27" t="str">
        <f>HYPERLINK("http://smartfind.lenovo.com/services/#/?keyword="&amp;(SUBSTITUTE(BV8," ",""))&amp;"&amp;countryAndRegion=DE&amp;language=de","» Services")</f>
        <v>» Services</v>
      </c>
      <c r="BX51" s="27" t="str">
        <f>HYPERLINK("http://smartfind.lenovo.com/services/#/?keyword="&amp;(SUBSTITUTE(BX8," ",""))&amp;"&amp;countryAndRegion=DE&amp;language=de","» Services")</f>
        <v>» Services</v>
      </c>
      <c r="BY51" s="27" t="str">
        <f>HYPERLINK("http://smartfind.lenovo.com/services/#/?keyword="&amp;(SUBSTITUTE(BY8," ",""))&amp;"&amp;countryAndRegion=DE&amp;language=de","» Services")</f>
        <v>» Services</v>
      </c>
      <c r="BZ51" s="27" t="str">
        <f>HYPERLINK("http://smartfind.lenovo.com/services/#/?keyword="&amp;(SUBSTITUTE(BZ8," ",""))&amp;"&amp;countryAndRegion=DE&amp;language=de","» Services")</f>
        <v>» Services</v>
      </c>
      <c r="CA51" s="27" t="str">
        <f>HYPERLINK("http://smartfind.lenovo.com/services/#/?keyword="&amp;(SUBSTITUTE(CA8," ",""))&amp;"&amp;countryAndRegion=DE&amp;language=de","» Services")</f>
        <v>» Services</v>
      </c>
      <c r="CC51" s="27" t="str">
        <f>HYPERLINK("http://smartfind.lenovo.com/services/#/?keyword="&amp;(SUBSTITUTE(CC8," ",""))&amp;"&amp;countryAndRegion=DE&amp;language=de","» Services")</f>
        <v>» Services</v>
      </c>
      <c r="CD51" s="27" t="str">
        <f>HYPERLINK("http://smartfind.lenovo.com/services/#/?keyword="&amp;(SUBSTITUTE(CD8," ",""))&amp;"&amp;countryAndRegion=DE&amp;language=de","» Services")</f>
        <v>» Services</v>
      </c>
      <c r="CE51" s="27" t="str">
        <f>HYPERLINK("http://smartfind.lenovo.com/services/#/?keyword="&amp;(SUBSTITUTE(CE8," ",""))&amp;"&amp;countryAndRegion=DE&amp;language=de","» Services")</f>
        <v>» Services</v>
      </c>
      <c r="CF51" s="27" t="str">
        <f>HYPERLINK("http://smartfind.lenovo.com/services/#/?keyword="&amp;(SUBSTITUTE(CF8," ",""))&amp;"&amp;countryAndRegion=DE&amp;language=de","» Services")</f>
        <v>» Services</v>
      </c>
      <c r="CG51" s="27" t="str">
        <f>HYPERLINK("http://smartfind.lenovo.com/services/#/?keyword="&amp;(SUBSTITUTE(CG8," ",""))&amp;"&amp;countryAndRegion=DE&amp;language=de","» Services")</f>
        <v>» Services</v>
      </c>
      <c r="CI51" s="27" t="str">
        <f>HYPERLINK("http://smartfind.lenovo.com/services/#/?keyword="&amp;(SUBSTITUTE(CI8," ",""))&amp;"&amp;countryAndRegion=DE&amp;language=de","» Services")</f>
        <v>» Services</v>
      </c>
      <c r="CJ51" s="27" t="str">
        <f>HYPERLINK("http://smartfind.lenovo.com/services/#/?keyword="&amp;(SUBSTITUTE(CJ8," ",""))&amp;"&amp;countryAndRegion=DE&amp;language=de","» Services")</f>
        <v>» Services</v>
      </c>
      <c r="CK51" s="27" t="str">
        <f>HYPERLINK("http://smartfind.lenovo.com/services/#/?keyword="&amp;(SUBSTITUTE(CK8," ",""))&amp;"&amp;countryAndRegion=DE&amp;language=de","» Services")</f>
        <v>» Services</v>
      </c>
      <c r="CL51" s="27" t="str">
        <f>HYPERLINK("http://smartfind.lenovo.com/services/#/?keyword="&amp;(SUBSTITUTE(CL8," ",""))&amp;"&amp;countryAndRegion=DE&amp;language=de","» Services")</f>
        <v>» Services</v>
      </c>
      <c r="CM51" s="27" t="str">
        <f>HYPERLINK("http://smartfind.lenovo.com/services/#/?keyword="&amp;(SUBSTITUTE(CM8," ",""))&amp;"&amp;countryAndRegion=DE&amp;language=de","» Services")</f>
        <v>» Services</v>
      </c>
      <c r="CN51" s="27" t="str">
        <f>HYPERLINK("http://smartfind.lenovo.com/services/#/?keyword="&amp;(SUBSTITUTE(CN8," ",""))&amp;"&amp;countryAndRegion=DE&amp;language=de","» Services")</f>
        <v>» Services</v>
      </c>
      <c r="CP51" s="27" t="str">
        <f>HYPERLINK("http://smartfind.lenovo.com/services/#/?keyword="&amp;(SUBSTITUTE(CP8," ",""))&amp;"&amp;countryAndRegion=DE&amp;language=de","» Services")</f>
        <v>» Services</v>
      </c>
      <c r="CQ51" s="27" t="str">
        <f>HYPERLINK("http://smartfind.lenovo.com/services/#/?keyword="&amp;(SUBSTITUTE(CQ8," ",""))&amp;"&amp;countryAndRegion=DE&amp;language=de","» Services")</f>
        <v>» Services</v>
      </c>
      <c r="CR51" s="27" t="str">
        <f>HYPERLINK("http://smartfind.lenovo.com/services/#/?keyword="&amp;(SUBSTITUTE(CR8," ",""))&amp;"&amp;countryAndRegion=DE&amp;language=de","» Services")</f>
        <v>» Services</v>
      </c>
      <c r="CS51" s="27" t="str">
        <f>HYPERLINK("http://smartfind.lenovo.com/services/#/?keyword="&amp;(SUBSTITUTE(CS8," ",""))&amp;"&amp;countryAndRegion=DE&amp;language=de","» Services")</f>
        <v>» Services</v>
      </c>
      <c r="CT51" s="27" t="str">
        <f>HYPERLINK("http://smartfind.lenovo.com/services/#/?keyword="&amp;(SUBSTITUTE(CT8," ",""))&amp;"&amp;countryAndRegion=DE&amp;language=de","» Services")</f>
        <v>» Services</v>
      </c>
      <c r="CU51" s="27" t="str">
        <f>HYPERLINK("http://smartfind.lenovo.com/services/#/?keyword="&amp;(SUBSTITUTE(CU8," ",""))&amp;"&amp;countryAndRegion=DE&amp;language=de","» Services")</f>
        <v>» Services</v>
      </c>
      <c r="CW51" s="27" t="str">
        <f>HYPERLINK("http://smartfind.lenovo.com/services/#/?keyword="&amp;(SUBSTITUTE(CW8," ",""))&amp;"&amp;countryAndRegion=DE&amp;language=de","» Services")</f>
        <v>» Services</v>
      </c>
      <c r="CX51" s="27" t="str">
        <f>HYPERLINK("http://smartfind.lenovo.com/services/#/?keyword="&amp;(SUBSTITUTE(CX8," ",""))&amp;"&amp;countryAndRegion=DE&amp;language=de","» Services")</f>
        <v>» Services</v>
      </c>
      <c r="CY51" s="27" t="str">
        <f>HYPERLINK("http://smartfind.lenovo.com/services/#/?keyword="&amp;(SUBSTITUTE(CY8," ",""))&amp;"&amp;countryAndRegion=DE&amp;language=de","» Services")</f>
        <v>» Services</v>
      </c>
      <c r="CZ51" s="27" t="str">
        <f>HYPERLINK("http://smartfind.lenovo.com/services/#/?keyword="&amp;(SUBSTITUTE(CZ8," ",""))&amp;"&amp;countryAndRegion=DE&amp;language=de","» Services")</f>
        <v>» Services</v>
      </c>
      <c r="DB51" s="27" t="str">
        <f>HYPERLINK("http://smartfind.lenovo.com/services/#/?keyword="&amp;(SUBSTITUTE(DB8," ",""))&amp;"&amp;countryAndRegion=DE&amp;language=de","» Services")</f>
        <v>» Services</v>
      </c>
      <c r="DC51" s="27" t="str">
        <f>HYPERLINK("http://smartfind.lenovo.com/services/#/?keyword="&amp;(SUBSTITUTE(DC8," ",""))&amp;"&amp;countryAndRegion=DE&amp;language=de","» Services")</f>
        <v>» Services</v>
      </c>
      <c r="DD51" s="27" t="str">
        <f>HYPERLINK("http://smartfind.lenovo.com/services/#/?keyword="&amp;(SUBSTITUTE(DD8," ",""))&amp;"&amp;countryAndRegion=DE&amp;language=de","» Services")</f>
        <v>» Services</v>
      </c>
      <c r="DE51" s="27" t="str">
        <f>HYPERLINK("http://smartfind.lenovo.com/services/#/?keyword="&amp;(SUBSTITUTE(DE8," ",""))&amp;"&amp;countryAndRegion=DE&amp;language=de","» Services")</f>
        <v>» Services</v>
      </c>
      <c r="DF51" s="27" t="str">
        <f>HYPERLINK("http://smartfind.lenovo.com/services/#/?keyword="&amp;(SUBSTITUTE(DF8," ",""))&amp;"&amp;countryAndRegion=DE&amp;language=de","» Services")</f>
        <v>» Services</v>
      </c>
      <c r="DG51" s="27" t="str">
        <f>HYPERLINK("http://smartfind.lenovo.com/services/#/?keyword="&amp;(SUBSTITUTE(DG8," ",""))&amp;"&amp;countryAndRegion=DE&amp;language=de","» Services")</f>
        <v>» Services</v>
      </c>
      <c r="DI51" s="27" t="str">
        <f>HYPERLINK("http://smartfind.lenovo.com/services/#/?keyword="&amp;(SUBSTITUTE(DI8," ",""))&amp;"&amp;countryAndRegion=DE&amp;language=de","» Services")</f>
        <v>» Services</v>
      </c>
      <c r="DJ51" s="27" t="str">
        <f>HYPERLINK("http://smartfind.lenovo.com/services/#/?keyword="&amp;(SUBSTITUTE(DJ8," ",""))&amp;"&amp;countryAndRegion=DE&amp;language=de","» Services")</f>
        <v>» Services</v>
      </c>
      <c r="DK51" s="27" t="str">
        <f>HYPERLINK("http://smartfind.lenovo.com/services/#/?keyword="&amp;(SUBSTITUTE(DK8," ",""))&amp;"&amp;countryAndRegion=DE&amp;language=de","» Services")</f>
        <v>» Services</v>
      </c>
      <c r="DM51" s="27" t="str">
        <f>HYPERLINK("http://smartfind.lenovo.com/services/#/?keyword="&amp;(SUBSTITUTE(DM8," ",""))&amp;"&amp;countryAndRegion=DE&amp;language=de","» Services")</f>
        <v>» Services</v>
      </c>
      <c r="DN51" s="27" t="str">
        <f>HYPERLINK("http://smartfind.lenovo.com/services/#/?keyword="&amp;(SUBSTITUTE(DN8," ",""))&amp;"&amp;countryAndRegion=DE&amp;language=de","» Services")</f>
        <v>» Services</v>
      </c>
      <c r="DO51" s="27" t="str">
        <f>HYPERLINK("http://smartfind.lenovo.com/services/#/?keyword="&amp;(SUBSTITUTE(DO8," ",""))&amp;"&amp;countryAndRegion=DE&amp;language=de","» Services")</f>
        <v>» Services</v>
      </c>
      <c r="DP51" s="27" t="str">
        <f>HYPERLINK("http://smartfind.lenovo.com/services/#/?keyword="&amp;(SUBSTITUTE(DP8," ",""))&amp;"&amp;countryAndRegion=DE&amp;language=de","» Services")</f>
        <v>» Services</v>
      </c>
      <c r="DQ51" s="27" t="str">
        <f>HYPERLINK("http://smartfind.lenovo.com/services/#/?keyword="&amp;(SUBSTITUTE(DQ8," ",""))&amp;"&amp;countryAndRegion=DE&amp;language=de","» Services")</f>
        <v>» Services</v>
      </c>
      <c r="DR51" s="27" t="str">
        <f>HYPERLINK("http://smartfind.lenovo.com/services/#/?keyword="&amp;(SUBSTITUTE(DR8," ",""))&amp;"&amp;countryAndRegion=DE&amp;language=de","» Services")</f>
        <v>» Services</v>
      </c>
      <c r="DS51" s="27" t="str">
        <f>HYPERLINK("http://smartfind.lenovo.com/services/#/?keyword="&amp;(SUBSTITUTE(DS8," ",""))&amp;"&amp;countryAndRegion=DE&amp;language=de","» Services")</f>
        <v>» Services</v>
      </c>
      <c r="DU51" s="27" t="str">
        <f>HYPERLINK("http://smartfind.lenovo.com/services/#/?keyword="&amp;(SUBSTITUTE(DU8," ",""))&amp;"&amp;countryAndRegion=DE&amp;language=de","» Services")</f>
        <v>» Services</v>
      </c>
      <c r="DV51" s="27" t="str">
        <f>HYPERLINK("http://smartfind.lenovo.com/services/#/?keyword="&amp;(SUBSTITUTE(DV8," ",""))&amp;"&amp;countryAndRegion=DE&amp;language=de","» Services")</f>
        <v>» Services</v>
      </c>
      <c r="DX51" s="27" t="str">
        <f>HYPERLINK("http://smartfind.lenovo.com/services/#/?keyword="&amp;(SUBSTITUTE(DX8," ",""))&amp;"&amp;countryAndRegion=DE&amp;language=de","» Services")</f>
        <v>» Services</v>
      </c>
      <c r="DY51" s="27" t="str">
        <f>HYPERLINK("http://smartfind.lenovo.com/services/#/?keyword="&amp;(SUBSTITUTE(DY8," ",""))&amp;"&amp;countryAndRegion=DE&amp;language=de","» Services")</f>
        <v>» Services</v>
      </c>
      <c r="DZ51" s="27" t="str">
        <f>HYPERLINK("http://smartfind.lenovo.com/services/#/?keyword="&amp;(SUBSTITUTE(DZ8," ",""))&amp;"&amp;countryAndRegion=DE&amp;language=de","» Services")</f>
        <v>» Services</v>
      </c>
      <c r="EA51" s="27" t="str">
        <f>HYPERLINK("http://smartfind.lenovo.com/services/#/?keyword="&amp;(SUBSTITUTE(EA8," ",""))&amp;"&amp;countryAndRegion=DE&amp;language=de","» Services")</f>
        <v>» Services</v>
      </c>
      <c r="EB51" s="27" t="str">
        <f>HYPERLINK("http://smartfind.lenovo.com/services/#/?keyword="&amp;(SUBSTITUTE(EB8," ",""))&amp;"&amp;countryAndRegion=DE&amp;language=de","» Services")</f>
        <v>» Services</v>
      </c>
      <c r="EC51" s="27" t="str">
        <f>HYPERLINK("http://smartfind.lenovo.com/services/#/?keyword="&amp;(SUBSTITUTE(EC8," ",""))&amp;"&amp;countryAndRegion=DE&amp;language=de","» Services")</f>
        <v>» Services</v>
      </c>
      <c r="EE51" s="27" t="str">
        <f>HYPERLINK("http://smartfind.lenovo.com/services/#/?keyword="&amp;(SUBSTITUTE(EE8," ",""))&amp;"&amp;countryAndRegion=DE&amp;language=de","» Services")</f>
        <v>» Services</v>
      </c>
      <c r="EF51" s="27" t="str">
        <f>HYPERLINK("http://smartfind.lenovo.com/services/#/?keyword="&amp;(SUBSTITUTE(EF8," ",""))&amp;"&amp;countryAndRegion=DE&amp;language=de","» Services")</f>
        <v>» Services</v>
      </c>
      <c r="EG51" s="27" t="str">
        <f>HYPERLINK("http://smartfind.lenovo.com/services/#/?keyword="&amp;(SUBSTITUTE(EG8," ",""))&amp;"&amp;countryAndRegion=DE&amp;language=de","» Services")</f>
        <v>» Services</v>
      </c>
      <c r="EI51" s="27" t="str">
        <f>HYPERLINK("http://smartfind.lenovo.com/services/#/?keyword="&amp;(SUBSTITUTE(EI8," ",""))&amp;"&amp;countryAndRegion=DE&amp;language=de","» Services")</f>
        <v>» Services</v>
      </c>
      <c r="EJ51" s="27" t="str">
        <f>HYPERLINK("http://smartfind.lenovo.com/services/#/?keyword="&amp;(SUBSTITUTE(EJ8," ",""))&amp;"&amp;countryAndRegion=DE&amp;language=de","» Services")</f>
        <v>» Services</v>
      </c>
      <c r="EK51" s="27" t="str">
        <f>HYPERLINK("http://smartfind.lenovo.com/services/#/?keyword="&amp;(SUBSTITUTE(EK8," ",""))&amp;"&amp;countryAndRegion=DE&amp;language=de","» Services")</f>
        <v>» Services</v>
      </c>
      <c r="EL51" s="27" t="str">
        <f>HYPERLINK("http://smartfind.lenovo.com/services/#/?keyword="&amp;(SUBSTITUTE(EL8," ",""))&amp;"&amp;countryAndRegion=DE&amp;language=de","» Services")</f>
        <v>» Services</v>
      </c>
      <c r="EM51" s="27" t="str">
        <f>HYPERLINK("http://smartfind.lenovo.com/services/#/?keyword="&amp;(SUBSTITUTE(EM8," ",""))&amp;"&amp;countryAndRegion=DE&amp;language=de","» Services")</f>
        <v>» Services</v>
      </c>
      <c r="EN51" s="27" t="str">
        <f>HYPERLINK("http://smartfind.lenovo.com/services/#/?keyword="&amp;(SUBSTITUTE(EN8," ",""))&amp;"&amp;countryAndRegion=DE&amp;language=de","» Services")</f>
        <v>» Services</v>
      </c>
      <c r="EP51" s="27" t="str">
        <f>HYPERLINK("http://smartfind.lenovo.com/services/#/?keyword="&amp;(SUBSTITUTE(EP8," ",""))&amp;"&amp;countryAndRegion=DE&amp;language=de","» Services")</f>
        <v>» Services</v>
      </c>
      <c r="EQ51" s="27" t="str">
        <f>HYPERLINK("http://smartfind.lenovo.com/services/#/?keyword="&amp;(SUBSTITUTE(EQ8," ",""))&amp;"&amp;countryAndRegion=DE&amp;language=de","» Services")</f>
        <v>» Services</v>
      </c>
      <c r="ER51" s="27" t="str">
        <f>HYPERLINK("http://smartfind.lenovo.com/services/#/?keyword="&amp;(SUBSTITUTE(ER8," ",""))&amp;"&amp;countryAndRegion=DE&amp;language=de","» Services")</f>
        <v>» Services</v>
      </c>
      <c r="ES51" s="27" t="str">
        <f>HYPERLINK("http://smartfind.lenovo.com/services/#/?keyword="&amp;(SUBSTITUTE(ES8," ",""))&amp;"&amp;countryAndRegion=DE&amp;language=de","» Services")</f>
        <v>» Services</v>
      </c>
      <c r="ET51" s="27" t="str">
        <f>HYPERLINK("http://smartfind.lenovo.com/services/#/?keyword="&amp;(SUBSTITUTE(ET8," ",""))&amp;"&amp;countryAndRegion=DE&amp;language=de","» Services")</f>
        <v>» Services</v>
      </c>
      <c r="EU51" s="27" t="str">
        <f>HYPERLINK("http://smartfind.lenovo.com/services/#/?keyword="&amp;(SUBSTITUTE(EU8," ",""))&amp;"&amp;countryAndRegion=DE&amp;language=de","» Services")</f>
        <v>» Services</v>
      </c>
      <c r="EW51" s="27" t="str">
        <f>HYPERLINK("http://smartfind.lenovo.com/services/#/?keyword="&amp;(SUBSTITUTE(EW8," ",""))&amp;"&amp;countryAndRegion=DE&amp;language=de","» Services")</f>
        <v>» Services</v>
      </c>
      <c r="EX51" s="27" t="str">
        <f>HYPERLINK("http://smartfind.lenovo.com/services/#/?keyword="&amp;(SUBSTITUTE(EX8," ",""))&amp;"&amp;countryAndRegion=DE&amp;language=de","» Services")</f>
        <v>» Services</v>
      </c>
      <c r="EY51" s="27" t="str">
        <f>HYPERLINK("http://smartfind.lenovo.com/services/#/?keyword="&amp;(SUBSTITUTE(EY8," ",""))&amp;"&amp;countryAndRegion=DE&amp;language=de","» Services")</f>
        <v>» Services</v>
      </c>
      <c r="EZ51" s="27" t="str">
        <f>HYPERLINK("http://smartfind.lenovo.com/services/#/?keyword="&amp;(SUBSTITUTE(EZ8," ",""))&amp;"&amp;countryAndRegion=DE&amp;language=de","» Services")</f>
        <v>» Services</v>
      </c>
      <c r="FA51" s="27" t="str">
        <f>HYPERLINK("http://smartfind.lenovo.com/services/#/?keyword="&amp;(SUBSTITUTE(FA8," ",""))&amp;"&amp;countryAndRegion=DE&amp;language=de","» Services")</f>
        <v>» Services</v>
      </c>
      <c r="FC51" s="27" t="str">
        <f>HYPERLINK("http://smartfind.lenovo.com/services/#/?keyword="&amp;(SUBSTITUTE(FC8," ",""))&amp;"&amp;countryAndRegion=DE&amp;language=de","» Services")</f>
        <v>» Services</v>
      </c>
      <c r="FD51" s="27" t="str">
        <f>HYPERLINK("http://smartfind.lenovo.com/services/#/?keyword="&amp;(SUBSTITUTE(FD8," ",""))&amp;"&amp;countryAndRegion=DE&amp;language=de","» Services")</f>
        <v>» Services</v>
      </c>
    </row>
    <row r="52" spans="1:160" ht="52.5" customHeight="1" x14ac:dyDescent="0.25">
      <c r="A52" s="14" t="s">
        <v>33</v>
      </c>
      <c r="B52" s="29" t="s">
        <v>408</v>
      </c>
      <c r="C52" s="29" t="s">
        <v>408</v>
      </c>
      <c r="E52" s="29" t="s">
        <v>408</v>
      </c>
      <c r="F52" s="29" t="s">
        <v>408</v>
      </c>
      <c r="G52" s="29" t="s">
        <v>408</v>
      </c>
      <c r="I52" s="15" t="s">
        <v>408</v>
      </c>
      <c r="J52" s="15" t="s">
        <v>408</v>
      </c>
      <c r="L52" s="15" t="s">
        <v>765</v>
      </c>
      <c r="N52" s="15" t="s">
        <v>493</v>
      </c>
      <c r="O52" s="15" t="s">
        <v>493</v>
      </c>
      <c r="P52" s="15" t="s">
        <v>493</v>
      </c>
      <c r="R52" s="15" t="s">
        <v>493</v>
      </c>
      <c r="S52" s="15" t="s">
        <v>493</v>
      </c>
      <c r="T52" s="15" t="s">
        <v>493</v>
      </c>
      <c r="V52" s="15" t="s">
        <v>493</v>
      </c>
      <c r="W52" s="15" t="s">
        <v>493</v>
      </c>
      <c r="X52" s="15" t="s">
        <v>493</v>
      </c>
      <c r="Y52" s="15" t="s">
        <v>493</v>
      </c>
      <c r="AA52" s="15" t="s">
        <v>493</v>
      </c>
      <c r="AB52" s="15" t="s">
        <v>493</v>
      </c>
      <c r="AC52" s="15" t="s">
        <v>493</v>
      </c>
      <c r="AD52" s="15" t="s">
        <v>493</v>
      </c>
      <c r="AF52" s="15" t="s">
        <v>493</v>
      </c>
      <c r="AG52" s="15" t="s">
        <v>493</v>
      </c>
      <c r="AH52" s="15" t="s">
        <v>493</v>
      </c>
      <c r="AJ52" s="15" t="s">
        <v>519</v>
      </c>
      <c r="AK52" s="15" t="s">
        <v>519</v>
      </c>
      <c r="AM52" s="15" t="s">
        <v>493</v>
      </c>
      <c r="AN52" s="15" t="s">
        <v>493</v>
      </c>
      <c r="AO52" s="15" t="s">
        <v>493</v>
      </c>
      <c r="AQ52" s="15" t="s">
        <v>493</v>
      </c>
      <c r="AR52" s="15" t="s">
        <v>493</v>
      </c>
      <c r="AS52" s="15" t="s">
        <v>493</v>
      </c>
      <c r="AT52" s="15" t="s">
        <v>493</v>
      </c>
      <c r="AV52" s="15" t="s">
        <v>493</v>
      </c>
      <c r="AW52" s="15" t="s">
        <v>493</v>
      </c>
      <c r="AX52" s="15" t="s">
        <v>493</v>
      </c>
      <c r="AY52" s="15" t="s">
        <v>493</v>
      </c>
      <c r="BA52" s="15" t="s">
        <v>493</v>
      </c>
      <c r="BB52" s="15" t="s">
        <v>493</v>
      </c>
      <c r="BC52" s="15" t="s">
        <v>493</v>
      </c>
      <c r="BD52" s="15" t="s">
        <v>493</v>
      </c>
      <c r="BF52" s="15" t="s">
        <v>493</v>
      </c>
      <c r="BG52" s="15" t="s">
        <v>493</v>
      </c>
      <c r="BH52" s="15" t="s">
        <v>493</v>
      </c>
      <c r="BI52" s="15" t="s">
        <v>493</v>
      </c>
      <c r="BJ52" s="15" t="s">
        <v>493</v>
      </c>
      <c r="BL52" s="15" t="s">
        <v>533</v>
      </c>
      <c r="BN52" s="15" t="s">
        <v>533</v>
      </c>
      <c r="BO52" s="15" t="s">
        <v>533</v>
      </c>
      <c r="BP52" s="15" t="s">
        <v>533</v>
      </c>
      <c r="BR52" s="15" t="s">
        <v>533</v>
      </c>
      <c r="BS52" s="15" t="s">
        <v>533</v>
      </c>
      <c r="BT52" s="15" t="s">
        <v>533</v>
      </c>
      <c r="BU52" s="15" t="s">
        <v>533</v>
      </c>
      <c r="BV52" s="15" t="s">
        <v>533</v>
      </c>
      <c r="BX52" s="15" t="s">
        <v>533</v>
      </c>
      <c r="BY52" s="15" t="s">
        <v>533</v>
      </c>
      <c r="BZ52" s="15" t="s">
        <v>533</v>
      </c>
      <c r="CA52" s="15" t="s">
        <v>533</v>
      </c>
      <c r="CC52" s="15" t="s">
        <v>533</v>
      </c>
      <c r="CD52" s="15" t="s">
        <v>533</v>
      </c>
      <c r="CE52" s="15" t="s">
        <v>533</v>
      </c>
      <c r="CF52" s="15" t="s">
        <v>533</v>
      </c>
      <c r="CG52" s="15" t="s">
        <v>533</v>
      </c>
      <c r="CI52" s="15" t="s">
        <v>533</v>
      </c>
      <c r="CJ52" s="15" t="s">
        <v>533</v>
      </c>
      <c r="CK52" s="15" t="s">
        <v>533</v>
      </c>
      <c r="CL52" s="15" t="s">
        <v>533</v>
      </c>
      <c r="CM52" s="15" t="s">
        <v>533</v>
      </c>
      <c r="CN52" s="15" t="s">
        <v>533</v>
      </c>
      <c r="CP52" s="15" t="s">
        <v>533</v>
      </c>
      <c r="CQ52" s="15" t="s">
        <v>533</v>
      </c>
      <c r="CR52" s="15" t="s">
        <v>533</v>
      </c>
      <c r="CS52" s="15" t="s">
        <v>533</v>
      </c>
      <c r="CT52" s="15" t="s">
        <v>533</v>
      </c>
      <c r="CU52" s="15" t="s">
        <v>533</v>
      </c>
      <c r="CW52" s="15" t="s">
        <v>533</v>
      </c>
      <c r="CX52" s="15" t="s">
        <v>533</v>
      </c>
      <c r="CY52" s="15" t="s">
        <v>533</v>
      </c>
      <c r="CZ52" s="15" t="s">
        <v>533</v>
      </c>
      <c r="DB52" s="15" t="s">
        <v>533</v>
      </c>
      <c r="DC52" s="15" t="s">
        <v>533</v>
      </c>
      <c r="DD52" s="15" t="s">
        <v>533</v>
      </c>
      <c r="DE52" s="15" t="s">
        <v>533</v>
      </c>
      <c r="DF52" s="15" t="s">
        <v>533</v>
      </c>
      <c r="DG52" s="15" t="s">
        <v>533</v>
      </c>
      <c r="DI52" s="15" t="s">
        <v>533</v>
      </c>
      <c r="DJ52" s="15" t="s">
        <v>533</v>
      </c>
      <c r="DK52" s="15" t="s">
        <v>533</v>
      </c>
      <c r="DM52" s="15" t="s">
        <v>533</v>
      </c>
      <c r="DN52" s="15" t="s">
        <v>533</v>
      </c>
      <c r="DO52" s="15" t="s">
        <v>533</v>
      </c>
      <c r="DP52" s="15" t="s">
        <v>533</v>
      </c>
      <c r="DQ52" s="15" t="s">
        <v>533</v>
      </c>
      <c r="DR52" s="15" t="s">
        <v>533</v>
      </c>
      <c r="DS52" s="15" t="s">
        <v>533</v>
      </c>
      <c r="DU52" s="15" t="s">
        <v>533</v>
      </c>
      <c r="DV52" s="15" t="s">
        <v>533</v>
      </c>
      <c r="DX52" s="15" t="s">
        <v>533</v>
      </c>
      <c r="DY52" s="15" t="s">
        <v>533</v>
      </c>
      <c r="DZ52" s="15" t="s">
        <v>533</v>
      </c>
      <c r="EA52" s="15" t="s">
        <v>533</v>
      </c>
      <c r="EB52" s="15" t="s">
        <v>533</v>
      </c>
      <c r="EC52" s="15" t="s">
        <v>533</v>
      </c>
      <c r="EE52" s="15" t="s">
        <v>533</v>
      </c>
      <c r="EF52" s="15" t="s">
        <v>533</v>
      </c>
      <c r="EG52" s="15" t="s">
        <v>533</v>
      </c>
      <c r="EI52" s="15" t="s">
        <v>809</v>
      </c>
      <c r="EJ52" s="15" t="s">
        <v>809</v>
      </c>
      <c r="EK52" s="15" t="s">
        <v>809</v>
      </c>
      <c r="EL52" s="15" t="s">
        <v>809</v>
      </c>
      <c r="EM52" s="15" t="s">
        <v>809</v>
      </c>
      <c r="EN52" s="15" t="s">
        <v>809</v>
      </c>
      <c r="EP52" s="15" t="s">
        <v>638</v>
      </c>
      <c r="EQ52" s="15" t="s">
        <v>638</v>
      </c>
      <c r="ER52" s="15" t="s">
        <v>638</v>
      </c>
      <c r="ES52" s="15" t="s">
        <v>638</v>
      </c>
      <c r="ET52" s="15" t="s">
        <v>638</v>
      </c>
      <c r="EU52" s="15" t="s">
        <v>638</v>
      </c>
      <c r="EW52" s="15" t="s">
        <v>638</v>
      </c>
      <c r="EX52" s="15" t="s">
        <v>638</v>
      </c>
      <c r="EY52" s="15" t="s">
        <v>638</v>
      </c>
      <c r="EZ52" s="15" t="s">
        <v>638</v>
      </c>
      <c r="FA52" s="15" t="s">
        <v>638</v>
      </c>
      <c r="FC52" s="15" t="s">
        <v>809</v>
      </c>
      <c r="FD52" s="15" t="s">
        <v>809</v>
      </c>
    </row>
    <row r="53" spans="1:160" ht="52.5" customHeight="1" x14ac:dyDescent="0.25">
      <c r="A53" s="14" t="s">
        <v>34</v>
      </c>
      <c r="B53" s="15" t="s">
        <v>510</v>
      </c>
      <c r="C53" s="15" t="s">
        <v>510</v>
      </c>
      <c r="E53" s="15" t="s">
        <v>510</v>
      </c>
      <c r="F53" s="15" t="s">
        <v>510</v>
      </c>
      <c r="G53" s="15" t="s">
        <v>510</v>
      </c>
      <c r="I53" s="15" t="s">
        <v>510</v>
      </c>
      <c r="J53" s="15" t="s">
        <v>510</v>
      </c>
      <c r="L53" s="15" t="s">
        <v>766</v>
      </c>
      <c r="N53" s="15" t="s">
        <v>494</v>
      </c>
      <c r="O53" s="15" t="s">
        <v>494</v>
      </c>
      <c r="P53" s="15" t="s">
        <v>494</v>
      </c>
      <c r="R53" s="15" t="s">
        <v>494</v>
      </c>
      <c r="S53" s="15" t="s">
        <v>494</v>
      </c>
      <c r="T53" s="15" t="s">
        <v>494</v>
      </c>
      <c r="V53" s="15" t="s">
        <v>494</v>
      </c>
      <c r="W53" s="15" t="s">
        <v>494</v>
      </c>
      <c r="X53" s="15" t="s">
        <v>494</v>
      </c>
      <c r="Y53" s="15" t="s">
        <v>494</v>
      </c>
      <c r="AA53" s="15" t="s">
        <v>494</v>
      </c>
      <c r="AB53" s="15" t="s">
        <v>494</v>
      </c>
      <c r="AC53" s="15" t="s">
        <v>494</v>
      </c>
      <c r="AD53" s="15" t="s">
        <v>494</v>
      </c>
      <c r="AF53" s="15" t="s">
        <v>494</v>
      </c>
      <c r="AG53" s="15" t="s">
        <v>494</v>
      </c>
      <c r="AH53" s="15" t="s">
        <v>494</v>
      </c>
      <c r="AJ53" s="15" t="s">
        <v>260</v>
      </c>
      <c r="AK53" s="15" t="s">
        <v>260</v>
      </c>
      <c r="AM53" s="15" t="s">
        <v>494</v>
      </c>
      <c r="AN53" s="15" t="s">
        <v>494</v>
      </c>
      <c r="AO53" s="15" t="s">
        <v>494</v>
      </c>
      <c r="AQ53" s="15" t="s">
        <v>494</v>
      </c>
      <c r="AR53" s="15" t="s">
        <v>494</v>
      </c>
      <c r="AS53" s="15" t="s">
        <v>494</v>
      </c>
      <c r="AT53" s="15" t="s">
        <v>494</v>
      </c>
      <c r="AV53" s="15" t="s">
        <v>494</v>
      </c>
      <c r="AW53" s="15" t="s">
        <v>494</v>
      </c>
      <c r="AX53" s="15" t="s">
        <v>494</v>
      </c>
      <c r="AY53" s="15" t="s">
        <v>494</v>
      </c>
      <c r="BA53" s="15" t="s">
        <v>494</v>
      </c>
      <c r="BB53" s="15" t="s">
        <v>494</v>
      </c>
      <c r="BC53" s="15" t="s">
        <v>494</v>
      </c>
      <c r="BD53" s="15" t="s">
        <v>494</v>
      </c>
      <c r="BF53" s="15" t="s">
        <v>494</v>
      </c>
      <c r="BG53" s="15" t="s">
        <v>494</v>
      </c>
      <c r="BH53" s="15" t="s">
        <v>494</v>
      </c>
      <c r="BI53" s="15" t="s">
        <v>494</v>
      </c>
      <c r="BJ53" s="15" t="s">
        <v>494</v>
      </c>
      <c r="BL53" s="15" t="s">
        <v>493</v>
      </c>
      <c r="BN53" s="15" t="s">
        <v>493</v>
      </c>
      <c r="BO53" s="15" t="s">
        <v>493</v>
      </c>
      <c r="BP53" s="15" t="s">
        <v>493</v>
      </c>
      <c r="BR53" s="15" t="s">
        <v>493</v>
      </c>
      <c r="BS53" s="15" t="s">
        <v>493</v>
      </c>
      <c r="BT53" s="15" t="s">
        <v>493</v>
      </c>
      <c r="BU53" s="15" t="s">
        <v>493</v>
      </c>
      <c r="BV53" s="15" t="s">
        <v>493</v>
      </c>
      <c r="BX53" s="15" t="s">
        <v>493</v>
      </c>
      <c r="BY53" s="15" t="s">
        <v>493</v>
      </c>
      <c r="BZ53" s="15" t="s">
        <v>493</v>
      </c>
      <c r="CA53" s="15" t="s">
        <v>493</v>
      </c>
      <c r="CC53" s="15" t="s">
        <v>493</v>
      </c>
      <c r="CD53" s="15" t="s">
        <v>493</v>
      </c>
      <c r="CE53" s="15" t="s">
        <v>493</v>
      </c>
      <c r="CF53" s="15" t="s">
        <v>493</v>
      </c>
      <c r="CG53" s="15" t="s">
        <v>493</v>
      </c>
      <c r="CI53" s="15" t="s">
        <v>493</v>
      </c>
      <c r="CJ53" s="15" t="s">
        <v>493</v>
      </c>
      <c r="CK53" s="15" t="s">
        <v>493</v>
      </c>
      <c r="CL53" s="15" t="s">
        <v>493</v>
      </c>
      <c r="CM53" s="15" t="s">
        <v>493</v>
      </c>
      <c r="CN53" s="15" t="s">
        <v>493</v>
      </c>
      <c r="CP53" s="15" t="s">
        <v>493</v>
      </c>
      <c r="CQ53" s="15" t="s">
        <v>493</v>
      </c>
      <c r="CR53" s="15" t="s">
        <v>493</v>
      </c>
      <c r="CS53" s="15" t="s">
        <v>493</v>
      </c>
      <c r="CT53" s="15" t="s">
        <v>493</v>
      </c>
      <c r="CU53" s="15" t="s">
        <v>493</v>
      </c>
      <c r="CW53" s="15" t="s">
        <v>233</v>
      </c>
      <c r="CX53" s="15" t="s">
        <v>233</v>
      </c>
      <c r="CY53" s="15" t="s">
        <v>233</v>
      </c>
      <c r="CZ53" s="15" t="s">
        <v>233</v>
      </c>
      <c r="DB53" s="15" t="s">
        <v>233</v>
      </c>
      <c r="DC53" s="15" t="s">
        <v>233</v>
      </c>
      <c r="DD53" s="15" t="s">
        <v>233</v>
      </c>
      <c r="DE53" s="15" t="s">
        <v>233</v>
      </c>
      <c r="DF53" s="15" t="s">
        <v>233</v>
      </c>
      <c r="DG53" s="15" t="s">
        <v>233</v>
      </c>
      <c r="DI53" s="15" t="s">
        <v>233</v>
      </c>
      <c r="DJ53" s="15" t="s">
        <v>233</v>
      </c>
      <c r="DK53" s="15" t="s">
        <v>233</v>
      </c>
      <c r="DM53" s="15" t="s">
        <v>233</v>
      </c>
      <c r="DN53" s="15" t="s">
        <v>233</v>
      </c>
      <c r="DO53" s="15" t="s">
        <v>233</v>
      </c>
      <c r="DP53" s="15" t="s">
        <v>233</v>
      </c>
      <c r="DQ53" s="15" t="s">
        <v>233</v>
      </c>
      <c r="DR53" s="15" t="s">
        <v>233</v>
      </c>
      <c r="DS53" s="15" t="s">
        <v>233</v>
      </c>
      <c r="DU53" s="15" t="s">
        <v>233</v>
      </c>
      <c r="DV53" s="15" t="s">
        <v>233</v>
      </c>
      <c r="DX53" s="15" t="s">
        <v>233</v>
      </c>
      <c r="DY53" s="15" t="s">
        <v>233</v>
      </c>
      <c r="DZ53" s="15" t="s">
        <v>233</v>
      </c>
      <c r="EA53" s="15" t="s">
        <v>233</v>
      </c>
      <c r="EB53" s="15" t="s">
        <v>233</v>
      </c>
      <c r="EC53" s="15" t="s">
        <v>233</v>
      </c>
      <c r="EE53" s="15" t="s">
        <v>233</v>
      </c>
      <c r="EF53" s="15" t="s">
        <v>233</v>
      </c>
      <c r="EG53" s="15" t="s">
        <v>233</v>
      </c>
      <c r="EI53" s="15" t="s">
        <v>810</v>
      </c>
      <c r="EJ53" s="15" t="s">
        <v>810</v>
      </c>
      <c r="EK53" s="15" t="s">
        <v>810</v>
      </c>
      <c r="EL53" s="15" t="s">
        <v>810</v>
      </c>
      <c r="EM53" s="15" t="s">
        <v>810</v>
      </c>
      <c r="EN53" s="15" t="s">
        <v>810</v>
      </c>
      <c r="EP53" s="15" t="s">
        <v>639</v>
      </c>
      <c r="EQ53" s="15" t="s">
        <v>639</v>
      </c>
      <c r="ER53" s="15" t="s">
        <v>639</v>
      </c>
      <c r="ES53" s="15" t="s">
        <v>639</v>
      </c>
      <c r="ET53" s="15" t="s">
        <v>639</v>
      </c>
      <c r="EU53" s="15" t="s">
        <v>639</v>
      </c>
      <c r="EW53" s="15" t="s">
        <v>639</v>
      </c>
      <c r="EX53" s="15" t="s">
        <v>639</v>
      </c>
      <c r="EY53" s="15" t="s">
        <v>639</v>
      </c>
      <c r="EZ53" s="15" t="s">
        <v>639</v>
      </c>
      <c r="FA53" s="15" t="s">
        <v>639</v>
      </c>
      <c r="FC53" s="15" t="s">
        <v>810</v>
      </c>
      <c r="FD53" s="15" t="s">
        <v>810</v>
      </c>
    </row>
    <row r="54" spans="1:160" ht="52.5" customHeight="1" x14ac:dyDescent="0.25">
      <c r="A54" s="14" t="s">
        <v>35</v>
      </c>
      <c r="B54" s="15" t="s">
        <v>409</v>
      </c>
      <c r="C54" s="15" t="s">
        <v>409</v>
      </c>
      <c r="E54" s="15" t="s">
        <v>409</v>
      </c>
      <c r="F54" s="15" t="s">
        <v>409</v>
      </c>
      <c r="G54" s="15" t="s">
        <v>409</v>
      </c>
      <c r="I54" s="15" t="s">
        <v>409</v>
      </c>
      <c r="J54" s="15" t="s">
        <v>409</v>
      </c>
      <c r="L54" s="15" t="s">
        <v>768</v>
      </c>
      <c r="N54" s="15" t="s">
        <v>261</v>
      </c>
      <c r="O54" s="15" t="s">
        <v>261</v>
      </c>
      <c r="P54" s="15" t="s">
        <v>261</v>
      </c>
      <c r="R54" s="15" t="s">
        <v>261</v>
      </c>
      <c r="S54" s="15" t="s">
        <v>261</v>
      </c>
      <c r="T54" s="15" t="s">
        <v>261</v>
      </c>
      <c r="V54" s="15" t="s">
        <v>261</v>
      </c>
      <c r="W54" s="15" t="s">
        <v>261</v>
      </c>
      <c r="X54" s="15" t="s">
        <v>261</v>
      </c>
      <c r="Y54" s="15" t="s">
        <v>261</v>
      </c>
      <c r="AA54" s="15" t="s">
        <v>261</v>
      </c>
      <c r="AB54" s="15" t="s">
        <v>261</v>
      </c>
      <c r="AC54" s="15" t="s">
        <v>261</v>
      </c>
      <c r="AD54" s="15" t="s">
        <v>261</v>
      </c>
      <c r="AF54" s="15" t="s">
        <v>261</v>
      </c>
      <c r="AG54" s="15" t="s">
        <v>261</v>
      </c>
      <c r="AH54" s="15" t="s">
        <v>261</v>
      </c>
      <c r="AJ54" s="15" t="s">
        <v>520</v>
      </c>
      <c r="AK54" s="15" t="s">
        <v>520</v>
      </c>
      <c r="AM54" s="15" t="s">
        <v>261</v>
      </c>
      <c r="AN54" s="15" t="s">
        <v>261</v>
      </c>
      <c r="AO54" s="15" t="s">
        <v>261</v>
      </c>
      <c r="AQ54" s="15" t="s">
        <v>261</v>
      </c>
      <c r="AR54" s="15" t="s">
        <v>261</v>
      </c>
      <c r="AS54" s="15" t="s">
        <v>261</v>
      </c>
      <c r="AT54" s="15" t="s">
        <v>261</v>
      </c>
      <c r="AV54" s="15" t="s">
        <v>261</v>
      </c>
      <c r="AW54" s="15" t="s">
        <v>261</v>
      </c>
      <c r="AX54" s="15" t="s">
        <v>261</v>
      </c>
      <c r="AY54" s="15" t="s">
        <v>261</v>
      </c>
      <c r="BA54" s="15" t="s">
        <v>261</v>
      </c>
      <c r="BB54" s="15" t="s">
        <v>261</v>
      </c>
      <c r="BC54" s="15" t="s">
        <v>261</v>
      </c>
      <c r="BD54" s="15" t="s">
        <v>261</v>
      </c>
      <c r="BF54" s="15" t="s">
        <v>261</v>
      </c>
      <c r="BG54" s="15" t="s">
        <v>261</v>
      </c>
      <c r="BH54" s="15" t="s">
        <v>261</v>
      </c>
      <c r="BI54" s="15" t="s">
        <v>261</v>
      </c>
      <c r="BJ54" s="15" t="s">
        <v>261</v>
      </c>
      <c r="BL54" s="15" t="s">
        <v>234</v>
      </c>
      <c r="BN54" s="15" t="s">
        <v>234</v>
      </c>
      <c r="BO54" s="15" t="s">
        <v>234</v>
      </c>
      <c r="BP54" s="15" t="s">
        <v>234</v>
      </c>
      <c r="BR54" s="15" t="s">
        <v>234</v>
      </c>
      <c r="BS54" s="15" t="s">
        <v>234</v>
      </c>
      <c r="BT54" s="15" t="s">
        <v>234</v>
      </c>
      <c r="BU54" s="15" t="s">
        <v>234</v>
      </c>
      <c r="BV54" s="15" t="s">
        <v>234</v>
      </c>
      <c r="BX54" s="15" t="s">
        <v>234</v>
      </c>
      <c r="BY54" s="15" t="s">
        <v>234</v>
      </c>
      <c r="BZ54" s="15" t="s">
        <v>234</v>
      </c>
      <c r="CA54" s="15" t="s">
        <v>234</v>
      </c>
      <c r="CC54" s="15" t="s">
        <v>234</v>
      </c>
      <c r="CD54" s="15" t="s">
        <v>234</v>
      </c>
      <c r="CE54" s="15" t="s">
        <v>234</v>
      </c>
      <c r="CF54" s="15" t="s">
        <v>234</v>
      </c>
      <c r="CG54" s="15" t="s">
        <v>234</v>
      </c>
      <c r="CI54" s="15" t="s">
        <v>234</v>
      </c>
      <c r="CJ54" s="15" t="s">
        <v>234</v>
      </c>
      <c r="CK54" s="15" t="s">
        <v>234</v>
      </c>
      <c r="CL54" s="15" t="s">
        <v>234</v>
      </c>
      <c r="CM54" s="15" t="s">
        <v>234</v>
      </c>
      <c r="CN54" s="15" t="s">
        <v>234</v>
      </c>
      <c r="CP54" s="15" t="s">
        <v>234</v>
      </c>
      <c r="CQ54" s="15" t="s">
        <v>234</v>
      </c>
      <c r="CR54" s="15" t="s">
        <v>234</v>
      </c>
      <c r="CS54" s="15" t="s">
        <v>234</v>
      </c>
      <c r="CT54" s="15" t="s">
        <v>234</v>
      </c>
      <c r="CU54" s="15" t="s">
        <v>234</v>
      </c>
      <c r="CW54" s="15" t="s">
        <v>234</v>
      </c>
      <c r="CX54" s="15" t="s">
        <v>234</v>
      </c>
      <c r="CY54" s="15" t="s">
        <v>234</v>
      </c>
      <c r="CZ54" s="15" t="s">
        <v>234</v>
      </c>
      <c r="DB54" s="15" t="s">
        <v>234</v>
      </c>
      <c r="DC54" s="15" t="s">
        <v>234</v>
      </c>
      <c r="DD54" s="15" t="s">
        <v>234</v>
      </c>
      <c r="DE54" s="15" t="s">
        <v>234</v>
      </c>
      <c r="DF54" s="15" t="s">
        <v>234</v>
      </c>
      <c r="DG54" s="15" t="s">
        <v>234</v>
      </c>
      <c r="DI54" s="15" t="s">
        <v>234</v>
      </c>
      <c r="DJ54" s="15" t="s">
        <v>234</v>
      </c>
      <c r="DK54" s="15" t="s">
        <v>234</v>
      </c>
      <c r="DM54" s="15" t="s">
        <v>234</v>
      </c>
      <c r="DN54" s="15" t="s">
        <v>234</v>
      </c>
      <c r="DO54" s="15" t="s">
        <v>234</v>
      </c>
      <c r="DP54" s="15" t="s">
        <v>234</v>
      </c>
      <c r="DQ54" s="15" t="s">
        <v>234</v>
      </c>
      <c r="DR54" s="15" t="s">
        <v>234</v>
      </c>
      <c r="DS54" s="15" t="s">
        <v>234</v>
      </c>
      <c r="DU54" s="15" t="s">
        <v>234</v>
      </c>
      <c r="DV54" s="15" t="s">
        <v>234</v>
      </c>
      <c r="DX54" s="15" t="s">
        <v>234</v>
      </c>
      <c r="DY54" s="15" t="s">
        <v>234</v>
      </c>
      <c r="DZ54" s="15" t="s">
        <v>234</v>
      </c>
      <c r="EA54" s="15" t="s">
        <v>234</v>
      </c>
      <c r="EB54" s="15" t="s">
        <v>234</v>
      </c>
      <c r="EC54" s="15" t="s">
        <v>234</v>
      </c>
      <c r="EE54" s="15" t="s">
        <v>234</v>
      </c>
      <c r="EF54" s="15" t="s">
        <v>234</v>
      </c>
      <c r="EG54" s="15" t="s">
        <v>234</v>
      </c>
      <c r="EI54" s="15" t="s">
        <v>376</v>
      </c>
      <c r="EJ54" s="15" t="s">
        <v>376</v>
      </c>
      <c r="EK54" s="15" t="s">
        <v>376</v>
      </c>
      <c r="EL54" s="15" t="s">
        <v>376</v>
      </c>
      <c r="EM54" s="15" t="s">
        <v>376</v>
      </c>
      <c r="EN54" s="15" t="s">
        <v>376</v>
      </c>
      <c r="EP54" s="15" t="s">
        <v>640</v>
      </c>
      <c r="EQ54" s="15" t="s">
        <v>640</v>
      </c>
      <c r="ER54" s="15" t="s">
        <v>640</v>
      </c>
      <c r="ES54" s="15" t="s">
        <v>640</v>
      </c>
      <c r="ET54" s="15" t="s">
        <v>640</v>
      </c>
      <c r="EU54" s="15" t="s">
        <v>640</v>
      </c>
      <c r="EW54" s="15" t="s">
        <v>640</v>
      </c>
      <c r="EX54" s="15" t="s">
        <v>640</v>
      </c>
      <c r="EY54" s="15" t="s">
        <v>640</v>
      </c>
      <c r="EZ54" s="15" t="s">
        <v>640</v>
      </c>
      <c r="FA54" s="15" t="s">
        <v>640</v>
      </c>
      <c r="FC54" s="15" t="s">
        <v>376</v>
      </c>
      <c r="FD54" s="15" t="s">
        <v>376</v>
      </c>
    </row>
    <row r="55" spans="1:160" ht="22.5" customHeight="1" x14ac:dyDescent="0.25">
      <c r="A55" s="13" t="s">
        <v>63</v>
      </c>
      <c r="B55" s="35" t="str">
        <f>HYPERLINK("https://psref.lenovo.com/syspool/Sys/PDF/Lenovo/Lenovo_V15_G4_AMN/Lenovo_V15_G4_AMN_Spec.pdf","» Platform Specifications")</f>
        <v>» Platform Specifications</v>
      </c>
      <c r="C55" s="35" t="str">
        <f>HYPERLINK("https://psref.lenovo.com/syspool/Sys/PDF/Lenovo/Lenovo_V15_G4_AMN/Lenovo_V15_G4_AMN_Spec.pdf","» Platform Specifications")</f>
        <v>» Platform Specifications</v>
      </c>
      <c r="E55" s="35" t="str">
        <f>HYPERLINK("https://psref.lenovo.com/syspool/Sys/PDF/Lenovo/Lenovo_V15_G4_IRU/Lenovo_V15_G4_IRU_Spec.pdf","» Platform Specifications")</f>
        <v>» Platform Specifications</v>
      </c>
      <c r="F55" s="35" t="str">
        <f>HYPERLINK("https://psref.lenovo.com/syspool/Sys/PDF/Lenovo/Lenovo_V15_G4_IRU/Lenovo_V15_G4_IRU_Spec.pdf","» Platform Specifications")</f>
        <v>» Platform Specifications</v>
      </c>
      <c r="G55" s="35" t="str">
        <f>HYPERLINK("https://psref.lenovo.com/syspool/Sys/PDF/Lenovo/Lenovo_V15_G4_IRU/Lenovo_V15_G4_IRU_Spec.pdf","» Platform Specifications")</f>
        <v>» Platform Specifications</v>
      </c>
      <c r="I55" s="30" t="str">
        <f>HYPERLINK("https://psref.lenovo.com/syspool/Sys/PDF/Lenovo/Lenovo_V17_G4_IRU/Lenovo_V17_G4_IRU_Spec.pdf","» Platform Specifications")</f>
        <v>» Platform Specifications</v>
      </c>
      <c r="J55" s="30" t="str">
        <f>HYPERLINK("https://psref.lenovo.com/syspool/Sys/PDF/Lenovo/Lenovo_V17_G4_IRU/Lenovo_V17_G4_IRU_Spec.pdf","» Platform Specifications")</f>
        <v>» Platform Specifications</v>
      </c>
      <c r="L55" s="30" t="str">
        <f>HYPERLINK("https://most.lenovo.com/api/v2/library/pdf/device2pager/Device_Lenovo_13w_Yoga_Gen_2","» Platform Specifications")</f>
        <v>» Platform Specifications</v>
      </c>
      <c r="N55" s="30" t="str">
        <f>HYPERLINK("https://psref.lenovo.com/syspool/Sys/PDF/ThinkBook/ThinkBook_14_G6_ABP/ThinkBook_14_G6_ABP_Spec.pdf","» Platform Specifications")</f>
        <v>» Platform Specifications</v>
      </c>
      <c r="O55" s="30" t="str">
        <f>HYPERLINK("https://psref.lenovo.com/syspool/Sys/PDF/ThinkBook/ThinkBook_14_G6_ABP/ThinkBook_14_G6_ABP_Spec.pdf","» Platform Specifications")</f>
        <v>» Platform Specifications</v>
      </c>
      <c r="P55" s="30" t="str">
        <f>HYPERLINK("https://psref.lenovo.com/syspool/Sys/PDF/ThinkBook/ThinkBook_14_G6_ABP/ThinkBook_14_G6_ABP_Spec.pdf","» Platform Specifications")</f>
        <v>» Platform Specifications</v>
      </c>
      <c r="R55" s="30" t="str">
        <f>HYPERLINK("https://psref.lenovo.com/syspool/Sys/PDF/ThinkBook/ThinkBook_14_G6_IRL/ThinkBook_14_G6_IRL_Spec.pdf","» Platform Specifications")</f>
        <v>» Platform Specifications</v>
      </c>
      <c r="S55" s="30" t="str">
        <f>HYPERLINK("https://psref.lenovo.com/syspool/Sys/PDF/ThinkBook/ThinkBook_14_G6_IRL/ThinkBook_14_G6_IRL_Spec.pdf","» Platform Specifications")</f>
        <v>» Platform Specifications</v>
      </c>
      <c r="T55" s="30" t="str">
        <f>HYPERLINK("https://psref.lenovo.com/syspool/Sys/PDF/ThinkBook/ThinkBook_14_G6_IRL/ThinkBook_14_G6_IRL_Spec.pdf","» Platform Specifications")</f>
        <v>» Platform Specifications</v>
      </c>
      <c r="V55" s="30" t="str">
        <f>HYPERLINK("https://psref.lenovo.com/syspool/Sys/PDF/ThinkBook/ThinkBook_16_G6_ABP/ThinkBook_16_G6_ABP_Spec.pdf","» Platform Specifications")</f>
        <v>» Platform Specifications</v>
      </c>
      <c r="W55" s="30" t="str">
        <f>HYPERLINK("https://psref.lenovo.com/syspool/Sys/PDF/ThinkBook/ThinkBook_16_G6_ABP/ThinkBook_16_G6_ABP_Spec.pdf","» Platform Specifications")</f>
        <v>» Platform Specifications</v>
      </c>
      <c r="X55" s="30" t="str">
        <f>HYPERLINK("https://psref.lenovo.com/syspool/Sys/PDF/ThinkBook/ThinkBook_16_G6_ABP/ThinkBook_16_G6_ABP_Spec.pdf","» Platform Specifications")</f>
        <v>» Platform Specifications</v>
      </c>
      <c r="Y55" s="30" t="str">
        <f>HYPERLINK("https://psref.lenovo.com/syspool/Sys/PDF/ThinkBook/ThinkBook_16_G6_ABP/ThinkBook_16_G6_ABP_Spec.pdf","» Platform Specifications")</f>
        <v>» Platform Specifications</v>
      </c>
      <c r="AA55" s="30" t="str">
        <f>HYPERLINK("https://psref.lenovo.com/syspool/Sys/PDF/ThinkBook/ThinkBook_16_G6_IRL/ThinkBook_16_G6_IRL_Spec.pdf","» Platform Specifications")</f>
        <v>» Platform Specifications</v>
      </c>
      <c r="AB55" s="30" t="str">
        <f>HYPERLINK("https://psref.lenovo.com/syspool/Sys/PDF/ThinkBook/ThinkBook_16_G6_IRL/ThinkBook_16_G6_IRL_Spec.pdf","» Platform Specifications")</f>
        <v>» Platform Specifications</v>
      </c>
      <c r="AC55" s="30" t="str">
        <f>HYPERLINK("https://psref.lenovo.com/syspool/Sys/PDF/ThinkBook/ThinkBook_16_G6_IRL/ThinkBook_16_G6_IRL_Spec.pdf","» Platform Specifications")</f>
        <v>» Platform Specifications</v>
      </c>
      <c r="AD55" s="30" t="str">
        <f>HYPERLINK("https://psref.lenovo.com/syspool/Sys/PDF/ThinkBook/ThinkBook_16_G6_IRL/ThinkBook_16_G6_IRL_Spec.pdf","» Platform Specifications")</f>
        <v>» Platform Specifications</v>
      </c>
      <c r="AF55" s="30" t="str">
        <f>HYPERLINK("https://psref.lenovo.com/syspool/Sys/PDF/ThinkBook/ThinkBook_16p_G4_IRH/ThinkBook_16p_G4_IRH_Spec.pdf","» Platform Specifications")</f>
        <v>» Platform Specifications</v>
      </c>
      <c r="AG55" s="30" t="str">
        <f>HYPERLINK("https://psref.lenovo.com/syspool/Sys/PDF/ThinkBook/ThinkBook_16p_G4_IRH/ThinkBook_16p_G4_IRH_Spec.pdf","» Platform Specifications")</f>
        <v>» Platform Specifications</v>
      </c>
      <c r="AH55" s="30" t="str">
        <f>HYPERLINK("https://psref.lenovo.com/syspool/Sys/PDF/ThinkBook/ThinkBook_16p_G4_IRH/ThinkBook_16p_G4_IRH_Spec.pdf","» Platform Specifications")</f>
        <v>» Platform Specifications</v>
      </c>
      <c r="AJ55" s="30" t="str">
        <f>HYPERLINK("https://psref.lenovo.com/syspool/Sys/PDF/ThinkBook/ThinkBook_13x_G2_IAP/ThinkBook_13x_G2_IAP_Spec.pdf","» Platform Specifications")</f>
        <v>» Platform Specifications</v>
      </c>
      <c r="AK55" s="30" t="str">
        <f>HYPERLINK("https://psref.lenovo.com/syspool/Sys/PDF/ThinkBook/ThinkBook_13x_G2_IAP/ThinkBook_13x_G2_IAP_Spec.pdf","» Platform Specifications")</f>
        <v>» Platform Specifications</v>
      </c>
      <c r="AM55" s="30" t="str">
        <f>HYPERLINK("https://psref.lenovo.com/syspool/Sys/PDF/ThinkBook/ThinkBook_14s_Yoga_G3_IRU/ThinkBook_14s_Yoga_G3_IRU_Spec.pdf","» Platform Specifications")</f>
        <v>» Platform Specifications</v>
      </c>
      <c r="AN55" s="30" t="str">
        <f>HYPERLINK("https://psref.lenovo.com/syspool/Sys/PDF/ThinkBook/ThinkBook_14s_Yoga_G3_IRU/ThinkBook_14s_Yoga_G3_IRU_Spec.pdf","» Platform Specifications")</f>
        <v>» Platform Specifications</v>
      </c>
      <c r="AO55" s="30" t="str">
        <f>HYPERLINK("https://psref.lenovo.com/syspool/Sys/PDF/ThinkBook/ThinkBook_14s_Yoga_G3_IRU/ThinkBook_14s_Yoga_G3_IRU_Spec.pdf","» Platform Specifications")</f>
        <v>» Platform Specifications</v>
      </c>
      <c r="AQ55" s="30" t="str">
        <f>HYPERLINK("https://psref.lenovo.com/syspool/Sys/PDF/ThinkPad/ThinkPad_E14_Gen_5_AMD/ThinkPad_E14_Gen_5_AMD_Spec.pdf","» Platform Specifications")</f>
        <v>» Platform Specifications</v>
      </c>
      <c r="AR55" s="30" t="str">
        <f>HYPERLINK("https://psref.lenovo.com/syspool/Sys/PDF/ThinkPad/ThinkPad_E14_Gen_5_AMD/ThinkPad_E14_Gen_5_AMD_Spec.pdf","» Platform Specifications")</f>
        <v>» Platform Specifications</v>
      </c>
      <c r="AS55" s="30" t="str">
        <f>HYPERLINK("https://psref.lenovo.com/syspool/Sys/PDF/ThinkPad/ThinkPad_E14_Gen_5_AMD/ThinkPad_E14_Gen_5_AMD_Spec.pdf","» Platform Specifications")</f>
        <v>» Platform Specifications</v>
      </c>
      <c r="AT55" s="30" t="str">
        <f>HYPERLINK("https://psref.lenovo.com/syspool/Sys/PDF/ThinkPad/ThinkPad_E14_Gen_5_AMD/ThinkPad_E14_Gen_5_AMD_Spec.pdf","» Platform Specifications")</f>
        <v>» Platform Specifications</v>
      </c>
      <c r="AV55" s="30" t="str">
        <f t="shared" ref="AV55:AY55" si="7">HYPERLINK("https://psref.lenovo.com/syspool/Sys/PDF/ThinkPad/ThinkPad_E14_Gen_5_Intel/ThinkPad_E14_Gen_5_Intel_Spec.pdf","» Platform Specifications")</f>
        <v>» Platform Specifications</v>
      </c>
      <c r="AW55" s="30" t="str">
        <f t="shared" si="7"/>
        <v>» Platform Specifications</v>
      </c>
      <c r="AX55" s="30" t="str">
        <f t="shared" si="7"/>
        <v>» Platform Specifications</v>
      </c>
      <c r="AY55" s="30" t="str">
        <f t="shared" si="7"/>
        <v>» Platform Specifications</v>
      </c>
      <c r="BA55" s="30" t="str">
        <f>HYPERLINK("https://psref.lenovo.com/syspool/Sys/PDF/ThinkPad/ThinkPad_E16_Gen_1_AMD/ThinkPad_E16_Gen_1_AMD_Spec.pdf","» Platform Specifications")</f>
        <v>» Platform Specifications</v>
      </c>
      <c r="BB55" s="30" t="str">
        <f>HYPERLINK("https://psref.lenovo.com/syspool/Sys/PDF/ThinkPad/ThinkPad_E16_Gen_1_AMD/ThinkPad_E16_Gen_1_AMD_Spec.pdf","» Platform Specifications")</f>
        <v>» Platform Specifications</v>
      </c>
      <c r="BC55" s="30" t="str">
        <f>HYPERLINK("https://psref.lenovo.com/syspool/Sys/PDF/ThinkPad/ThinkPad_E16_Gen_1_AMD/ThinkPad_E16_Gen_1_AMD_Spec.pdf","» Platform Specifications")</f>
        <v>» Platform Specifications</v>
      </c>
      <c r="BD55" s="30" t="str">
        <f>HYPERLINK("https://psref.lenovo.com/syspool/Sys/PDF/ThinkPad/ThinkPad_E16_Gen_1_AMD/ThinkPad_E16_Gen_1_AMD_Spec.pdf","» Platform Specifications")</f>
        <v>» Platform Specifications</v>
      </c>
      <c r="BF55" s="30" t="str">
        <f t="shared" ref="BF55:BJ55" si="8">HYPERLINK("https://psref.lenovo.com/syspool/Sys/PDF/ThinkPad/ThinkPad_E16_Gen_1_Intel/ThinkPad_E16_Gen_1_Intel_Spec.pdf","» Platform Specifications")</f>
        <v>» Platform Specifications</v>
      </c>
      <c r="BG55" s="30" t="str">
        <f t="shared" si="8"/>
        <v>» Platform Specifications</v>
      </c>
      <c r="BH55" s="30" t="str">
        <f t="shared" si="8"/>
        <v>» Platform Specifications</v>
      </c>
      <c r="BI55" s="30" t="str">
        <f t="shared" si="8"/>
        <v>» Platform Specifications</v>
      </c>
      <c r="BJ55" s="30" t="str">
        <f t="shared" si="8"/>
        <v>» Platform Specifications</v>
      </c>
      <c r="BL55" s="30" t="str">
        <f>HYPERLINK("https://psref.lenovo.com/syspool/Sys/PDF/ThinkPad/ThinkPad_L13_Gen_4_Intel/ThinkPad_L13_Gen_4_Intel_Spec.PDF","» Platform Specifications")</f>
        <v>» Platform Specifications</v>
      </c>
      <c r="BN55" s="30" t="str">
        <f>HYPERLINK("https://psref.lenovo.com/syspool/Sys/PDF/ThinkPad/ThinkPad_L13_Yoga_Gen_4_AMD/ThinkPad_L13_Yoga_Gen_4_AMD_Spec.PDF","» Platform Specifications")</f>
        <v>» Platform Specifications</v>
      </c>
      <c r="BO55" s="30" t="str">
        <f>HYPERLINK("https://psref.lenovo.com/syspool/Sys/PDF/ThinkPad/ThinkPad_L13_Yoga_Gen_4_AMD/ThinkPad_L13_Yoga_Gen_4_AMD_Spec.PDF","» Platform Specifications")</f>
        <v>» Platform Specifications</v>
      </c>
      <c r="BP55" s="30" t="str">
        <f>HYPERLINK("https://psref.lenovo.com/syspool/Sys/PDF/ThinkPad/ThinkPad_L13_Yoga_Gen_4_AMD/ThinkPad_L13_Yoga_Gen_4_AMD_Spec.PDF","» Platform Specifications")</f>
        <v>» Platform Specifications</v>
      </c>
      <c r="BR55" s="30" t="str">
        <f>HYPERLINK("https://psref.lenovo.com/syspool/Sys/PDF/ThinkPad/ThinkPad_L13_Yoga_Gen_4_Intel/ThinkPad_L13_Yoga_Gen_4_Intel_Spec.PDF","» Platform Specifications")</f>
        <v>» Platform Specifications</v>
      </c>
      <c r="BS55" s="30" t="str">
        <f>HYPERLINK("https://psref.lenovo.com/syspool/Sys/PDF/ThinkPad/ThinkPad_L13_Yoga_Gen_4_Intel/ThinkPad_L13_Yoga_Gen_4_Intel_Spec.PDF","» Platform Specifications")</f>
        <v>» Platform Specifications</v>
      </c>
      <c r="BT55" s="30" t="str">
        <f>HYPERLINK("https://psref.lenovo.com/syspool/Sys/PDF/ThinkPad/ThinkPad_L13_Yoga_Gen_4_Intel/ThinkPad_L13_Yoga_Gen_4_Intel_Spec.PDF","» Platform Specifications")</f>
        <v>» Platform Specifications</v>
      </c>
      <c r="BU55" s="30" t="str">
        <f>HYPERLINK("https://psref.lenovo.com/syspool/Sys/PDF/ThinkPad/ThinkPad_L13_Yoga_Gen_4_Intel/ThinkPad_L13_Yoga_Gen_4_Intel_Spec.PDF","» Platform Specifications")</f>
        <v>» Platform Specifications</v>
      </c>
      <c r="BV55" s="30" t="str">
        <f>HYPERLINK("https://psref.lenovo.com/syspool/Sys/PDF/ThinkPad/ThinkPad_L13_Yoga_Gen_4_Intel/ThinkPad_L13_Yoga_Gen_4_Intel_Spec.PDF","» Platform Specifications")</f>
        <v>» Platform Specifications</v>
      </c>
      <c r="BX55" s="30" t="str">
        <f>HYPERLINK("https://psref.lenovo.com/syspool/Sys/PDF/ThinkPad/ThinkPad_L14_Gen_4_AMD/ThinkPad_L14_Gen_4_AMD_Spec.pdf","» Platform Specifications")</f>
        <v>» Platform Specifications</v>
      </c>
      <c r="BY55" s="30" t="str">
        <f>HYPERLINK("https://psref.lenovo.com/syspool/Sys/PDF/ThinkPad/ThinkPad_L14_Gen_4_AMD/ThinkPad_L14_Gen_4_AMD_Spec.pdf","» Platform Specifications")</f>
        <v>» Platform Specifications</v>
      </c>
      <c r="BZ55" s="30" t="str">
        <f>HYPERLINK("https://psref.lenovo.com/syspool/Sys/PDF/ThinkPad/ThinkPad_L14_Gen_4_AMD/ThinkPad_L14_Gen_4_AMD_Spec.pdf","» Platform Specifications")</f>
        <v>» Platform Specifications</v>
      </c>
      <c r="CA55" s="30" t="str">
        <f>HYPERLINK("https://psref.lenovo.com/syspool/Sys/PDF/ThinkPad/ThinkPad_L14_Gen_4_AMD/ThinkPad_L14_Gen_4_AMD_Spec.pdf","» Platform Specifications")</f>
        <v>» Platform Specifications</v>
      </c>
      <c r="CC55" s="30" t="str">
        <f t="shared" ref="CC55:CG55" si="9">HYPERLINK("https://psref.lenovo.com/syspool/Sys/PDF/ThinkPad/ThinkPad_L14_Gen_4_Intel/ThinkPad_L14_Gen_4_Intel_Spec.PDF","» Platform Specifications")</f>
        <v>» Platform Specifications</v>
      </c>
      <c r="CD55" s="30" t="str">
        <f t="shared" si="9"/>
        <v>» Platform Specifications</v>
      </c>
      <c r="CE55" s="30" t="str">
        <f t="shared" si="9"/>
        <v>» Platform Specifications</v>
      </c>
      <c r="CF55" s="30" t="str">
        <f t="shared" si="9"/>
        <v>» Platform Specifications</v>
      </c>
      <c r="CG55" s="30" t="str">
        <f t="shared" si="9"/>
        <v>» Platform Specifications</v>
      </c>
      <c r="CI55" s="30" t="str">
        <f t="shared" ref="CI55:CN55" si="10">HYPERLINK("https://psref.lenovo.com/syspool/Sys/PDF/ThinkPad/ThinkPad_L15_Gen_4_AMD/ThinkPad_L15_Gen_4_AMD_Spec.pdf","» Platform Specifications")</f>
        <v>» Platform Specifications</v>
      </c>
      <c r="CJ55" s="30" t="str">
        <f t="shared" si="10"/>
        <v>» Platform Specifications</v>
      </c>
      <c r="CK55" s="30" t="str">
        <f t="shared" si="10"/>
        <v>» Platform Specifications</v>
      </c>
      <c r="CL55" s="30" t="str">
        <f t="shared" si="10"/>
        <v>» Platform Specifications</v>
      </c>
      <c r="CM55" s="30" t="str">
        <f t="shared" si="10"/>
        <v>» Platform Specifications</v>
      </c>
      <c r="CN55" s="30" t="str">
        <f t="shared" si="10"/>
        <v>» Platform Specifications</v>
      </c>
      <c r="CP55" s="30" t="str">
        <f t="shared" ref="CP55:CU55" si="11">HYPERLINK("https://psref.lenovo.com/syspool/Sys/PDF/ThinkPad/ThinkPad_L15_Gen_4_Intel/ThinkPad_L15_Gen_4_Intel_Spec.PDF","» Platform Specifications")</f>
        <v>» Platform Specifications</v>
      </c>
      <c r="CQ55" s="30" t="str">
        <f t="shared" si="11"/>
        <v>» Platform Specifications</v>
      </c>
      <c r="CR55" s="30" t="str">
        <f t="shared" si="11"/>
        <v>» Platform Specifications</v>
      </c>
      <c r="CS55" s="30" t="str">
        <f t="shared" si="11"/>
        <v>» Platform Specifications</v>
      </c>
      <c r="CT55" s="30" t="str">
        <f t="shared" si="11"/>
        <v>» Platform Specifications</v>
      </c>
      <c r="CU55" s="30" t="str">
        <f t="shared" si="11"/>
        <v>» Platform Specifications</v>
      </c>
      <c r="CW55" s="30" t="str">
        <f>HYPERLINK("https://psref.lenovo.com/syspool/Sys/PDF/ThinkPad/ThinkPad_T14_Gen_4_AMD/ThinkPad_T14_Gen_4_AMD_Spec.pdf","» Platform Specifications")</f>
        <v>» Platform Specifications</v>
      </c>
      <c r="CX55" s="30" t="str">
        <f>HYPERLINK("https://psref.lenovo.com/syspool/Sys/PDF/ThinkPad/ThinkPad_T14_Gen_4_AMD/ThinkPad_T14_Gen_4_AMD_Spec.pdf","» Platform Specifications")</f>
        <v>» Platform Specifications</v>
      </c>
      <c r="CY55" s="30" t="str">
        <f>HYPERLINK("https://psref.lenovo.com/syspool/Sys/PDF/ThinkPad/ThinkPad_T14_Gen_4_AMD/ThinkPad_T14_Gen_4_AMD_Spec.pdf","» Platform Specifications")</f>
        <v>» Platform Specifications</v>
      </c>
      <c r="CZ55" s="30" t="str">
        <f>HYPERLINK("https://psref.lenovo.com/syspool/Sys/PDF/ThinkPad/ThinkPad_T14_Gen_4_AMD/ThinkPad_T14_Gen_4_AMD_Spec.pdf","» Platform Specifications")</f>
        <v>» Platform Specifications</v>
      </c>
      <c r="DA55" s="45"/>
      <c r="DB55" s="30" t="str">
        <f t="shared" ref="DB55:DG55" si="12">HYPERLINK("https://psref.lenovo.com/syspool/Sys/PDF/ThinkPad/ThinkPad_T14_Gen_4_Intel/ThinkPad_T14_Gen_4_Intel_Spec.pdf","» Platform Specifications")</f>
        <v>» Platform Specifications</v>
      </c>
      <c r="DC55" s="30" t="str">
        <f t="shared" si="12"/>
        <v>» Platform Specifications</v>
      </c>
      <c r="DD55" s="30" t="str">
        <f t="shared" si="12"/>
        <v>» Platform Specifications</v>
      </c>
      <c r="DE55" s="30" t="str">
        <f t="shared" si="12"/>
        <v>» Platform Specifications</v>
      </c>
      <c r="DF55" s="30" t="str">
        <f t="shared" si="12"/>
        <v>» Platform Specifications</v>
      </c>
      <c r="DG55" s="30" t="str">
        <f t="shared" si="12"/>
        <v>» Platform Specifications</v>
      </c>
      <c r="DH55" s="43"/>
      <c r="DI55" s="35" t="str">
        <f>HYPERLINK("https://psref.lenovo.com/syspool/Sys/PDF/ThinkPad/ThinkPad_T14s_Gen_4_AMD/ThinkPad_T14s_Gen_4_AMD_Spec.pdf","» Platform Specifications")</f>
        <v>» Platform Specifications</v>
      </c>
      <c r="DJ55" s="35" t="str">
        <f>HYPERLINK("https://psref.lenovo.com/syspool/Sys/PDF/ThinkPad/ThinkPad_T14s_Gen_4_AMD/ThinkPad_T14s_Gen_4_AMD_Spec.pdf","» Platform Specifications")</f>
        <v>» Platform Specifications</v>
      </c>
      <c r="DK55" s="35" t="str">
        <f>HYPERLINK("https://psref.lenovo.com/syspool/Sys/PDF/ThinkPad/ThinkPad_T14s_Gen_4_AMD/ThinkPad_T14s_Gen_4_AMD_Spec.pdf","» Platform Specifications")</f>
        <v>» Platform Specifications</v>
      </c>
      <c r="DL55" s="46"/>
      <c r="DM55" s="30" t="str">
        <f t="shared" ref="DM55:DS55" si="13">HYPERLINK("https://psref.lenovo.com/syspool/Sys/PDF/ThinkPad/ThinkPad_T14s_Gen_4_Intel/ThinkPad_T14s_Gen_4_Intel_Spec.pdf","» Platform Specifications")</f>
        <v>» Platform Specifications</v>
      </c>
      <c r="DN55" s="30" t="str">
        <f t="shared" si="13"/>
        <v>» Platform Specifications</v>
      </c>
      <c r="DO55" s="30" t="str">
        <f t="shared" si="13"/>
        <v>» Platform Specifications</v>
      </c>
      <c r="DP55" s="30" t="str">
        <f t="shared" si="13"/>
        <v>» Platform Specifications</v>
      </c>
      <c r="DQ55" s="30" t="str">
        <f t="shared" si="13"/>
        <v>» Platform Specifications</v>
      </c>
      <c r="DR55" s="30" t="str">
        <f t="shared" si="13"/>
        <v>» Platform Specifications</v>
      </c>
      <c r="DS55" s="30" t="str">
        <f t="shared" si="13"/>
        <v>» Platform Specifications</v>
      </c>
      <c r="DT55" s="46"/>
      <c r="DU55" s="35" t="str">
        <f>HYPERLINK("https://psref.lenovo.com/syspool/Sys/PDF/ThinkPad/ThinkPad_T16_Gen_2_AMD/ThinkPad_T16_Gen_2_AMD_Spec.pdf","» Platform Specifications")</f>
        <v>» Platform Specifications</v>
      </c>
      <c r="DV55" s="35" t="str">
        <f>HYPERLINK("https://psref.lenovo.com/syspool/Sys/PDF/ThinkPad/ThinkPad_T16_Gen_2_AMD/ThinkPad_T16_Gen_2_AMD_Spec.pdf","» Platform Specifications")</f>
        <v>» Platform Specifications</v>
      </c>
      <c r="DW55" s="46"/>
      <c r="DX55" s="35" t="str">
        <f t="shared" ref="DX55:EC55" si="14">HYPERLINK("https://psref.lenovo.com/syspool/Sys/PDF/ThinkPad/ThinkPad_T16_Gen_2_Intel/ThinkPad_T16_Gen_2_Intel_Spec.pdf","» Platform Specifications")</f>
        <v>» Platform Specifications</v>
      </c>
      <c r="DY55" s="35" t="str">
        <f t="shared" si="14"/>
        <v>» Platform Specifications</v>
      </c>
      <c r="DZ55" s="35" t="str">
        <f t="shared" si="14"/>
        <v>» Platform Specifications</v>
      </c>
      <c r="EA55" s="35" t="str">
        <f t="shared" si="14"/>
        <v>» Platform Specifications</v>
      </c>
      <c r="EB55" s="35" t="str">
        <f t="shared" si="14"/>
        <v>» Platform Specifications</v>
      </c>
      <c r="EC55" s="35" t="str">
        <f t="shared" si="14"/>
        <v>» Platform Specifications</v>
      </c>
      <c r="EE55" s="30" t="str">
        <f>HYPERLINK("https://psref.lenovo.com/syspool/Sys/PDF/ThinkPad/ThinkPad_X13_Gen_4_Intel/ThinkPad_X13_Gen_4_Intel_Spec.pdf","» Platform Specifications")</f>
        <v>» Platform Specifications</v>
      </c>
      <c r="EF55" s="30" t="str">
        <f>HYPERLINK("https://psref.lenovo.com/syspool/Sys/PDF/ThinkPad/ThinkPad_X13_Gen_4_Intel/ThinkPad_X13_Gen_4_Intel_Spec.pdf","» Platform Specifications")</f>
        <v>» Platform Specifications</v>
      </c>
      <c r="EG55" s="30" t="str">
        <f>HYPERLINK("https://psref.lenovo.com/syspool/Sys/PDF/ThinkPad/ThinkPad_X13_Gen_4_Intel/ThinkPad_X13_Gen_4_Intel_Spec.pdf","» Platform Specifications")</f>
        <v>» Platform Specifications</v>
      </c>
      <c r="EH55" s="45"/>
      <c r="EI55" s="30" t="str">
        <f t="shared" ref="EI55:EN55" si="15">HYPERLINK("https://psref.lenovo.com/syspool/Sys/PDF/ThinkPad/ThinkPad_X13_Yoga_Gen_4/ThinkPad_X13_Yoga_Gen_4_Spec.PDF","» Platform Specifications")</f>
        <v>» Platform Specifications</v>
      </c>
      <c r="EJ55" s="30" t="str">
        <f t="shared" si="15"/>
        <v>» Platform Specifications</v>
      </c>
      <c r="EK55" s="30" t="str">
        <f t="shared" si="15"/>
        <v>» Platform Specifications</v>
      </c>
      <c r="EL55" s="30" t="str">
        <f t="shared" si="15"/>
        <v>» Platform Specifications</v>
      </c>
      <c r="EM55" s="30" t="str">
        <f t="shared" si="15"/>
        <v>» Platform Specifications</v>
      </c>
      <c r="EN55" s="30" t="str">
        <f t="shared" si="15"/>
        <v>» Platform Specifications</v>
      </c>
      <c r="EP55" s="30" t="str">
        <f t="shared" ref="EP55:EU55" si="16">HYPERLINK("https://psref.lenovo.com/syspool/Sys/PDF/ThinkPad/ThinkPad_X1_Carbon_Gen_11/ThinkPad_X1_Carbon_Gen_11_Spec.PDF","» Platform Specifications")</f>
        <v>» Platform Specifications</v>
      </c>
      <c r="EQ55" s="30" t="str">
        <f t="shared" si="16"/>
        <v>» Platform Specifications</v>
      </c>
      <c r="ER55" s="30" t="str">
        <f t="shared" si="16"/>
        <v>» Platform Specifications</v>
      </c>
      <c r="ES55" s="30" t="str">
        <f t="shared" si="16"/>
        <v>» Platform Specifications</v>
      </c>
      <c r="ET55" s="30" t="str">
        <f t="shared" si="16"/>
        <v>» Platform Specifications</v>
      </c>
      <c r="EU55" s="30" t="str">
        <f t="shared" si="16"/>
        <v>» Platform Specifications</v>
      </c>
      <c r="EW55" s="55" t="str">
        <f t="shared" ref="EW55:FA55" si="17">HYPERLINK("https://psref.lenovo.com/syspool/Sys/PDF/ThinkPad/ThinkPad_X1_Yoga_Gen_8/ThinkPad_X1_Yoga_Gen_8_Spec.PDF","» Platform Specifications")</f>
        <v>» Platform Specifications</v>
      </c>
      <c r="EX55" s="55" t="str">
        <f t="shared" si="17"/>
        <v>» Platform Specifications</v>
      </c>
      <c r="EY55" s="55" t="str">
        <f t="shared" si="17"/>
        <v>» Platform Specifications</v>
      </c>
      <c r="EZ55" s="55" t="str">
        <f t="shared" si="17"/>
        <v>» Platform Specifications</v>
      </c>
      <c r="FA55" s="55" t="str">
        <f t="shared" si="17"/>
        <v>» Platform Specifications</v>
      </c>
      <c r="FC55" s="30" t="str">
        <f>HYPERLINK("https://psref.lenovo.com/syspool/Sys/PDF/ThinkPad/ThinkPad_Z16_Gen_2/ThinkPad_Z16_Gen_2_Spec.pdf","» Platform Specifications")</f>
        <v>» Platform Specifications</v>
      </c>
      <c r="FD55" s="30" t="str">
        <f>HYPERLINK("https://psref.lenovo.com/syspool/Sys/PDF/ThinkPad/ThinkPad_Z16_Gen_2/ThinkPad_Z16_Gen_2_Spec.pdf","» Platform Specifications")</f>
        <v>» Platform Specifications</v>
      </c>
    </row>
    <row r="56" spans="1:160" ht="22.5" customHeight="1" x14ac:dyDescent="0.25">
      <c r="A56" s="28" t="s">
        <v>171</v>
      </c>
      <c r="B56" s="29" t="s">
        <v>262</v>
      </c>
      <c r="C56" s="29" t="s">
        <v>262</v>
      </c>
      <c r="E56" s="29" t="s">
        <v>177</v>
      </c>
      <c r="F56" s="29" t="s">
        <v>177</v>
      </c>
      <c r="G56" s="29" t="s">
        <v>177</v>
      </c>
      <c r="I56" s="29" t="s">
        <v>177</v>
      </c>
      <c r="J56" s="29" t="s">
        <v>177</v>
      </c>
      <c r="L56" s="29" t="s">
        <v>177</v>
      </c>
      <c r="N56" s="29" t="s">
        <v>177</v>
      </c>
      <c r="O56" s="29" t="s">
        <v>177</v>
      </c>
      <c r="P56" s="29" t="s">
        <v>177</v>
      </c>
      <c r="R56" s="29" t="s">
        <v>691</v>
      </c>
      <c r="S56" s="29" t="s">
        <v>691</v>
      </c>
      <c r="T56" s="29" t="s">
        <v>691</v>
      </c>
      <c r="V56" s="29" t="s">
        <v>177</v>
      </c>
      <c r="W56" s="29" t="s">
        <v>177</v>
      </c>
      <c r="X56" s="29" t="s">
        <v>177</v>
      </c>
      <c r="Y56" s="29" t="s">
        <v>177</v>
      </c>
      <c r="AA56" s="29" t="s">
        <v>691</v>
      </c>
      <c r="AB56" s="29" t="s">
        <v>691</v>
      </c>
      <c r="AC56" s="29" t="s">
        <v>691</v>
      </c>
      <c r="AD56" s="29" t="s">
        <v>691</v>
      </c>
      <c r="AF56" s="29" t="s">
        <v>691</v>
      </c>
      <c r="AG56" s="29" t="s">
        <v>691</v>
      </c>
      <c r="AH56" s="29" t="s">
        <v>691</v>
      </c>
      <c r="AJ56" s="29" t="s">
        <v>262</v>
      </c>
      <c r="AK56" s="29" t="s">
        <v>262</v>
      </c>
      <c r="AM56" s="29" t="s">
        <v>177</v>
      </c>
      <c r="AN56" s="29" t="s">
        <v>177</v>
      </c>
      <c r="AO56" s="29" t="s">
        <v>177</v>
      </c>
      <c r="AQ56" s="29" t="s">
        <v>177</v>
      </c>
      <c r="AR56" s="29" t="s">
        <v>177</v>
      </c>
      <c r="AS56" s="29" t="s">
        <v>177</v>
      </c>
      <c r="AT56" s="29" t="s">
        <v>177</v>
      </c>
      <c r="AV56" s="29" t="s">
        <v>177</v>
      </c>
      <c r="AW56" s="29" t="s">
        <v>177</v>
      </c>
      <c r="AX56" s="29" t="s">
        <v>177</v>
      </c>
      <c r="AY56" s="29" t="s">
        <v>177</v>
      </c>
      <c r="BA56" s="29" t="s">
        <v>177</v>
      </c>
      <c r="BB56" s="29" t="s">
        <v>177</v>
      </c>
      <c r="BC56" s="29" t="s">
        <v>177</v>
      </c>
      <c r="BD56" s="29" t="s">
        <v>177</v>
      </c>
      <c r="BF56" s="29" t="s">
        <v>177</v>
      </c>
      <c r="BG56" s="29" t="s">
        <v>177</v>
      </c>
      <c r="BH56" s="29" t="s">
        <v>177</v>
      </c>
      <c r="BI56" s="29" t="s">
        <v>177</v>
      </c>
      <c r="BJ56" s="29" t="s">
        <v>177</v>
      </c>
      <c r="BL56" s="29" t="s">
        <v>262</v>
      </c>
      <c r="BN56" s="29" t="s">
        <v>177</v>
      </c>
      <c r="BO56" s="29" t="s">
        <v>177</v>
      </c>
      <c r="BP56" s="29" t="s">
        <v>177</v>
      </c>
      <c r="BR56" s="29" t="s">
        <v>262</v>
      </c>
      <c r="BS56" s="29" t="s">
        <v>262</v>
      </c>
      <c r="BT56" s="29" t="s">
        <v>262</v>
      </c>
      <c r="BU56" s="29" t="s">
        <v>262</v>
      </c>
      <c r="BV56" s="29" t="s">
        <v>262</v>
      </c>
      <c r="BX56" s="29" t="s">
        <v>177</v>
      </c>
      <c r="BY56" s="29" t="s">
        <v>177</v>
      </c>
      <c r="BZ56" s="29" t="s">
        <v>177</v>
      </c>
      <c r="CA56" s="29" t="s">
        <v>177</v>
      </c>
      <c r="CC56" s="29" t="s">
        <v>177</v>
      </c>
      <c r="CD56" s="29" t="s">
        <v>177</v>
      </c>
      <c r="CE56" s="29" t="s">
        <v>177</v>
      </c>
      <c r="CF56" s="29" t="s">
        <v>177</v>
      </c>
      <c r="CG56" s="29" t="s">
        <v>177</v>
      </c>
      <c r="CI56" s="29" t="s">
        <v>177</v>
      </c>
      <c r="CJ56" s="29" t="s">
        <v>177</v>
      </c>
      <c r="CK56" s="29" t="s">
        <v>177</v>
      </c>
      <c r="CL56" s="29" t="s">
        <v>177</v>
      </c>
      <c r="CM56" s="29" t="s">
        <v>177</v>
      </c>
      <c r="CN56" s="29" t="s">
        <v>177</v>
      </c>
      <c r="CP56" s="29" t="s">
        <v>177</v>
      </c>
      <c r="CQ56" s="29" t="s">
        <v>177</v>
      </c>
      <c r="CR56" s="29" t="s">
        <v>177</v>
      </c>
      <c r="CS56" s="29" t="s">
        <v>177</v>
      </c>
      <c r="CT56" s="29" t="s">
        <v>177</v>
      </c>
      <c r="CU56" s="29" t="s">
        <v>177</v>
      </c>
      <c r="CW56" s="29" t="s">
        <v>750</v>
      </c>
      <c r="CX56" s="29" t="s">
        <v>750</v>
      </c>
      <c r="CY56" s="29" t="s">
        <v>750</v>
      </c>
      <c r="CZ56" s="29" t="s">
        <v>750</v>
      </c>
      <c r="DB56" s="29" t="s">
        <v>691</v>
      </c>
      <c r="DC56" s="29" t="s">
        <v>691</v>
      </c>
      <c r="DD56" s="29" t="s">
        <v>691</v>
      </c>
      <c r="DE56" s="29" t="s">
        <v>691</v>
      </c>
      <c r="DF56" s="29" t="s">
        <v>691</v>
      </c>
      <c r="DG56" s="29" t="s">
        <v>750</v>
      </c>
      <c r="DI56" s="29" t="s">
        <v>750</v>
      </c>
      <c r="DJ56" s="29" t="s">
        <v>750</v>
      </c>
      <c r="DK56" s="29" t="s">
        <v>750</v>
      </c>
      <c r="DM56" s="29" t="s">
        <v>785</v>
      </c>
      <c r="DN56" s="29" t="s">
        <v>785</v>
      </c>
      <c r="DO56" s="29" t="s">
        <v>785</v>
      </c>
      <c r="DP56" s="29" t="s">
        <v>785</v>
      </c>
      <c r="DQ56" s="29" t="s">
        <v>785</v>
      </c>
      <c r="DR56" s="29" t="s">
        <v>785</v>
      </c>
      <c r="DS56" s="29" t="s">
        <v>785</v>
      </c>
      <c r="DU56" s="29" t="s">
        <v>750</v>
      </c>
      <c r="DV56" s="29" t="s">
        <v>750</v>
      </c>
      <c r="DX56" s="29" t="s">
        <v>691</v>
      </c>
      <c r="DY56" s="29" t="s">
        <v>691</v>
      </c>
      <c r="DZ56" s="29" t="s">
        <v>691</v>
      </c>
      <c r="EA56" s="29" t="s">
        <v>691</v>
      </c>
      <c r="EB56" s="29" t="s">
        <v>750</v>
      </c>
      <c r="EC56" s="29" t="s">
        <v>691</v>
      </c>
      <c r="EE56" s="29" t="s">
        <v>262</v>
      </c>
      <c r="EF56" s="29" t="s">
        <v>262</v>
      </c>
      <c r="EG56" s="29" t="s">
        <v>262</v>
      </c>
      <c r="EI56" s="29" t="s">
        <v>262</v>
      </c>
      <c r="EJ56" s="29" t="s">
        <v>262</v>
      </c>
      <c r="EK56" s="29" t="s">
        <v>262</v>
      </c>
      <c r="EL56" s="29" t="s">
        <v>262</v>
      </c>
      <c r="EM56" s="29" t="s">
        <v>262</v>
      </c>
      <c r="EN56" s="29" t="s">
        <v>262</v>
      </c>
      <c r="EP56" s="29" t="s">
        <v>656</v>
      </c>
      <c r="EQ56" s="29" t="s">
        <v>656</v>
      </c>
      <c r="ER56" s="29" t="s">
        <v>656</v>
      </c>
      <c r="ES56" s="29" t="s">
        <v>657</v>
      </c>
      <c r="ET56" s="29" t="s">
        <v>657</v>
      </c>
      <c r="EU56" s="29" t="s">
        <v>657</v>
      </c>
      <c r="EW56" s="15" t="s">
        <v>656</v>
      </c>
      <c r="EX56" s="15" t="s">
        <v>656</v>
      </c>
      <c r="EY56" s="15" t="s">
        <v>657</v>
      </c>
      <c r="EZ56" s="15" t="s">
        <v>657</v>
      </c>
      <c r="FA56" s="15" t="s">
        <v>657</v>
      </c>
      <c r="FC56" s="29" t="s">
        <v>750</v>
      </c>
      <c r="FD56" s="29" t="s">
        <v>750</v>
      </c>
    </row>
    <row r="57" spans="1:160" ht="52.5" customHeight="1" x14ac:dyDescent="0.25">
      <c r="A57" s="28" t="s">
        <v>172</v>
      </c>
      <c r="B57" s="29" t="s">
        <v>174</v>
      </c>
      <c r="C57" s="29" t="s">
        <v>174</v>
      </c>
      <c r="E57" s="29" t="s">
        <v>735</v>
      </c>
      <c r="F57" s="29" t="s">
        <v>735</v>
      </c>
      <c r="G57" s="29" t="s">
        <v>735</v>
      </c>
      <c r="I57" s="29" t="s">
        <v>735</v>
      </c>
      <c r="J57" s="29" t="s">
        <v>735</v>
      </c>
      <c r="L57" s="29" t="s">
        <v>735</v>
      </c>
      <c r="N57" s="29" t="s">
        <v>992</v>
      </c>
      <c r="O57" s="29" t="s">
        <v>992</v>
      </c>
      <c r="P57" s="29" t="s">
        <v>992</v>
      </c>
      <c r="R57" s="29" t="s">
        <v>993</v>
      </c>
      <c r="S57" s="29" t="s">
        <v>993</v>
      </c>
      <c r="T57" s="29" t="s">
        <v>993</v>
      </c>
      <c r="V57" s="29" t="s">
        <v>207</v>
      </c>
      <c r="W57" s="29" t="s">
        <v>207</v>
      </c>
      <c r="X57" s="29" t="s">
        <v>207</v>
      </c>
      <c r="Y57" s="29" t="s">
        <v>207</v>
      </c>
      <c r="AA57" s="29" t="s">
        <v>993</v>
      </c>
      <c r="AB57" s="29" t="s">
        <v>993</v>
      </c>
      <c r="AC57" s="29" t="s">
        <v>993</v>
      </c>
      <c r="AD57" s="29" t="s">
        <v>993</v>
      </c>
      <c r="AF57" s="29" t="s">
        <v>398</v>
      </c>
      <c r="AG57" s="29" t="s">
        <v>398</v>
      </c>
      <c r="AH57" s="29" t="s">
        <v>398</v>
      </c>
      <c r="AJ57" s="29" t="s">
        <v>174</v>
      </c>
      <c r="AK57" s="29" t="s">
        <v>174</v>
      </c>
      <c r="AM57" s="29" t="s">
        <v>282</v>
      </c>
      <c r="AN57" s="29" t="s">
        <v>282</v>
      </c>
      <c r="AO57" s="29" t="s">
        <v>282</v>
      </c>
      <c r="AQ57" s="29" t="s">
        <v>216</v>
      </c>
      <c r="AR57" s="29" t="s">
        <v>216</v>
      </c>
      <c r="AS57" s="29" t="s">
        <v>216</v>
      </c>
      <c r="AT57" s="29" t="s">
        <v>216</v>
      </c>
      <c r="AV57" s="29" t="s">
        <v>216</v>
      </c>
      <c r="AW57" s="29" t="s">
        <v>216</v>
      </c>
      <c r="AX57" s="29" t="s">
        <v>216</v>
      </c>
      <c r="AY57" s="29" t="s">
        <v>216</v>
      </c>
      <c r="BA57" s="29" t="s">
        <v>216</v>
      </c>
      <c r="BB57" s="29" t="s">
        <v>216</v>
      </c>
      <c r="BC57" s="29" t="s">
        <v>216</v>
      </c>
      <c r="BD57" s="29" t="s">
        <v>216</v>
      </c>
      <c r="BF57" s="29" t="s">
        <v>216</v>
      </c>
      <c r="BG57" s="29" t="s">
        <v>216</v>
      </c>
      <c r="BH57" s="29" t="s">
        <v>216</v>
      </c>
      <c r="BI57" s="29" t="s">
        <v>216</v>
      </c>
      <c r="BJ57" s="29" t="s">
        <v>216</v>
      </c>
      <c r="BL57" s="29" t="s">
        <v>174</v>
      </c>
      <c r="BN57" s="29" t="s">
        <v>174</v>
      </c>
      <c r="BO57" s="29" t="s">
        <v>174</v>
      </c>
      <c r="BP57" s="29" t="s">
        <v>174</v>
      </c>
      <c r="BR57" s="29" t="s">
        <v>174</v>
      </c>
      <c r="BS57" s="29" t="s">
        <v>174</v>
      </c>
      <c r="BT57" s="29" t="s">
        <v>174</v>
      </c>
      <c r="BU57" s="29" t="s">
        <v>174</v>
      </c>
      <c r="BV57" s="29" t="s">
        <v>174</v>
      </c>
      <c r="BX57" s="29" t="s">
        <v>207</v>
      </c>
      <c r="BY57" s="29" t="s">
        <v>207</v>
      </c>
      <c r="BZ57" s="29" t="s">
        <v>207</v>
      </c>
      <c r="CA57" s="29" t="s">
        <v>207</v>
      </c>
      <c r="CC57" s="29" t="s">
        <v>207</v>
      </c>
      <c r="CD57" s="29" t="s">
        <v>207</v>
      </c>
      <c r="CE57" s="29" t="s">
        <v>207</v>
      </c>
      <c r="CF57" s="29" t="s">
        <v>207</v>
      </c>
      <c r="CG57" s="29" t="s">
        <v>207</v>
      </c>
      <c r="CI57" s="29" t="s">
        <v>207</v>
      </c>
      <c r="CJ57" s="29" t="s">
        <v>207</v>
      </c>
      <c r="CK57" s="29" t="s">
        <v>207</v>
      </c>
      <c r="CL57" s="29" t="s">
        <v>207</v>
      </c>
      <c r="CM57" s="29" t="s">
        <v>207</v>
      </c>
      <c r="CN57" s="29" t="s">
        <v>207</v>
      </c>
      <c r="CP57" s="29" t="s">
        <v>207</v>
      </c>
      <c r="CQ57" s="29" t="s">
        <v>207</v>
      </c>
      <c r="CR57" s="29" t="s">
        <v>207</v>
      </c>
      <c r="CS57" s="29" t="s">
        <v>207</v>
      </c>
      <c r="CT57" s="29" t="s">
        <v>207</v>
      </c>
      <c r="CU57" s="29" t="s">
        <v>207</v>
      </c>
      <c r="CW57" s="29" t="s">
        <v>174</v>
      </c>
      <c r="CX57" s="29" t="s">
        <v>174</v>
      </c>
      <c r="CY57" s="29" t="s">
        <v>174</v>
      </c>
      <c r="CZ57" s="29" t="s">
        <v>174</v>
      </c>
      <c r="DB57" s="29" t="s">
        <v>751</v>
      </c>
      <c r="DC57" s="29" t="s">
        <v>751</v>
      </c>
      <c r="DD57" s="29" t="s">
        <v>751</v>
      </c>
      <c r="DE57" s="29" t="s">
        <v>751</v>
      </c>
      <c r="DF57" s="29" t="s">
        <v>751</v>
      </c>
      <c r="DG57" s="29" t="s">
        <v>751</v>
      </c>
      <c r="DI57" s="29" t="s">
        <v>174</v>
      </c>
      <c r="DJ57" s="29" t="s">
        <v>174</v>
      </c>
      <c r="DK57" s="29" t="s">
        <v>174</v>
      </c>
      <c r="DM57" s="29" t="s">
        <v>174</v>
      </c>
      <c r="DN57" s="29" t="s">
        <v>174</v>
      </c>
      <c r="DO57" s="29" t="s">
        <v>174</v>
      </c>
      <c r="DP57" s="29" t="s">
        <v>174</v>
      </c>
      <c r="DQ57" s="29" t="s">
        <v>174</v>
      </c>
      <c r="DR57" s="29" t="s">
        <v>174</v>
      </c>
      <c r="DS57" s="29" t="s">
        <v>174</v>
      </c>
      <c r="DU57" s="29" t="s">
        <v>174</v>
      </c>
      <c r="DV57" s="29" t="s">
        <v>174</v>
      </c>
      <c r="DX57" s="29" t="s">
        <v>797</v>
      </c>
      <c r="DY57" s="29" t="s">
        <v>797</v>
      </c>
      <c r="DZ57" s="29" t="s">
        <v>797</v>
      </c>
      <c r="EA57" s="29" t="s">
        <v>797</v>
      </c>
      <c r="EB57" s="29" t="s">
        <v>797</v>
      </c>
      <c r="EC57" s="29" t="s">
        <v>797</v>
      </c>
      <c r="EE57" s="31" t="s">
        <v>188</v>
      </c>
      <c r="EF57" s="31" t="s">
        <v>188</v>
      </c>
      <c r="EG57" s="31" t="s">
        <v>188</v>
      </c>
      <c r="EI57" s="29" t="s">
        <v>174</v>
      </c>
      <c r="EJ57" s="29" t="s">
        <v>174</v>
      </c>
      <c r="EK57" s="29" t="s">
        <v>174</v>
      </c>
      <c r="EL57" s="29" t="s">
        <v>174</v>
      </c>
      <c r="EM57" s="29" t="s">
        <v>174</v>
      </c>
      <c r="EN57" s="29" t="s">
        <v>174</v>
      </c>
      <c r="EP57" s="29" t="s">
        <v>190</v>
      </c>
      <c r="EQ57" s="29" t="s">
        <v>190</v>
      </c>
      <c r="ER57" s="29" t="s">
        <v>190</v>
      </c>
      <c r="ES57" s="29" t="s">
        <v>190</v>
      </c>
      <c r="ET57" s="29" t="s">
        <v>190</v>
      </c>
      <c r="EU57" s="29" t="s">
        <v>190</v>
      </c>
      <c r="EW57" s="29" t="s">
        <v>190</v>
      </c>
      <c r="EX57" s="29" t="s">
        <v>190</v>
      </c>
      <c r="EY57" s="29" t="s">
        <v>190</v>
      </c>
      <c r="EZ57" s="29" t="s">
        <v>190</v>
      </c>
      <c r="FA57" s="29" t="s">
        <v>190</v>
      </c>
      <c r="FC57" s="29" t="s">
        <v>174</v>
      </c>
      <c r="FD57" s="29" t="s">
        <v>174</v>
      </c>
    </row>
    <row r="58" spans="1:160" ht="52.5" customHeight="1" x14ac:dyDescent="0.25">
      <c r="A58" s="28" t="s">
        <v>173</v>
      </c>
      <c r="B58" s="29" t="s">
        <v>511</v>
      </c>
      <c r="C58" s="29" t="s">
        <v>512</v>
      </c>
      <c r="E58" s="29" t="s">
        <v>923</v>
      </c>
      <c r="F58" s="29" t="s">
        <v>923</v>
      </c>
      <c r="G58" s="29" t="s">
        <v>923</v>
      </c>
      <c r="I58" s="29" t="s">
        <v>736</v>
      </c>
      <c r="J58" s="29" t="s">
        <v>736</v>
      </c>
      <c r="L58" s="29" t="s">
        <v>775</v>
      </c>
      <c r="N58" s="29" t="s">
        <v>624</v>
      </c>
      <c r="O58" s="29" t="s">
        <v>624</v>
      </c>
      <c r="P58" s="29" t="s">
        <v>624</v>
      </c>
      <c r="R58" s="29" t="s">
        <v>970</v>
      </c>
      <c r="S58" s="29" t="s">
        <v>970</v>
      </c>
      <c r="T58" s="29" t="s">
        <v>970</v>
      </c>
      <c r="V58" s="29" t="s">
        <v>624</v>
      </c>
      <c r="W58" s="29" t="s">
        <v>624</v>
      </c>
      <c r="X58" s="29" t="s">
        <v>624</v>
      </c>
      <c r="Y58" s="29" t="s">
        <v>624</v>
      </c>
      <c r="AA58" s="29" t="s">
        <v>970</v>
      </c>
      <c r="AB58" s="29" t="s">
        <v>970</v>
      </c>
      <c r="AC58" s="29" t="s">
        <v>970</v>
      </c>
      <c r="AD58" s="29" t="s">
        <v>970</v>
      </c>
      <c r="AF58" s="29" t="s">
        <v>692</v>
      </c>
      <c r="AG58" s="29" t="s">
        <v>692</v>
      </c>
      <c r="AH58" s="29" t="s">
        <v>692</v>
      </c>
      <c r="AJ58" s="29" t="s">
        <v>202</v>
      </c>
      <c r="AK58" s="29" t="s">
        <v>202</v>
      </c>
      <c r="AM58" s="29" t="s">
        <v>178</v>
      </c>
      <c r="AN58" s="29" t="s">
        <v>178</v>
      </c>
      <c r="AO58" s="29" t="s">
        <v>178</v>
      </c>
      <c r="AQ58" s="29" t="s">
        <v>183</v>
      </c>
      <c r="AR58" s="29" t="s">
        <v>183</v>
      </c>
      <c r="AS58" s="29" t="s">
        <v>183</v>
      </c>
      <c r="AT58" s="29" t="s">
        <v>183</v>
      </c>
      <c r="AV58" s="29" t="s">
        <v>183</v>
      </c>
      <c r="AW58" s="29" t="s">
        <v>183</v>
      </c>
      <c r="AX58" s="29" t="s">
        <v>1064</v>
      </c>
      <c r="AY58" s="29" t="s">
        <v>1064</v>
      </c>
      <c r="BA58" s="29" t="s">
        <v>182</v>
      </c>
      <c r="BB58" s="29" t="s">
        <v>182</v>
      </c>
      <c r="BC58" s="29" t="s">
        <v>182</v>
      </c>
      <c r="BD58" s="29" t="s">
        <v>182</v>
      </c>
      <c r="BF58" s="29" t="s">
        <v>182</v>
      </c>
      <c r="BG58" s="29" t="s">
        <v>182</v>
      </c>
      <c r="BH58" s="29" t="s">
        <v>1067</v>
      </c>
      <c r="BI58" s="29" t="s">
        <v>1067</v>
      </c>
      <c r="BJ58" s="29" t="s">
        <v>182</v>
      </c>
      <c r="BL58" s="29" t="s">
        <v>202</v>
      </c>
      <c r="BN58" s="29" t="s">
        <v>202</v>
      </c>
      <c r="BO58" s="29" t="s">
        <v>202</v>
      </c>
      <c r="BP58" s="29" t="s">
        <v>209</v>
      </c>
      <c r="BR58" s="29" t="s">
        <v>202</v>
      </c>
      <c r="BS58" s="29" t="s">
        <v>202</v>
      </c>
      <c r="BT58" s="29" t="s">
        <v>202</v>
      </c>
      <c r="BU58" s="29" t="s">
        <v>202</v>
      </c>
      <c r="BV58" s="29" t="s">
        <v>209</v>
      </c>
      <c r="BX58" s="29" t="s">
        <v>208</v>
      </c>
      <c r="BY58" s="29" t="s">
        <v>208</v>
      </c>
      <c r="BZ58" s="29" t="s">
        <v>208</v>
      </c>
      <c r="CA58" s="29" t="s">
        <v>208</v>
      </c>
      <c r="CC58" s="29" t="s">
        <v>208</v>
      </c>
      <c r="CD58" s="29" t="s">
        <v>208</v>
      </c>
      <c r="CE58" s="29" t="s">
        <v>208</v>
      </c>
      <c r="CF58" s="29" t="s">
        <v>208</v>
      </c>
      <c r="CG58" s="29" t="s">
        <v>208</v>
      </c>
      <c r="CI58" s="29" t="s">
        <v>624</v>
      </c>
      <c r="CJ58" s="29" t="s">
        <v>624</v>
      </c>
      <c r="CK58" s="29" t="s">
        <v>624</v>
      </c>
      <c r="CL58" s="29" t="s">
        <v>624</v>
      </c>
      <c r="CM58" s="29" t="s">
        <v>624</v>
      </c>
      <c r="CN58" s="29" t="s">
        <v>624</v>
      </c>
      <c r="CP58" s="29" t="s">
        <v>624</v>
      </c>
      <c r="CQ58" s="29" t="s">
        <v>624</v>
      </c>
      <c r="CR58" s="29" t="s">
        <v>624</v>
      </c>
      <c r="CS58" s="29" t="s">
        <v>624</v>
      </c>
      <c r="CT58" s="29" t="s">
        <v>624</v>
      </c>
      <c r="CU58" s="29" t="s">
        <v>624</v>
      </c>
      <c r="CW58" s="29" t="s">
        <v>202</v>
      </c>
      <c r="CX58" s="29" t="s">
        <v>209</v>
      </c>
      <c r="CY58" s="29" t="s">
        <v>209</v>
      </c>
      <c r="CZ58" s="29" t="s">
        <v>209</v>
      </c>
      <c r="DB58" s="29" t="s">
        <v>752</v>
      </c>
      <c r="DC58" s="29" t="s">
        <v>752</v>
      </c>
      <c r="DD58" s="29" t="s">
        <v>752</v>
      </c>
      <c r="DE58" s="29" t="s">
        <v>752</v>
      </c>
      <c r="DF58" s="29" t="s">
        <v>752</v>
      </c>
      <c r="DG58" s="29" t="s">
        <v>752</v>
      </c>
      <c r="DI58" s="29" t="s">
        <v>209</v>
      </c>
      <c r="DJ58" s="29" t="s">
        <v>209</v>
      </c>
      <c r="DK58" s="29" t="s">
        <v>209</v>
      </c>
      <c r="DM58" s="29" t="s">
        <v>202</v>
      </c>
      <c r="DN58" s="29" t="s">
        <v>202</v>
      </c>
      <c r="DO58" s="29" t="s">
        <v>209</v>
      </c>
      <c r="DP58" s="29" t="s">
        <v>202</v>
      </c>
      <c r="DQ58" s="29" t="s">
        <v>202</v>
      </c>
      <c r="DR58" s="29" t="s">
        <v>209</v>
      </c>
      <c r="DS58" s="29" t="s">
        <v>209</v>
      </c>
      <c r="DU58" s="29" t="s">
        <v>209</v>
      </c>
      <c r="DV58" s="29" t="s">
        <v>209</v>
      </c>
      <c r="DX58" s="29" t="s">
        <v>798</v>
      </c>
      <c r="DY58" s="29" t="s">
        <v>798</v>
      </c>
      <c r="DZ58" s="29" t="s">
        <v>798</v>
      </c>
      <c r="EA58" s="29" t="s">
        <v>798</v>
      </c>
      <c r="EB58" s="29" t="s">
        <v>798</v>
      </c>
      <c r="EC58" s="29" t="s">
        <v>798</v>
      </c>
      <c r="EE58" s="31" t="s">
        <v>191</v>
      </c>
      <c r="EF58" s="31" t="s">
        <v>191</v>
      </c>
      <c r="EG58" s="31" t="s">
        <v>191</v>
      </c>
      <c r="EI58" s="31" t="s">
        <v>175</v>
      </c>
      <c r="EJ58" s="31" t="s">
        <v>175</v>
      </c>
      <c r="EK58" s="31" t="s">
        <v>1118</v>
      </c>
      <c r="EL58" s="31" t="s">
        <v>175</v>
      </c>
      <c r="EM58" s="31" t="s">
        <v>175</v>
      </c>
      <c r="EN58" s="31" t="s">
        <v>1118</v>
      </c>
      <c r="EP58" s="31" t="s">
        <v>658</v>
      </c>
      <c r="EQ58" s="31" t="s">
        <v>658</v>
      </c>
      <c r="ER58" s="31" t="s">
        <v>658</v>
      </c>
      <c r="ES58" s="31" t="s">
        <v>659</v>
      </c>
      <c r="ET58" s="31" t="s">
        <v>659</v>
      </c>
      <c r="EU58" s="31" t="s">
        <v>659</v>
      </c>
      <c r="EW58" s="31" t="s">
        <v>191</v>
      </c>
      <c r="EX58" s="31" t="s">
        <v>191</v>
      </c>
      <c r="EY58" s="31" t="s">
        <v>192</v>
      </c>
      <c r="EZ58" s="31" t="s">
        <v>192</v>
      </c>
      <c r="FA58" s="31" t="s">
        <v>192</v>
      </c>
      <c r="FC58" s="29" t="s">
        <v>209</v>
      </c>
      <c r="FD58" s="29" t="s">
        <v>1135</v>
      </c>
    </row>
    <row r="59" spans="1:160" ht="45" customHeight="1" x14ac:dyDescent="0.25">
      <c r="A59" s="14" t="s">
        <v>64</v>
      </c>
      <c r="B59" s="1" t="s">
        <v>179</v>
      </c>
      <c r="C59" s="1" t="s">
        <v>179</v>
      </c>
      <c r="E59" s="1" t="s">
        <v>179</v>
      </c>
      <c r="F59" s="1" t="s">
        <v>179</v>
      </c>
      <c r="G59" s="1" t="s">
        <v>179</v>
      </c>
      <c r="I59" s="1" t="s">
        <v>200</v>
      </c>
      <c r="J59" s="1" t="s">
        <v>200</v>
      </c>
      <c r="L59" s="1" t="s">
        <v>273</v>
      </c>
      <c r="N59" s="1" t="s">
        <v>934</v>
      </c>
      <c r="O59" s="1" t="s">
        <v>934</v>
      </c>
      <c r="P59" s="1" t="s">
        <v>934</v>
      </c>
      <c r="R59" s="1" t="s">
        <v>934</v>
      </c>
      <c r="S59" s="1" t="s">
        <v>934</v>
      </c>
      <c r="T59" s="1" t="s">
        <v>934</v>
      </c>
      <c r="V59" s="1" t="s">
        <v>956</v>
      </c>
      <c r="W59" s="1" t="s">
        <v>956</v>
      </c>
      <c r="X59" s="1" t="s">
        <v>956</v>
      </c>
      <c r="Y59" s="1" t="s">
        <v>956</v>
      </c>
      <c r="AA59" s="1" t="s">
        <v>956</v>
      </c>
      <c r="AB59" s="1" t="s">
        <v>956</v>
      </c>
      <c r="AC59" s="1" t="s">
        <v>956</v>
      </c>
      <c r="AD59" s="1" t="s">
        <v>956</v>
      </c>
      <c r="AF59" s="1" t="s">
        <v>693</v>
      </c>
      <c r="AG59" s="1" t="s">
        <v>693</v>
      </c>
      <c r="AH59" s="1" t="s">
        <v>693</v>
      </c>
      <c r="AJ59" s="1" t="s">
        <v>430</v>
      </c>
      <c r="AK59" s="1" t="s">
        <v>430</v>
      </c>
      <c r="AM59" s="1" t="s">
        <v>283</v>
      </c>
      <c r="AN59" s="1" t="s">
        <v>283</v>
      </c>
      <c r="AO59" s="1" t="s">
        <v>283</v>
      </c>
      <c r="AQ59" s="1" t="s">
        <v>876</v>
      </c>
      <c r="AR59" s="1" t="s">
        <v>876</v>
      </c>
      <c r="AS59" s="1" t="s">
        <v>876</v>
      </c>
      <c r="AT59" s="1" t="s">
        <v>876</v>
      </c>
      <c r="AV59" s="1" t="s">
        <v>876</v>
      </c>
      <c r="AW59" s="1" t="s">
        <v>876</v>
      </c>
      <c r="AX59" s="1" t="s">
        <v>876</v>
      </c>
      <c r="AY59" s="1" t="s">
        <v>876</v>
      </c>
      <c r="BA59" s="1" t="s">
        <v>893</v>
      </c>
      <c r="BB59" s="1" t="s">
        <v>893</v>
      </c>
      <c r="BC59" s="1" t="s">
        <v>893</v>
      </c>
      <c r="BD59" s="1" t="s">
        <v>893</v>
      </c>
      <c r="BF59" s="1" t="s">
        <v>893</v>
      </c>
      <c r="BG59" s="1" t="s">
        <v>893</v>
      </c>
      <c r="BH59" s="1" t="s">
        <v>893</v>
      </c>
      <c r="BI59" s="1" t="s">
        <v>893</v>
      </c>
      <c r="BJ59" s="1" t="s">
        <v>893</v>
      </c>
      <c r="BL59" s="1" t="s">
        <v>540</v>
      </c>
      <c r="BN59" s="1" t="s">
        <v>558</v>
      </c>
      <c r="BO59" s="1" t="s">
        <v>558</v>
      </c>
      <c r="BP59" s="1" t="s">
        <v>558</v>
      </c>
      <c r="BR59" s="1" t="s">
        <v>566</v>
      </c>
      <c r="BS59" s="1" t="s">
        <v>566</v>
      </c>
      <c r="BT59" s="1" t="s">
        <v>566</v>
      </c>
      <c r="BU59" s="1" t="s">
        <v>566</v>
      </c>
      <c r="BV59" s="1" t="s">
        <v>566</v>
      </c>
      <c r="BX59" s="1" t="s">
        <v>295</v>
      </c>
      <c r="BY59" s="1" t="s">
        <v>295</v>
      </c>
      <c r="BZ59" s="1" t="s">
        <v>295</v>
      </c>
      <c r="CA59" s="1" t="s">
        <v>295</v>
      </c>
      <c r="CC59" s="1" t="s">
        <v>295</v>
      </c>
      <c r="CD59" s="1" t="s">
        <v>295</v>
      </c>
      <c r="CE59" s="1" t="s">
        <v>295</v>
      </c>
      <c r="CF59" s="1" t="s">
        <v>295</v>
      </c>
      <c r="CG59" s="1" t="s">
        <v>295</v>
      </c>
      <c r="CI59" s="1" t="s">
        <v>296</v>
      </c>
      <c r="CJ59" s="1" t="s">
        <v>296</v>
      </c>
      <c r="CK59" s="1" t="s">
        <v>296</v>
      </c>
      <c r="CL59" s="1" t="s">
        <v>296</v>
      </c>
      <c r="CM59" s="1" t="s">
        <v>296</v>
      </c>
      <c r="CN59" s="1" t="s">
        <v>296</v>
      </c>
      <c r="CP59" s="1" t="s">
        <v>296</v>
      </c>
      <c r="CQ59" s="1" t="s">
        <v>296</v>
      </c>
      <c r="CR59" s="1" t="s">
        <v>296</v>
      </c>
      <c r="CS59" s="1" t="s">
        <v>296</v>
      </c>
      <c r="CT59" s="1" t="s">
        <v>296</v>
      </c>
      <c r="CU59" s="1" t="s">
        <v>296</v>
      </c>
      <c r="CW59" s="1" t="s">
        <v>368</v>
      </c>
      <c r="CX59" s="1" t="s">
        <v>368</v>
      </c>
      <c r="CY59" s="1" t="s">
        <v>368</v>
      </c>
      <c r="CZ59" s="1" t="s">
        <v>368</v>
      </c>
      <c r="DB59" s="1" t="s">
        <v>368</v>
      </c>
      <c r="DC59" s="1" t="s">
        <v>368</v>
      </c>
      <c r="DD59" s="1" t="s">
        <v>368</v>
      </c>
      <c r="DE59" s="1" t="s">
        <v>368</v>
      </c>
      <c r="DF59" s="1" t="s">
        <v>368</v>
      </c>
      <c r="DG59" s="1" t="s">
        <v>368</v>
      </c>
      <c r="DI59" s="1" t="s">
        <v>442</v>
      </c>
      <c r="DJ59" s="1" t="s">
        <v>442</v>
      </c>
      <c r="DK59" s="1" t="s">
        <v>442</v>
      </c>
      <c r="DM59" s="1" t="s">
        <v>442</v>
      </c>
      <c r="DN59" s="1" t="s">
        <v>442</v>
      </c>
      <c r="DO59" s="1" t="s">
        <v>442</v>
      </c>
      <c r="DP59" s="1" t="s">
        <v>442</v>
      </c>
      <c r="DQ59" s="1" t="s">
        <v>442</v>
      </c>
      <c r="DR59" s="1" t="s">
        <v>442</v>
      </c>
      <c r="DS59" s="1" t="s">
        <v>442</v>
      </c>
      <c r="DU59" s="1" t="s">
        <v>1042</v>
      </c>
      <c r="DV59" s="1" t="s">
        <v>1042</v>
      </c>
      <c r="DX59" s="1" t="s">
        <v>374</v>
      </c>
      <c r="DY59" s="1" t="s">
        <v>374</v>
      </c>
      <c r="DZ59" s="1" t="s">
        <v>374</v>
      </c>
      <c r="EA59" s="1" t="s">
        <v>374</v>
      </c>
      <c r="EB59" s="1" t="s">
        <v>374</v>
      </c>
      <c r="EC59" s="1" t="s">
        <v>374</v>
      </c>
      <c r="EE59" s="1" t="s">
        <v>807</v>
      </c>
      <c r="EF59" s="1" t="s">
        <v>807</v>
      </c>
      <c r="EG59" s="1" t="s">
        <v>807</v>
      </c>
      <c r="EI59" s="1" t="s">
        <v>813</v>
      </c>
      <c r="EJ59" s="1" t="s">
        <v>813</v>
      </c>
      <c r="EK59" s="1" t="s">
        <v>813</v>
      </c>
      <c r="EL59" s="1" t="s">
        <v>813</v>
      </c>
      <c r="EM59" s="1" t="s">
        <v>813</v>
      </c>
      <c r="EN59" s="1" t="s">
        <v>813</v>
      </c>
      <c r="EP59" s="1" t="s">
        <v>325</v>
      </c>
      <c r="EQ59" s="1" t="s">
        <v>325</v>
      </c>
      <c r="ER59" s="1" t="s">
        <v>325</v>
      </c>
      <c r="ES59" s="1" t="s">
        <v>325</v>
      </c>
      <c r="ET59" s="1" t="s">
        <v>325</v>
      </c>
      <c r="EU59" s="1" t="s">
        <v>325</v>
      </c>
      <c r="EW59" s="1" t="s">
        <v>330</v>
      </c>
      <c r="EX59" s="1" t="s">
        <v>330</v>
      </c>
      <c r="EY59" s="1" t="s">
        <v>330</v>
      </c>
      <c r="EZ59" s="1" t="s">
        <v>330</v>
      </c>
      <c r="FA59" s="1" t="s">
        <v>330</v>
      </c>
      <c r="FC59" s="1" t="s">
        <v>384</v>
      </c>
      <c r="FD59" s="1" t="s">
        <v>384</v>
      </c>
    </row>
    <row r="60" spans="1:160" ht="52.5" customHeight="1" x14ac:dyDescent="0.25">
      <c r="A60" s="14" t="s">
        <v>65</v>
      </c>
      <c r="B60" s="1" t="s">
        <v>375</v>
      </c>
      <c r="C60" s="1" t="s">
        <v>375</v>
      </c>
      <c r="E60" s="1" t="s">
        <v>924</v>
      </c>
      <c r="F60" s="1" t="s">
        <v>924</v>
      </c>
      <c r="G60" s="1" t="s">
        <v>924</v>
      </c>
      <c r="I60" s="1" t="s">
        <v>737</v>
      </c>
      <c r="J60" s="1" t="s">
        <v>737</v>
      </c>
      <c r="L60" s="1" t="s">
        <v>776</v>
      </c>
      <c r="N60" s="1" t="s">
        <v>935</v>
      </c>
      <c r="O60" s="1" t="s">
        <v>935</v>
      </c>
      <c r="P60" s="1" t="s">
        <v>935</v>
      </c>
      <c r="R60" s="1" t="s">
        <v>935</v>
      </c>
      <c r="S60" s="1" t="s">
        <v>935</v>
      </c>
      <c r="T60" s="1" t="s">
        <v>935</v>
      </c>
      <c r="V60" s="1" t="s">
        <v>83</v>
      </c>
      <c r="W60" s="1" t="s">
        <v>83</v>
      </c>
      <c r="X60" s="1" t="s">
        <v>83</v>
      </c>
      <c r="Y60" s="1" t="s">
        <v>83</v>
      </c>
      <c r="AA60" s="1" t="s">
        <v>83</v>
      </c>
      <c r="AB60" s="1" t="s">
        <v>83</v>
      </c>
      <c r="AC60" s="1" t="s">
        <v>83</v>
      </c>
      <c r="AD60" s="1" t="s">
        <v>83</v>
      </c>
      <c r="AF60" s="1" t="s">
        <v>201</v>
      </c>
      <c r="AG60" s="1" t="s">
        <v>201</v>
      </c>
      <c r="AH60" s="1" t="s">
        <v>201</v>
      </c>
      <c r="AJ60" s="1" t="s">
        <v>198</v>
      </c>
      <c r="AK60" s="1" t="s">
        <v>198</v>
      </c>
      <c r="AM60" s="1" t="s">
        <v>81</v>
      </c>
      <c r="AN60" s="1" t="s">
        <v>81</v>
      </c>
      <c r="AO60" s="1" t="s">
        <v>81</v>
      </c>
      <c r="AQ60" s="1" t="s">
        <v>877</v>
      </c>
      <c r="AR60" s="1" t="s">
        <v>877</v>
      </c>
      <c r="AS60" s="1" t="s">
        <v>877</v>
      </c>
      <c r="AT60" s="1" t="s">
        <v>877</v>
      </c>
      <c r="AV60" s="1" t="s">
        <v>877</v>
      </c>
      <c r="AW60" s="1" t="s">
        <v>877</v>
      </c>
      <c r="AX60" s="1" t="s">
        <v>877</v>
      </c>
      <c r="AY60" s="1" t="s">
        <v>877</v>
      </c>
      <c r="BA60" s="1" t="s">
        <v>894</v>
      </c>
      <c r="BB60" s="1" t="s">
        <v>894</v>
      </c>
      <c r="BC60" s="1" t="s">
        <v>894</v>
      </c>
      <c r="BD60" s="1" t="s">
        <v>894</v>
      </c>
      <c r="BF60" s="1" t="s">
        <v>894</v>
      </c>
      <c r="BG60" s="1" t="s">
        <v>894</v>
      </c>
      <c r="BH60" s="1" t="s">
        <v>894</v>
      </c>
      <c r="BI60" s="1" t="s">
        <v>894</v>
      </c>
      <c r="BJ60" s="1" t="s">
        <v>894</v>
      </c>
      <c r="BL60" s="1" t="s">
        <v>132</v>
      </c>
      <c r="BN60" s="1" t="s">
        <v>189</v>
      </c>
      <c r="BO60" s="1" t="s">
        <v>189</v>
      </c>
      <c r="BP60" s="1" t="s">
        <v>189</v>
      </c>
      <c r="BR60" s="1" t="s">
        <v>348</v>
      </c>
      <c r="BS60" s="1" t="s">
        <v>348</v>
      </c>
      <c r="BT60" s="1" t="s">
        <v>348</v>
      </c>
      <c r="BU60" s="1" t="s">
        <v>348</v>
      </c>
      <c r="BV60" s="1" t="s">
        <v>348</v>
      </c>
      <c r="BX60" s="1" t="s">
        <v>129</v>
      </c>
      <c r="BY60" s="1" t="s">
        <v>129</v>
      </c>
      <c r="BZ60" s="1" t="s">
        <v>129</v>
      </c>
      <c r="CA60" s="1" t="s">
        <v>129</v>
      </c>
      <c r="CC60" s="1" t="s">
        <v>129</v>
      </c>
      <c r="CD60" s="1" t="s">
        <v>129</v>
      </c>
      <c r="CE60" s="1" t="s">
        <v>129</v>
      </c>
      <c r="CF60" s="1" t="s">
        <v>129</v>
      </c>
      <c r="CG60" s="1" t="s">
        <v>129</v>
      </c>
      <c r="CI60" s="1" t="s">
        <v>625</v>
      </c>
      <c r="CJ60" s="1" t="s">
        <v>625</v>
      </c>
      <c r="CK60" s="1" t="s">
        <v>625</v>
      </c>
      <c r="CL60" s="1" t="s">
        <v>625</v>
      </c>
      <c r="CM60" s="1" t="s">
        <v>625</v>
      </c>
      <c r="CN60" s="1" t="s">
        <v>625</v>
      </c>
      <c r="CP60" s="1" t="s">
        <v>625</v>
      </c>
      <c r="CQ60" s="1" t="s">
        <v>625</v>
      </c>
      <c r="CR60" s="1" t="s">
        <v>625</v>
      </c>
      <c r="CS60" s="1" t="s">
        <v>625</v>
      </c>
      <c r="CT60" s="1" t="s">
        <v>625</v>
      </c>
      <c r="CU60" s="1" t="s">
        <v>625</v>
      </c>
      <c r="CW60" s="1" t="s">
        <v>1031</v>
      </c>
      <c r="CX60" s="1" t="s">
        <v>1031</v>
      </c>
      <c r="CY60" s="1" t="s">
        <v>1031</v>
      </c>
      <c r="CZ60" s="1" t="s">
        <v>1031</v>
      </c>
      <c r="DB60" s="1" t="s">
        <v>753</v>
      </c>
      <c r="DC60" s="1" t="s">
        <v>753</v>
      </c>
      <c r="DD60" s="1" t="s">
        <v>753</v>
      </c>
      <c r="DE60" s="1" t="s">
        <v>753</v>
      </c>
      <c r="DF60" s="1" t="s">
        <v>753</v>
      </c>
      <c r="DG60" s="1" t="s">
        <v>753</v>
      </c>
      <c r="DI60" s="1" t="s">
        <v>443</v>
      </c>
      <c r="DJ60" s="1" t="s">
        <v>443</v>
      </c>
      <c r="DK60" s="1" t="s">
        <v>443</v>
      </c>
      <c r="DM60" s="1" t="s">
        <v>89</v>
      </c>
      <c r="DN60" s="1" t="s">
        <v>89</v>
      </c>
      <c r="DO60" s="1" t="s">
        <v>89</v>
      </c>
      <c r="DP60" s="1" t="s">
        <v>89</v>
      </c>
      <c r="DQ60" s="1" t="s">
        <v>89</v>
      </c>
      <c r="DR60" s="1" t="s">
        <v>89</v>
      </c>
      <c r="DS60" s="1" t="s">
        <v>89</v>
      </c>
      <c r="DU60" s="1" t="s">
        <v>1043</v>
      </c>
      <c r="DV60" s="1" t="s">
        <v>1043</v>
      </c>
      <c r="DX60" s="1" t="s">
        <v>799</v>
      </c>
      <c r="DY60" s="1" t="s">
        <v>799</v>
      </c>
      <c r="DZ60" s="1" t="s">
        <v>799</v>
      </c>
      <c r="EA60" s="1" t="s">
        <v>799</v>
      </c>
      <c r="EB60" s="1" t="s">
        <v>799</v>
      </c>
      <c r="EC60" s="1" t="s">
        <v>799</v>
      </c>
      <c r="EE60" s="1" t="s">
        <v>808</v>
      </c>
      <c r="EF60" s="1" t="s">
        <v>808</v>
      </c>
      <c r="EG60" s="1" t="s">
        <v>808</v>
      </c>
      <c r="EI60" s="1" t="s">
        <v>443</v>
      </c>
      <c r="EJ60" s="1" t="s">
        <v>443</v>
      </c>
      <c r="EK60" s="1" t="s">
        <v>443</v>
      </c>
      <c r="EL60" s="1" t="s">
        <v>443</v>
      </c>
      <c r="EM60" s="1" t="s">
        <v>443</v>
      </c>
      <c r="EN60" s="1" t="s">
        <v>443</v>
      </c>
      <c r="EP60" s="1" t="s">
        <v>326</v>
      </c>
      <c r="EQ60" s="1" t="s">
        <v>326</v>
      </c>
      <c r="ER60" s="1" t="s">
        <v>326</v>
      </c>
      <c r="ES60" s="1" t="s">
        <v>326</v>
      </c>
      <c r="ET60" s="1" t="s">
        <v>326</v>
      </c>
      <c r="EU60" s="1" t="s">
        <v>326</v>
      </c>
      <c r="EW60" s="1" t="s">
        <v>85</v>
      </c>
      <c r="EX60" s="1" t="s">
        <v>85</v>
      </c>
      <c r="EY60" s="1" t="s">
        <v>85</v>
      </c>
      <c r="EZ60" s="1" t="s">
        <v>85</v>
      </c>
      <c r="FA60" s="1" t="s">
        <v>85</v>
      </c>
      <c r="FC60" s="1" t="s">
        <v>90</v>
      </c>
      <c r="FD60" s="1" t="s">
        <v>90</v>
      </c>
    </row>
    <row r="61" spans="1:160" ht="112.5" customHeight="1" x14ac:dyDescent="0.25">
      <c r="A61" s="14" t="s">
        <v>66</v>
      </c>
      <c r="B61" s="15" t="s">
        <v>513</v>
      </c>
      <c r="C61" s="15" t="s">
        <v>513</v>
      </c>
      <c r="E61" s="15" t="s">
        <v>925</v>
      </c>
      <c r="F61" s="15" t="s">
        <v>925</v>
      </c>
      <c r="G61" s="15" t="s">
        <v>925</v>
      </c>
      <c r="I61" s="15" t="s">
        <v>738</v>
      </c>
      <c r="J61" s="15" t="s">
        <v>738</v>
      </c>
      <c r="L61" s="15" t="s">
        <v>778</v>
      </c>
      <c r="N61" s="15" t="s">
        <v>252</v>
      </c>
      <c r="O61" s="15" t="s">
        <v>252</v>
      </c>
      <c r="P61" s="15" t="s">
        <v>252</v>
      </c>
      <c r="R61" s="15" t="s">
        <v>946</v>
      </c>
      <c r="S61" s="15" t="s">
        <v>946</v>
      </c>
      <c r="T61" s="15" t="s">
        <v>946</v>
      </c>
      <c r="V61" s="15" t="s">
        <v>957</v>
      </c>
      <c r="W61" s="15" t="s">
        <v>957</v>
      </c>
      <c r="X61" s="15" t="s">
        <v>957</v>
      </c>
      <c r="Y61" s="15" t="s">
        <v>957</v>
      </c>
      <c r="AA61" s="15" t="s">
        <v>971</v>
      </c>
      <c r="AB61" s="15" t="s">
        <v>971</v>
      </c>
      <c r="AC61" s="15" t="s">
        <v>971</v>
      </c>
      <c r="AD61" s="15" t="s">
        <v>971</v>
      </c>
      <c r="AF61" s="15" t="s">
        <v>694</v>
      </c>
      <c r="AG61" s="15" t="s">
        <v>694</v>
      </c>
      <c r="AH61" s="15" t="s">
        <v>694</v>
      </c>
      <c r="AJ61" s="15" t="s">
        <v>431</v>
      </c>
      <c r="AK61" s="15" t="s">
        <v>431</v>
      </c>
      <c r="AM61" s="15" t="s">
        <v>495</v>
      </c>
      <c r="AN61" s="15" t="s">
        <v>495</v>
      </c>
      <c r="AO61" s="15" t="s">
        <v>495</v>
      </c>
      <c r="AQ61" s="15" t="s">
        <v>878</v>
      </c>
      <c r="AR61" s="15" t="s">
        <v>878</v>
      </c>
      <c r="AS61" s="15" t="s">
        <v>878</v>
      </c>
      <c r="AT61" s="15" t="s">
        <v>878</v>
      </c>
      <c r="AV61" s="15" t="s">
        <v>889</v>
      </c>
      <c r="AW61" s="15" t="s">
        <v>889</v>
      </c>
      <c r="AX61" s="15" t="s">
        <v>889</v>
      </c>
      <c r="AY61" s="15" t="s">
        <v>889</v>
      </c>
      <c r="BA61" s="15" t="s">
        <v>878</v>
      </c>
      <c r="BB61" s="15" t="s">
        <v>878</v>
      </c>
      <c r="BC61" s="15" t="s">
        <v>878</v>
      </c>
      <c r="BD61" s="15" t="s">
        <v>878</v>
      </c>
      <c r="BF61" s="15" t="s">
        <v>889</v>
      </c>
      <c r="BG61" s="15" t="s">
        <v>889</v>
      </c>
      <c r="BH61" s="15" t="s">
        <v>889</v>
      </c>
      <c r="BI61" s="15" t="s">
        <v>889</v>
      </c>
      <c r="BJ61" s="15" t="s">
        <v>889</v>
      </c>
      <c r="BL61" s="15" t="s">
        <v>546</v>
      </c>
      <c r="BN61" s="15" t="s">
        <v>541</v>
      </c>
      <c r="BO61" s="15" t="s">
        <v>541</v>
      </c>
      <c r="BP61" s="15" t="s">
        <v>541</v>
      </c>
      <c r="BR61" s="15" t="s">
        <v>567</v>
      </c>
      <c r="BS61" s="15" t="s">
        <v>567</v>
      </c>
      <c r="BT61" s="15" t="s">
        <v>567</v>
      </c>
      <c r="BU61" s="15" t="s">
        <v>567</v>
      </c>
      <c r="BV61" s="15" t="s">
        <v>567</v>
      </c>
      <c r="BX61" s="15" t="s">
        <v>541</v>
      </c>
      <c r="BY61" s="15" t="s">
        <v>541</v>
      </c>
      <c r="BZ61" s="15" t="s">
        <v>541</v>
      </c>
      <c r="CA61" s="15" t="s">
        <v>541</v>
      </c>
      <c r="CC61" s="15" t="s">
        <v>594</v>
      </c>
      <c r="CD61" s="15" t="s">
        <v>594</v>
      </c>
      <c r="CE61" s="15" t="s">
        <v>594</v>
      </c>
      <c r="CF61" s="15" t="s">
        <v>594</v>
      </c>
      <c r="CG61" s="15" t="s">
        <v>594</v>
      </c>
      <c r="CI61" s="15" t="s">
        <v>541</v>
      </c>
      <c r="CJ61" s="15" t="s">
        <v>541</v>
      </c>
      <c r="CK61" s="15" t="s">
        <v>541</v>
      </c>
      <c r="CL61" s="15" t="s">
        <v>541</v>
      </c>
      <c r="CM61" s="15" t="s">
        <v>541</v>
      </c>
      <c r="CN61" s="15" t="s">
        <v>541</v>
      </c>
      <c r="CP61" s="15" t="s">
        <v>594</v>
      </c>
      <c r="CQ61" s="15" t="s">
        <v>594</v>
      </c>
      <c r="CR61" s="15" t="s">
        <v>594</v>
      </c>
      <c r="CS61" s="15" t="s">
        <v>594</v>
      </c>
      <c r="CT61" s="15" t="s">
        <v>594</v>
      </c>
      <c r="CU61" s="15" t="s">
        <v>594</v>
      </c>
      <c r="CW61" s="15" t="s">
        <v>1032</v>
      </c>
      <c r="CX61" s="15" t="s">
        <v>1032</v>
      </c>
      <c r="CY61" s="15" t="s">
        <v>1032</v>
      </c>
      <c r="CZ61" s="15" t="s">
        <v>1032</v>
      </c>
      <c r="DB61" s="15" t="s">
        <v>754</v>
      </c>
      <c r="DC61" s="15" t="s">
        <v>754</v>
      </c>
      <c r="DD61" s="15" t="s">
        <v>754</v>
      </c>
      <c r="DE61" s="15" t="s">
        <v>754</v>
      </c>
      <c r="DF61" s="15" t="s">
        <v>754</v>
      </c>
      <c r="DG61" s="15" t="s">
        <v>754</v>
      </c>
      <c r="DI61" s="15" t="s">
        <v>989</v>
      </c>
      <c r="DJ61" s="15" t="s">
        <v>989</v>
      </c>
      <c r="DK61" s="15" t="s">
        <v>989</v>
      </c>
      <c r="DM61" s="15" t="s">
        <v>786</v>
      </c>
      <c r="DN61" s="15" t="s">
        <v>786</v>
      </c>
      <c r="DO61" s="15" t="s">
        <v>786</v>
      </c>
      <c r="DP61" s="15" t="s">
        <v>786</v>
      </c>
      <c r="DQ61" s="15" t="s">
        <v>786</v>
      </c>
      <c r="DR61" s="15" t="s">
        <v>786</v>
      </c>
      <c r="DS61" s="15" t="s">
        <v>786</v>
      </c>
      <c r="DU61" s="15" t="s">
        <v>1044</v>
      </c>
      <c r="DV61" s="15" t="s">
        <v>1044</v>
      </c>
      <c r="DX61" s="15" t="s">
        <v>754</v>
      </c>
      <c r="DY61" s="15" t="s">
        <v>754</v>
      </c>
      <c r="DZ61" s="15" t="s">
        <v>754</v>
      </c>
      <c r="EA61" s="15" t="s">
        <v>754</v>
      </c>
      <c r="EB61" s="15" t="s">
        <v>754</v>
      </c>
      <c r="EC61" s="15" t="s">
        <v>754</v>
      </c>
      <c r="EE61" s="15" t="s">
        <v>786</v>
      </c>
      <c r="EF61" s="15" t="s">
        <v>786</v>
      </c>
      <c r="EG61" s="15" t="s">
        <v>786</v>
      </c>
      <c r="EI61" s="15" t="s">
        <v>786</v>
      </c>
      <c r="EJ61" s="15" t="s">
        <v>786</v>
      </c>
      <c r="EK61" s="15" t="s">
        <v>786</v>
      </c>
      <c r="EL61" s="15" t="s">
        <v>786</v>
      </c>
      <c r="EM61" s="15" t="s">
        <v>786</v>
      </c>
      <c r="EN61" s="15" t="s">
        <v>786</v>
      </c>
      <c r="EP61" s="15" t="s">
        <v>660</v>
      </c>
      <c r="EQ61" s="15" t="s">
        <v>660</v>
      </c>
      <c r="ER61" s="15" t="s">
        <v>660</v>
      </c>
      <c r="ES61" s="15" t="s">
        <v>660</v>
      </c>
      <c r="ET61" s="15" t="s">
        <v>660</v>
      </c>
      <c r="EU61" s="15" t="s">
        <v>660</v>
      </c>
      <c r="EW61" s="15" t="s">
        <v>660</v>
      </c>
      <c r="EX61" s="15" t="s">
        <v>660</v>
      </c>
      <c r="EY61" s="15" t="s">
        <v>660</v>
      </c>
      <c r="EZ61" s="15" t="s">
        <v>660</v>
      </c>
      <c r="FA61" s="15" t="s">
        <v>660</v>
      </c>
      <c r="FC61" s="15" t="s">
        <v>1136</v>
      </c>
      <c r="FD61" s="15" t="s">
        <v>1136</v>
      </c>
    </row>
    <row r="62" spans="1:160" ht="22.5" customHeight="1" x14ac:dyDescent="0.25">
      <c r="A62" s="14" t="s">
        <v>67</v>
      </c>
      <c r="B62" s="1" t="s">
        <v>180</v>
      </c>
      <c r="C62" s="1" t="s">
        <v>180</v>
      </c>
      <c r="E62" s="1" t="s">
        <v>180</v>
      </c>
      <c r="F62" s="1" t="s">
        <v>180</v>
      </c>
      <c r="G62" s="1" t="s">
        <v>180</v>
      </c>
      <c r="I62" s="1" t="s">
        <v>180</v>
      </c>
      <c r="J62" s="1" t="s">
        <v>180</v>
      </c>
      <c r="L62" s="1" t="s">
        <v>184</v>
      </c>
      <c r="N62" s="1" t="s">
        <v>890</v>
      </c>
      <c r="O62" s="1" t="s">
        <v>890</v>
      </c>
      <c r="P62" s="1" t="s">
        <v>890</v>
      </c>
      <c r="R62" s="1" t="s">
        <v>890</v>
      </c>
      <c r="S62" s="1" t="s">
        <v>890</v>
      </c>
      <c r="T62" s="1" t="s">
        <v>890</v>
      </c>
      <c r="V62" s="1" t="s">
        <v>890</v>
      </c>
      <c r="W62" s="1" t="s">
        <v>890</v>
      </c>
      <c r="X62" s="1" t="s">
        <v>890</v>
      </c>
      <c r="Y62" s="1" t="s">
        <v>890</v>
      </c>
      <c r="AA62" s="1" t="s">
        <v>890</v>
      </c>
      <c r="AB62" s="1" t="s">
        <v>890</v>
      </c>
      <c r="AC62" s="1" t="s">
        <v>890</v>
      </c>
      <c r="AD62" s="1" t="s">
        <v>890</v>
      </c>
      <c r="AF62" s="1" t="s">
        <v>399</v>
      </c>
      <c r="AG62" s="1" t="s">
        <v>399</v>
      </c>
      <c r="AH62" s="1" t="s">
        <v>399</v>
      </c>
      <c r="AJ62" s="1" t="s">
        <v>40</v>
      </c>
      <c r="AK62" s="1" t="s">
        <v>40</v>
      </c>
      <c r="AM62" s="1" t="s">
        <v>278</v>
      </c>
      <c r="AN62" s="1" t="s">
        <v>278</v>
      </c>
      <c r="AO62" s="1" t="s">
        <v>278</v>
      </c>
      <c r="AQ62" s="1" t="s">
        <v>180</v>
      </c>
      <c r="AR62" s="1" t="s">
        <v>180</v>
      </c>
      <c r="AS62" s="1" t="s">
        <v>180</v>
      </c>
      <c r="AT62" s="1" t="s">
        <v>180</v>
      </c>
      <c r="AV62" s="1" t="s">
        <v>890</v>
      </c>
      <c r="AW62" s="1" t="s">
        <v>890</v>
      </c>
      <c r="AX62" s="1" t="s">
        <v>890</v>
      </c>
      <c r="AY62" s="1" t="s">
        <v>890</v>
      </c>
      <c r="BA62" s="1" t="s">
        <v>180</v>
      </c>
      <c r="BB62" s="1" t="s">
        <v>180</v>
      </c>
      <c r="BC62" s="1" t="s">
        <v>180</v>
      </c>
      <c r="BD62" s="1" t="s">
        <v>180</v>
      </c>
      <c r="BF62" s="1" t="s">
        <v>890</v>
      </c>
      <c r="BG62" s="1" t="s">
        <v>890</v>
      </c>
      <c r="BH62" s="1" t="s">
        <v>890</v>
      </c>
      <c r="BI62" s="1" t="s">
        <v>890</v>
      </c>
      <c r="BJ62" s="1" t="s">
        <v>890</v>
      </c>
      <c r="BL62" s="1" t="s">
        <v>278</v>
      </c>
      <c r="BN62" s="1" t="s">
        <v>278</v>
      </c>
      <c r="BO62" s="1" t="s">
        <v>278</v>
      </c>
      <c r="BP62" s="1" t="s">
        <v>278</v>
      </c>
      <c r="BR62" s="1" t="s">
        <v>278</v>
      </c>
      <c r="BS62" s="1" t="s">
        <v>278</v>
      </c>
      <c r="BT62" s="1" t="s">
        <v>278</v>
      </c>
      <c r="BU62" s="1" t="s">
        <v>278</v>
      </c>
      <c r="BV62" s="1" t="s">
        <v>278</v>
      </c>
      <c r="BX62" s="1" t="s">
        <v>278</v>
      </c>
      <c r="BY62" s="1" t="s">
        <v>278</v>
      </c>
      <c r="BZ62" s="1" t="s">
        <v>278</v>
      </c>
      <c r="CA62" s="1" t="s">
        <v>278</v>
      </c>
      <c r="CC62" s="1" t="s">
        <v>278</v>
      </c>
      <c r="CD62" s="1" t="s">
        <v>278</v>
      </c>
      <c r="CE62" s="1" t="s">
        <v>278</v>
      </c>
      <c r="CF62" s="1" t="s">
        <v>278</v>
      </c>
      <c r="CG62" s="1" t="s">
        <v>278</v>
      </c>
      <c r="CI62" s="1" t="s">
        <v>278</v>
      </c>
      <c r="CJ62" s="1" t="s">
        <v>278</v>
      </c>
      <c r="CK62" s="1" t="s">
        <v>278</v>
      </c>
      <c r="CL62" s="1" t="s">
        <v>278</v>
      </c>
      <c r="CM62" s="1" t="s">
        <v>278</v>
      </c>
      <c r="CN62" s="1" t="s">
        <v>278</v>
      </c>
      <c r="CP62" s="1" t="s">
        <v>278</v>
      </c>
      <c r="CQ62" s="1" t="s">
        <v>278</v>
      </c>
      <c r="CR62" s="1" t="s">
        <v>278</v>
      </c>
      <c r="CS62" s="1" t="s">
        <v>278</v>
      </c>
      <c r="CT62" s="1" t="s">
        <v>278</v>
      </c>
      <c r="CU62" s="1" t="s">
        <v>278</v>
      </c>
      <c r="CW62" s="1" t="s">
        <v>890</v>
      </c>
      <c r="CX62" s="1" t="s">
        <v>890</v>
      </c>
      <c r="CY62" s="1" t="s">
        <v>890</v>
      </c>
      <c r="CZ62" s="1" t="s">
        <v>890</v>
      </c>
      <c r="DB62" s="1" t="s">
        <v>278</v>
      </c>
      <c r="DC62" s="1" t="s">
        <v>278</v>
      </c>
      <c r="DD62" s="1" t="s">
        <v>278</v>
      </c>
      <c r="DE62" s="1" t="s">
        <v>278</v>
      </c>
      <c r="DF62" s="1" t="s">
        <v>278</v>
      </c>
      <c r="DG62" s="1" t="s">
        <v>278</v>
      </c>
      <c r="DI62" s="1" t="s">
        <v>890</v>
      </c>
      <c r="DJ62" s="1" t="s">
        <v>890</v>
      </c>
      <c r="DK62" s="1" t="s">
        <v>890</v>
      </c>
      <c r="DM62" s="1" t="s">
        <v>278</v>
      </c>
      <c r="DN62" s="1" t="s">
        <v>278</v>
      </c>
      <c r="DO62" s="1" t="s">
        <v>278</v>
      </c>
      <c r="DP62" s="1" t="s">
        <v>278</v>
      </c>
      <c r="DQ62" s="1" t="s">
        <v>278</v>
      </c>
      <c r="DR62" s="1" t="s">
        <v>278</v>
      </c>
      <c r="DS62" s="1" t="s">
        <v>278</v>
      </c>
      <c r="DU62" s="1" t="s">
        <v>890</v>
      </c>
      <c r="DV62" s="1" t="s">
        <v>890</v>
      </c>
      <c r="DX62" s="1" t="s">
        <v>278</v>
      </c>
      <c r="DY62" s="1" t="s">
        <v>278</v>
      </c>
      <c r="DZ62" s="1" t="s">
        <v>278</v>
      </c>
      <c r="EA62" s="1" t="s">
        <v>278</v>
      </c>
      <c r="EB62" s="1" t="s">
        <v>278</v>
      </c>
      <c r="EC62" s="1" t="s">
        <v>278</v>
      </c>
      <c r="EE62" s="1" t="s">
        <v>278</v>
      </c>
      <c r="EF62" s="1" t="s">
        <v>278</v>
      </c>
      <c r="EG62" s="1" t="s">
        <v>278</v>
      </c>
      <c r="EI62" s="1" t="s">
        <v>278</v>
      </c>
      <c r="EJ62" s="1" t="s">
        <v>278</v>
      </c>
      <c r="EK62" s="1" t="s">
        <v>278</v>
      </c>
      <c r="EL62" s="1" t="s">
        <v>278</v>
      </c>
      <c r="EM62" s="1" t="s">
        <v>278</v>
      </c>
      <c r="EN62" s="1" t="s">
        <v>278</v>
      </c>
      <c r="EP62" s="1" t="s">
        <v>278</v>
      </c>
      <c r="EQ62" s="1" t="s">
        <v>278</v>
      </c>
      <c r="ER62" s="1" t="s">
        <v>278</v>
      </c>
      <c r="ES62" s="1" t="s">
        <v>278</v>
      </c>
      <c r="ET62" s="1" t="s">
        <v>278</v>
      </c>
      <c r="EU62" s="1" t="s">
        <v>278</v>
      </c>
      <c r="EW62" s="1" t="s">
        <v>278</v>
      </c>
      <c r="EX62" s="1" t="s">
        <v>278</v>
      </c>
      <c r="EY62" s="1" t="s">
        <v>278</v>
      </c>
      <c r="EZ62" s="1" t="s">
        <v>278</v>
      </c>
      <c r="FA62" s="1" t="s">
        <v>278</v>
      </c>
      <c r="FC62" s="1" t="s">
        <v>40</v>
      </c>
      <c r="FD62" s="1" t="s">
        <v>40</v>
      </c>
    </row>
    <row r="63" spans="1:160" ht="90" customHeight="1" x14ac:dyDescent="0.25">
      <c r="A63" s="14" t="s">
        <v>71</v>
      </c>
      <c r="B63" s="1" t="s">
        <v>412</v>
      </c>
      <c r="C63" s="1" t="s">
        <v>412</v>
      </c>
      <c r="E63" s="1" t="s">
        <v>926</v>
      </c>
      <c r="F63" s="1" t="s">
        <v>926</v>
      </c>
      <c r="G63" s="1" t="s">
        <v>926</v>
      </c>
      <c r="I63" s="1" t="s">
        <v>739</v>
      </c>
      <c r="J63" s="1" t="s">
        <v>739</v>
      </c>
      <c r="L63" s="1" t="s">
        <v>274</v>
      </c>
      <c r="M63" s="1"/>
      <c r="N63" s="1" t="s">
        <v>936</v>
      </c>
      <c r="O63" s="1" t="s">
        <v>936</v>
      </c>
      <c r="P63" s="1" t="s">
        <v>936</v>
      </c>
      <c r="Q63" s="1"/>
      <c r="R63" s="1" t="s">
        <v>947</v>
      </c>
      <c r="S63" s="1" t="s">
        <v>947</v>
      </c>
      <c r="T63" s="1" t="s">
        <v>947</v>
      </c>
      <c r="U63" s="1"/>
      <c r="V63" s="1" t="s">
        <v>958</v>
      </c>
      <c r="W63" s="1" t="s">
        <v>958</v>
      </c>
      <c r="X63" s="1" t="s">
        <v>958</v>
      </c>
      <c r="Y63" s="1" t="s">
        <v>958</v>
      </c>
      <c r="AA63" s="1" t="s">
        <v>958</v>
      </c>
      <c r="AB63" s="1" t="s">
        <v>958</v>
      </c>
      <c r="AC63" s="1" t="s">
        <v>958</v>
      </c>
      <c r="AD63" s="1" t="s">
        <v>958</v>
      </c>
      <c r="AF63" s="1" t="s">
        <v>695</v>
      </c>
      <c r="AG63" s="1" t="s">
        <v>695</v>
      </c>
      <c r="AH63" s="1" t="s">
        <v>720</v>
      </c>
      <c r="AJ63" s="1" t="s">
        <v>432</v>
      </c>
      <c r="AK63" s="1" t="s">
        <v>432</v>
      </c>
      <c r="AM63" s="1" t="s">
        <v>284</v>
      </c>
      <c r="AN63" s="1" t="s">
        <v>284</v>
      </c>
      <c r="AO63" s="1" t="s">
        <v>284</v>
      </c>
      <c r="AQ63" s="1" t="s">
        <v>755</v>
      </c>
      <c r="AR63" s="1" t="s">
        <v>755</v>
      </c>
      <c r="AS63" s="1" t="s">
        <v>755</v>
      </c>
      <c r="AT63" s="1" t="s">
        <v>755</v>
      </c>
      <c r="AV63" s="1" t="s">
        <v>755</v>
      </c>
      <c r="AW63" s="1" t="s">
        <v>755</v>
      </c>
      <c r="AX63" s="1" t="s">
        <v>755</v>
      </c>
      <c r="AY63" s="1" t="s">
        <v>755</v>
      </c>
      <c r="BA63" s="1" t="s">
        <v>755</v>
      </c>
      <c r="BB63" s="1" t="s">
        <v>755</v>
      </c>
      <c r="BC63" s="1" t="s">
        <v>755</v>
      </c>
      <c r="BD63" s="1" t="s">
        <v>755</v>
      </c>
      <c r="BF63" s="1" t="s">
        <v>755</v>
      </c>
      <c r="BG63" s="1" t="s">
        <v>755</v>
      </c>
      <c r="BH63" s="1" t="s">
        <v>755</v>
      </c>
      <c r="BI63" s="1" t="s">
        <v>755</v>
      </c>
      <c r="BJ63" s="1" t="s">
        <v>755</v>
      </c>
      <c r="BL63" s="1" t="s">
        <v>432</v>
      </c>
      <c r="BN63" s="1" t="s">
        <v>432</v>
      </c>
      <c r="BO63" s="1" t="s">
        <v>432</v>
      </c>
      <c r="BP63" s="1" t="s">
        <v>432</v>
      </c>
      <c r="BR63" s="1" t="s">
        <v>432</v>
      </c>
      <c r="BS63" s="1" t="s">
        <v>432</v>
      </c>
      <c r="BT63" s="1" t="s">
        <v>432</v>
      </c>
      <c r="BU63" s="1" t="s">
        <v>432</v>
      </c>
      <c r="BV63" s="1" t="s">
        <v>432</v>
      </c>
      <c r="BX63" s="1" t="s">
        <v>576</v>
      </c>
      <c r="BY63" s="1" t="s">
        <v>576</v>
      </c>
      <c r="BZ63" s="1" t="s">
        <v>576</v>
      </c>
      <c r="CA63" s="1" t="s">
        <v>576</v>
      </c>
      <c r="CC63" s="1" t="s">
        <v>576</v>
      </c>
      <c r="CD63" s="1" t="s">
        <v>576</v>
      </c>
      <c r="CE63" s="1" t="s">
        <v>576</v>
      </c>
      <c r="CF63" s="1" t="s">
        <v>576</v>
      </c>
      <c r="CG63" s="1" t="s">
        <v>576</v>
      </c>
      <c r="CI63" s="1" t="s">
        <v>576</v>
      </c>
      <c r="CJ63" s="1" t="s">
        <v>576</v>
      </c>
      <c r="CK63" s="1" t="s">
        <v>576</v>
      </c>
      <c r="CL63" s="1" t="s">
        <v>576</v>
      </c>
      <c r="CM63" s="1" t="s">
        <v>576</v>
      </c>
      <c r="CN63" s="1" t="s">
        <v>576</v>
      </c>
      <c r="CP63" s="1" t="s">
        <v>576</v>
      </c>
      <c r="CQ63" s="1" t="s">
        <v>576</v>
      </c>
      <c r="CR63" s="1" t="s">
        <v>576</v>
      </c>
      <c r="CS63" s="1" t="s">
        <v>576</v>
      </c>
      <c r="CT63" s="1" t="s">
        <v>576</v>
      </c>
      <c r="CU63" s="1" t="s">
        <v>576</v>
      </c>
      <c r="CW63" s="1" t="s">
        <v>294</v>
      </c>
      <c r="CX63" s="1" t="s">
        <v>294</v>
      </c>
      <c r="CY63" s="1" t="s">
        <v>294</v>
      </c>
      <c r="CZ63" s="1" t="s">
        <v>294</v>
      </c>
      <c r="DB63" s="1" t="s">
        <v>755</v>
      </c>
      <c r="DC63" s="1" t="s">
        <v>755</v>
      </c>
      <c r="DD63" s="1" t="s">
        <v>755</v>
      </c>
      <c r="DE63" s="1" t="s">
        <v>755</v>
      </c>
      <c r="DF63" s="1" t="s">
        <v>755</v>
      </c>
      <c r="DG63" s="1" t="s">
        <v>755</v>
      </c>
      <c r="DI63" s="1" t="s">
        <v>432</v>
      </c>
      <c r="DJ63" s="1" t="s">
        <v>432</v>
      </c>
      <c r="DK63" s="1" t="s">
        <v>432</v>
      </c>
      <c r="DM63" s="1" t="s">
        <v>432</v>
      </c>
      <c r="DN63" s="1" t="s">
        <v>432</v>
      </c>
      <c r="DO63" s="1" t="s">
        <v>432</v>
      </c>
      <c r="DP63" s="1" t="s">
        <v>432</v>
      </c>
      <c r="DQ63" s="1" t="s">
        <v>432</v>
      </c>
      <c r="DR63" s="1" t="s">
        <v>432</v>
      </c>
      <c r="DS63" s="1" t="s">
        <v>432</v>
      </c>
      <c r="DU63" s="1" t="s">
        <v>294</v>
      </c>
      <c r="DV63" s="1" t="s">
        <v>294</v>
      </c>
      <c r="DX63" s="1" t="s">
        <v>755</v>
      </c>
      <c r="DY63" s="1" t="s">
        <v>755</v>
      </c>
      <c r="DZ63" s="1" t="s">
        <v>755</v>
      </c>
      <c r="EA63" s="1" t="s">
        <v>755</v>
      </c>
      <c r="EB63" s="1" t="s">
        <v>755</v>
      </c>
      <c r="EC63" s="1" t="s">
        <v>755</v>
      </c>
      <c r="EE63" s="1" t="s">
        <v>432</v>
      </c>
      <c r="EF63" s="1" t="s">
        <v>432</v>
      </c>
      <c r="EG63" s="1" t="s">
        <v>432</v>
      </c>
      <c r="EI63" s="1" t="s">
        <v>432</v>
      </c>
      <c r="EJ63" s="1" t="s">
        <v>432</v>
      </c>
      <c r="EK63" s="1" t="s">
        <v>432</v>
      </c>
      <c r="EL63" s="1" t="s">
        <v>432</v>
      </c>
      <c r="EM63" s="1" t="s">
        <v>432</v>
      </c>
      <c r="EN63" s="1" t="s">
        <v>432</v>
      </c>
      <c r="EP63" s="1" t="s">
        <v>432</v>
      </c>
      <c r="EQ63" s="1" t="s">
        <v>432</v>
      </c>
      <c r="ER63" s="1" t="s">
        <v>432</v>
      </c>
      <c r="ES63" s="1" t="s">
        <v>432</v>
      </c>
      <c r="ET63" s="1" t="s">
        <v>432</v>
      </c>
      <c r="EU63" s="1" t="s">
        <v>432</v>
      </c>
      <c r="EW63" s="1" t="s">
        <v>432</v>
      </c>
      <c r="EX63" s="1" t="s">
        <v>432</v>
      </c>
      <c r="EY63" s="1" t="s">
        <v>432</v>
      </c>
      <c r="EZ63" s="1" t="s">
        <v>432</v>
      </c>
      <c r="FA63" s="1" t="s">
        <v>432</v>
      </c>
      <c r="FC63" s="1" t="s">
        <v>385</v>
      </c>
      <c r="FD63" s="1" t="s">
        <v>385</v>
      </c>
    </row>
    <row r="64" spans="1:160" ht="112.5" customHeight="1" x14ac:dyDescent="0.25">
      <c r="A64" s="14" t="s">
        <v>69</v>
      </c>
      <c r="B64" s="15" t="s">
        <v>514</v>
      </c>
      <c r="C64" s="15" t="s">
        <v>514</v>
      </c>
      <c r="E64" s="15" t="s">
        <v>514</v>
      </c>
      <c r="F64" s="15" t="s">
        <v>514</v>
      </c>
      <c r="G64" s="15" t="s">
        <v>514</v>
      </c>
      <c r="I64" s="15" t="s">
        <v>514</v>
      </c>
      <c r="J64" s="15" t="s">
        <v>514</v>
      </c>
      <c r="L64" s="15" t="s">
        <v>263</v>
      </c>
      <c r="N64" s="15" t="s">
        <v>86</v>
      </c>
      <c r="O64" s="15" t="s">
        <v>86</v>
      </c>
      <c r="P64" s="15" t="s">
        <v>86</v>
      </c>
      <c r="R64" s="15" t="s">
        <v>263</v>
      </c>
      <c r="S64" s="15" t="s">
        <v>263</v>
      </c>
      <c r="T64" s="15" t="s">
        <v>263</v>
      </c>
      <c r="V64" s="15" t="s">
        <v>68</v>
      </c>
      <c r="W64" s="15" t="s">
        <v>68</v>
      </c>
      <c r="X64" s="15" t="s">
        <v>68</v>
      </c>
      <c r="Y64" s="15" t="s">
        <v>68</v>
      </c>
      <c r="AA64" s="15" t="s">
        <v>68</v>
      </c>
      <c r="AB64" s="15" t="s">
        <v>68</v>
      </c>
      <c r="AC64" s="15" t="s">
        <v>68</v>
      </c>
      <c r="AD64" s="15" t="s">
        <v>68</v>
      </c>
      <c r="AF64" s="15" t="s">
        <v>696</v>
      </c>
      <c r="AG64" s="15" t="s">
        <v>696</v>
      </c>
      <c r="AH64" s="15" t="s">
        <v>696</v>
      </c>
      <c r="AJ64" s="15" t="s">
        <v>263</v>
      </c>
      <c r="AK64" s="15" t="s">
        <v>263</v>
      </c>
      <c r="AM64" s="15" t="s">
        <v>496</v>
      </c>
      <c r="AN64" s="15" t="s">
        <v>496</v>
      </c>
      <c r="AO64" s="15" t="s">
        <v>496</v>
      </c>
      <c r="AQ64" s="15" t="s">
        <v>72</v>
      </c>
      <c r="AR64" s="15" t="s">
        <v>72</v>
      </c>
      <c r="AS64" s="15" t="s">
        <v>72</v>
      </c>
      <c r="AT64" s="15" t="s">
        <v>72</v>
      </c>
      <c r="AV64" s="15" t="s">
        <v>72</v>
      </c>
      <c r="AW64" s="15" t="s">
        <v>72</v>
      </c>
      <c r="AX64" s="15" t="s">
        <v>72</v>
      </c>
      <c r="AY64" s="15" t="s">
        <v>72</v>
      </c>
      <c r="BA64" s="15" t="s">
        <v>73</v>
      </c>
      <c r="BB64" s="15" t="s">
        <v>73</v>
      </c>
      <c r="BC64" s="15" t="s">
        <v>73</v>
      </c>
      <c r="BD64" s="15" t="s">
        <v>73</v>
      </c>
      <c r="BF64" s="15" t="s">
        <v>73</v>
      </c>
      <c r="BG64" s="15" t="s">
        <v>73</v>
      </c>
      <c r="BH64" s="15" t="s">
        <v>73</v>
      </c>
      <c r="BI64" s="15" t="s">
        <v>73</v>
      </c>
      <c r="BJ64" s="15" t="s">
        <v>73</v>
      </c>
      <c r="BL64" s="15" t="s">
        <v>72</v>
      </c>
      <c r="BN64" s="15" t="s">
        <v>72</v>
      </c>
      <c r="BO64" s="15" t="s">
        <v>72</v>
      </c>
      <c r="BP64" s="15" t="s">
        <v>72</v>
      </c>
      <c r="BR64" s="15" t="s">
        <v>568</v>
      </c>
      <c r="BS64" s="15" t="s">
        <v>568</v>
      </c>
      <c r="BT64" s="15" t="s">
        <v>568</v>
      </c>
      <c r="BU64" s="15" t="s">
        <v>568</v>
      </c>
      <c r="BV64" s="15" t="s">
        <v>568</v>
      </c>
      <c r="BX64" s="15" t="s">
        <v>72</v>
      </c>
      <c r="BY64" s="15" t="s">
        <v>72</v>
      </c>
      <c r="BZ64" s="15" t="s">
        <v>72</v>
      </c>
      <c r="CA64" s="15" t="s">
        <v>72</v>
      </c>
      <c r="CC64" s="15" t="s">
        <v>72</v>
      </c>
      <c r="CD64" s="15" t="s">
        <v>72</v>
      </c>
      <c r="CE64" s="15" t="s">
        <v>72</v>
      </c>
      <c r="CF64" s="15" t="s">
        <v>72</v>
      </c>
      <c r="CG64" s="15" t="s">
        <v>72</v>
      </c>
      <c r="CI64" s="15" t="s">
        <v>73</v>
      </c>
      <c r="CJ64" s="15" t="s">
        <v>73</v>
      </c>
      <c r="CK64" s="15" t="s">
        <v>73</v>
      </c>
      <c r="CL64" s="15" t="s">
        <v>73</v>
      </c>
      <c r="CM64" s="15" t="s">
        <v>73</v>
      </c>
      <c r="CN64" s="15" t="s">
        <v>73</v>
      </c>
      <c r="CP64" s="15" t="s">
        <v>73</v>
      </c>
      <c r="CQ64" s="15" t="s">
        <v>73</v>
      </c>
      <c r="CR64" s="15" t="s">
        <v>73</v>
      </c>
      <c r="CS64" s="15" t="s">
        <v>73</v>
      </c>
      <c r="CT64" s="15" t="s">
        <v>73</v>
      </c>
      <c r="CU64" s="15" t="s">
        <v>73</v>
      </c>
      <c r="CW64" s="15" t="s">
        <v>72</v>
      </c>
      <c r="CX64" s="15" t="s">
        <v>72</v>
      </c>
      <c r="CY64" s="15" t="s">
        <v>72</v>
      </c>
      <c r="CZ64" s="15" t="s">
        <v>72</v>
      </c>
      <c r="DB64" s="15" t="s">
        <v>72</v>
      </c>
      <c r="DC64" s="15" t="s">
        <v>72</v>
      </c>
      <c r="DD64" s="15" t="s">
        <v>72</v>
      </c>
      <c r="DE64" s="15" t="s">
        <v>72</v>
      </c>
      <c r="DF64" s="15" t="s">
        <v>72</v>
      </c>
      <c r="DG64" s="15" t="s">
        <v>72</v>
      </c>
      <c r="DI64" s="15" t="s">
        <v>72</v>
      </c>
      <c r="DJ64" s="15" t="s">
        <v>72</v>
      </c>
      <c r="DK64" s="15" t="s">
        <v>72</v>
      </c>
      <c r="DM64" s="15" t="s">
        <v>72</v>
      </c>
      <c r="DN64" s="15" t="s">
        <v>72</v>
      </c>
      <c r="DO64" s="15" t="s">
        <v>72</v>
      </c>
      <c r="DP64" s="15" t="s">
        <v>72</v>
      </c>
      <c r="DQ64" s="15" t="s">
        <v>72</v>
      </c>
      <c r="DR64" s="15" t="s">
        <v>72</v>
      </c>
      <c r="DS64" s="15" t="s">
        <v>72</v>
      </c>
      <c r="DU64" s="15" t="s">
        <v>73</v>
      </c>
      <c r="DV64" s="15" t="s">
        <v>73</v>
      </c>
      <c r="DX64" s="15" t="s">
        <v>73</v>
      </c>
      <c r="DY64" s="15" t="s">
        <v>73</v>
      </c>
      <c r="DZ64" s="15" t="s">
        <v>73</v>
      </c>
      <c r="EA64" s="15" t="s">
        <v>73</v>
      </c>
      <c r="EB64" s="15" t="s">
        <v>73</v>
      </c>
      <c r="EC64" s="15" t="s">
        <v>73</v>
      </c>
      <c r="EE64" s="15" t="s">
        <v>72</v>
      </c>
      <c r="EF64" s="15" t="s">
        <v>72</v>
      </c>
      <c r="EG64" s="15" t="s">
        <v>72</v>
      </c>
      <c r="EI64" s="15" t="s">
        <v>72</v>
      </c>
      <c r="EJ64" s="15" t="s">
        <v>72</v>
      </c>
      <c r="EK64" s="15" t="s">
        <v>72</v>
      </c>
      <c r="EL64" s="15" t="s">
        <v>72</v>
      </c>
      <c r="EM64" s="15" t="s">
        <v>72</v>
      </c>
      <c r="EN64" s="15" t="s">
        <v>72</v>
      </c>
      <c r="EP64" s="15" t="s">
        <v>331</v>
      </c>
      <c r="EQ64" s="15" t="s">
        <v>331</v>
      </c>
      <c r="ER64" s="15" t="s">
        <v>331</v>
      </c>
      <c r="ES64" s="15" t="s">
        <v>331</v>
      </c>
      <c r="ET64" s="15" t="s">
        <v>331</v>
      </c>
      <c r="EU64" s="15" t="s">
        <v>331</v>
      </c>
      <c r="EW64" s="15" t="s">
        <v>331</v>
      </c>
      <c r="EX64" s="15" t="s">
        <v>331</v>
      </c>
      <c r="EY64" s="15" t="s">
        <v>331</v>
      </c>
      <c r="EZ64" s="15" t="s">
        <v>331</v>
      </c>
      <c r="FA64" s="15" t="s">
        <v>331</v>
      </c>
      <c r="FC64" s="15" t="s">
        <v>72</v>
      </c>
      <c r="FD64" s="15" t="s">
        <v>72</v>
      </c>
    </row>
    <row r="65" spans="1:160" ht="48.75" customHeight="1" x14ac:dyDescent="0.25">
      <c r="A65" s="14" t="s">
        <v>70</v>
      </c>
      <c r="B65" s="1" t="s">
        <v>515</v>
      </c>
      <c r="C65" s="1" t="s">
        <v>515</v>
      </c>
      <c r="E65" s="1" t="s">
        <v>927</v>
      </c>
      <c r="F65" s="1" t="s">
        <v>927</v>
      </c>
      <c r="G65" s="1" t="s">
        <v>927</v>
      </c>
      <c r="I65" s="1" t="s">
        <v>740</v>
      </c>
      <c r="J65" s="1" t="s">
        <v>740</v>
      </c>
      <c r="L65" s="1" t="s">
        <v>779</v>
      </c>
      <c r="N65" s="1" t="s">
        <v>937</v>
      </c>
      <c r="O65" s="1" t="s">
        <v>937</v>
      </c>
      <c r="P65" s="1" t="s">
        <v>937</v>
      </c>
      <c r="R65" s="1" t="s">
        <v>948</v>
      </c>
      <c r="S65" s="1" t="s">
        <v>948</v>
      </c>
      <c r="T65" s="1" t="s">
        <v>948</v>
      </c>
      <c r="V65" s="1" t="s">
        <v>937</v>
      </c>
      <c r="W65" s="1" t="s">
        <v>937</v>
      </c>
      <c r="X65" s="1" t="s">
        <v>937</v>
      </c>
      <c r="Y65" s="1" t="s">
        <v>937</v>
      </c>
      <c r="AA65" s="1" t="s">
        <v>937</v>
      </c>
      <c r="AB65" s="1" t="s">
        <v>937</v>
      </c>
      <c r="AC65" s="1" t="s">
        <v>937</v>
      </c>
      <c r="AD65" s="1" t="s">
        <v>937</v>
      </c>
      <c r="AF65" s="1" t="s">
        <v>697</v>
      </c>
      <c r="AG65" s="1" t="s">
        <v>697</v>
      </c>
      <c r="AH65" s="1" t="s">
        <v>697</v>
      </c>
      <c r="AJ65" s="1" t="s">
        <v>264</v>
      </c>
      <c r="AK65" s="1" t="s">
        <v>264</v>
      </c>
      <c r="AM65" s="1" t="s">
        <v>497</v>
      </c>
      <c r="AN65" s="1" t="s">
        <v>497</v>
      </c>
      <c r="AO65" s="1" t="s">
        <v>497</v>
      </c>
      <c r="AQ65" s="1" t="s">
        <v>626</v>
      </c>
      <c r="AR65" s="1" t="s">
        <v>626</v>
      </c>
      <c r="AS65" s="1" t="s">
        <v>626</v>
      </c>
      <c r="AT65" s="1" t="s">
        <v>626</v>
      </c>
      <c r="AV65" s="1" t="s">
        <v>626</v>
      </c>
      <c r="AW65" s="1" t="s">
        <v>626</v>
      </c>
      <c r="AX65" s="1" t="s">
        <v>626</v>
      </c>
      <c r="AY65" s="1" t="s">
        <v>626</v>
      </c>
      <c r="BA65" s="1" t="s">
        <v>895</v>
      </c>
      <c r="BB65" s="1" t="s">
        <v>895</v>
      </c>
      <c r="BC65" s="1" t="s">
        <v>895</v>
      </c>
      <c r="BD65" s="1" t="s">
        <v>895</v>
      </c>
      <c r="BF65" s="1" t="s">
        <v>895</v>
      </c>
      <c r="BG65" s="1" t="s">
        <v>895</v>
      </c>
      <c r="BH65" s="1" t="s">
        <v>895</v>
      </c>
      <c r="BI65" s="1" t="s">
        <v>895</v>
      </c>
      <c r="BJ65" s="1" t="s">
        <v>895</v>
      </c>
      <c r="BL65" s="1" t="s">
        <v>542</v>
      </c>
      <c r="BN65" s="1" t="s">
        <v>542</v>
      </c>
      <c r="BO65" s="1" t="s">
        <v>542</v>
      </c>
      <c r="BP65" s="1" t="s">
        <v>542</v>
      </c>
      <c r="BR65" s="1" t="s">
        <v>542</v>
      </c>
      <c r="BS65" s="1" t="s">
        <v>542</v>
      </c>
      <c r="BT65" s="1" t="s">
        <v>542</v>
      </c>
      <c r="BU65" s="1" t="s">
        <v>542</v>
      </c>
      <c r="BV65" s="1" t="s">
        <v>542</v>
      </c>
      <c r="BX65" s="1" t="s">
        <v>542</v>
      </c>
      <c r="BY65" s="1" t="s">
        <v>542</v>
      </c>
      <c r="BZ65" s="1" t="s">
        <v>542</v>
      </c>
      <c r="CA65" s="1" t="s">
        <v>542</v>
      </c>
      <c r="CC65" s="1" t="s">
        <v>542</v>
      </c>
      <c r="CD65" s="1" t="s">
        <v>542</v>
      </c>
      <c r="CE65" s="1" t="s">
        <v>542</v>
      </c>
      <c r="CF65" s="1" t="s">
        <v>542</v>
      </c>
      <c r="CG65" s="1" t="s">
        <v>542</v>
      </c>
      <c r="CI65" s="1" t="s">
        <v>626</v>
      </c>
      <c r="CJ65" s="1" t="s">
        <v>626</v>
      </c>
      <c r="CK65" s="1" t="s">
        <v>626</v>
      </c>
      <c r="CL65" s="1" t="s">
        <v>626</v>
      </c>
      <c r="CM65" s="1" t="s">
        <v>626</v>
      </c>
      <c r="CN65" s="1" t="s">
        <v>626</v>
      </c>
      <c r="CP65" s="1" t="s">
        <v>542</v>
      </c>
      <c r="CQ65" s="1" t="s">
        <v>542</v>
      </c>
      <c r="CR65" s="1" t="s">
        <v>542</v>
      </c>
      <c r="CS65" s="1" t="s">
        <v>542</v>
      </c>
      <c r="CT65" s="1" t="s">
        <v>542</v>
      </c>
      <c r="CU65" s="1" t="s">
        <v>542</v>
      </c>
      <c r="CW65" s="1" t="s">
        <v>319</v>
      </c>
      <c r="CX65" s="1" t="s">
        <v>319</v>
      </c>
      <c r="CY65" s="1" t="s">
        <v>319</v>
      </c>
      <c r="CZ65" s="1" t="s">
        <v>319</v>
      </c>
      <c r="DB65" s="1" t="s">
        <v>756</v>
      </c>
      <c r="DC65" s="1" t="s">
        <v>756</v>
      </c>
      <c r="DD65" s="1" t="s">
        <v>756</v>
      </c>
      <c r="DE65" s="1" t="s">
        <v>756</v>
      </c>
      <c r="DF65" s="1" t="s">
        <v>756</v>
      </c>
      <c r="DG65" s="1" t="s">
        <v>756</v>
      </c>
      <c r="DI65" s="1" t="s">
        <v>319</v>
      </c>
      <c r="DJ65" s="1" t="s">
        <v>319</v>
      </c>
      <c r="DK65" s="1" t="s">
        <v>319</v>
      </c>
      <c r="DM65" s="1" t="s">
        <v>756</v>
      </c>
      <c r="DN65" s="1" t="s">
        <v>756</v>
      </c>
      <c r="DO65" s="1" t="s">
        <v>756</v>
      </c>
      <c r="DP65" s="1" t="s">
        <v>756</v>
      </c>
      <c r="DQ65" s="1" t="s">
        <v>756</v>
      </c>
      <c r="DR65" s="1" t="s">
        <v>756</v>
      </c>
      <c r="DS65" s="1" t="s">
        <v>756</v>
      </c>
      <c r="DU65" s="1" t="s">
        <v>1045</v>
      </c>
      <c r="DV65" s="1" t="s">
        <v>1045</v>
      </c>
      <c r="DX65" s="1" t="s">
        <v>800</v>
      </c>
      <c r="DY65" s="1" t="s">
        <v>800</v>
      </c>
      <c r="DZ65" s="1" t="s">
        <v>800</v>
      </c>
      <c r="EA65" s="1" t="s">
        <v>800</v>
      </c>
      <c r="EB65" s="1" t="s">
        <v>800</v>
      </c>
      <c r="EC65" s="1" t="s">
        <v>800</v>
      </c>
      <c r="EE65" s="1" t="s">
        <v>756</v>
      </c>
      <c r="EF65" s="1" t="s">
        <v>756</v>
      </c>
      <c r="EG65" s="1" t="s">
        <v>756</v>
      </c>
      <c r="EI65" s="1" t="s">
        <v>814</v>
      </c>
      <c r="EJ65" s="1" t="s">
        <v>814</v>
      </c>
      <c r="EK65" s="1" t="s">
        <v>814</v>
      </c>
      <c r="EL65" s="1" t="s">
        <v>814</v>
      </c>
      <c r="EM65" s="1" t="s">
        <v>814</v>
      </c>
      <c r="EN65" s="1" t="s">
        <v>814</v>
      </c>
      <c r="EP65" s="1" t="s">
        <v>661</v>
      </c>
      <c r="EQ65" s="1" t="s">
        <v>661</v>
      </c>
      <c r="ER65" s="1" t="s">
        <v>661</v>
      </c>
      <c r="ES65" s="1" t="s">
        <v>661</v>
      </c>
      <c r="ET65" s="1" t="s">
        <v>661</v>
      </c>
      <c r="EU65" s="1" t="s">
        <v>661</v>
      </c>
      <c r="EW65" s="1" t="s">
        <v>661</v>
      </c>
      <c r="EX65" s="1" t="s">
        <v>661</v>
      </c>
      <c r="EY65" s="1" t="s">
        <v>661</v>
      </c>
      <c r="EZ65" s="1" t="s">
        <v>661</v>
      </c>
      <c r="FA65" s="1" t="s">
        <v>661</v>
      </c>
      <c r="FC65" s="1" t="s">
        <v>1137</v>
      </c>
      <c r="FD65" s="1" t="s">
        <v>1137</v>
      </c>
    </row>
    <row r="66" spans="1:160" ht="105" customHeight="1" x14ac:dyDescent="0.25">
      <c r="A66" s="14" t="s">
        <v>308</v>
      </c>
      <c r="B66" s="1" t="s">
        <v>253</v>
      </c>
      <c r="C66" s="1" t="s">
        <v>253</v>
      </c>
      <c r="E66" s="1" t="s">
        <v>265</v>
      </c>
      <c r="F66" s="1" t="s">
        <v>265</v>
      </c>
      <c r="G66" s="1" t="s">
        <v>265</v>
      </c>
      <c r="I66" s="1" t="s">
        <v>265</v>
      </c>
      <c r="J66" s="1" t="s">
        <v>265</v>
      </c>
      <c r="L66" s="1" t="s">
        <v>275</v>
      </c>
      <c r="N66" s="1" t="s">
        <v>279</v>
      </c>
      <c r="O66" s="1" t="s">
        <v>279</v>
      </c>
      <c r="P66" s="1" t="s">
        <v>279</v>
      </c>
      <c r="R66" s="1" t="s">
        <v>265</v>
      </c>
      <c r="S66" s="1" t="s">
        <v>265</v>
      </c>
      <c r="T66" s="1" t="s">
        <v>265</v>
      </c>
      <c r="V66" s="1" t="s">
        <v>265</v>
      </c>
      <c r="W66" s="1" t="s">
        <v>265</v>
      </c>
      <c r="X66" s="1" t="s">
        <v>265</v>
      </c>
      <c r="Y66" s="1" t="s">
        <v>265</v>
      </c>
      <c r="AA66" s="1" t="s">
        <v>265</v>
      </c>
      <c r="AB66" s="1" t="s">
        <v>265</v>
      </c>
      <c r="AC66" s="1" t="s">
        <v>265</v>
      </c>
      <c r="AD66" s="1" t="s">
        <v>265</v>
      </c>
      <c r="AF66" s="1" t="s">
        <v>698</v>
      </c>
      <c r="AG66" s="1" t="s">
        <v>698</v>
      </c>
      <c r="AH66" s="1" t="s">
        <v>698</v>
      </c>
      <c r="AJ66" s="1" t="s">
        <v>265</v>
      </c>
      <c r="AK66" s="1" t="s">
        <v>265</v>
      </c>
      <c r="AM66" s="1" t="s">
        <v>279</v>
      </c>
      <c r="AN66" s="1" t="s">
        <v>279</v>
      </c>
      <c r="AO66" s="1" t="s">
        <v>279</v>
      </c>
      <c r="AQ66" s="1" t="s">
        <v>289</v>
      </c>
      <c r="AR66" s="1" t="s">
        <v>289</v>
      </c>
      <c r="AS66" s="1" t="s">
        <v>289</v>
      </c>
      <c r="AT66" s="1" t="s">
        <v>289</v>
      </c>
      <c r="AV66" s="1" t="s">
        <v>289</v>
      </c>
      <c r="AW66" s="1" t="s">
        <v>289</v>
      </c>
      <c r="AX66" s="1" t="s">
        <v>289</v>
      </c>
      <c r="AY66" s="1" t="s">
        <v>289</v>
      </c>
      <c r="BA66" s="1" t="s">
        <v>289</v>
      </c>
      <c r="BB66" s="1" t="s">
        <v>289</v>
      </c>
      <c r="BC66" s="1" t="s">
        <v>289</v>
      </c>
      <c r="BD66" s="1" t="s">
        <v>289</v>
      </c>
      <c r="BF66" s="1" t="s">
        <v>289</v>
      </c>
      <c r="BG66" s="1" t="s">
        <v>289</v>
      </c>
      <c r="BH66" s="1" t="s">
        <v>289</v>
      </c>
      <c r="BI66" s="1" t="s">
        <v>289</v>
      </c>
      <c r="BJ66" s="1" t="s">
        <v>289</v>
      </c>
      <c r="BL66" s="1" t="s">
        <v>289</v>
      </c>
      <c r="BN66" s="1" t="s">
        <v>289</v>
      </c>
      <c r="BO66" s="1" t="s">
        <v>289</v>
      </c>
      <c r="BP66" s="1" t="s">
        <v>289</v>
      </c>
      <c r="BR66" s="1" t="s">
        <v>289</v>
      </c>
      <c r="BS66" s="1" t="s">
        <v>289</v>
      </c>
      <c r="BT66" s="1" t="s">
        <v>289</v>
      </c>
      <c r="BU66" s="1" t="s">
        <v>289</v>
      </c>
      <c r="BV66" s="1" t="s">
        <v>289</v>
      </c>
      <c r="BX66" s="1" t="s">
        <v>289</v>
      </c>
      <c r="BY66" s="1" t="s">
        <v>289</v>
      </c>
      <c r="BZ66" s="1" t="s">
        <v>289</v>
      </c>
      <c r="CA66" s="1" t="s">
        <v>289</v>
      </c>
      <c r="CC66" s="1" t="s">
        <v>289</v>
      </c>
      <c r="CD66" s="1" t="s">
        <v>289</v>
      </c>
      <c r="CE66" s="1" t="s">
        <v>289</v>
      </c>
      <c r="CF66" s="1" t="s">
        <v>289</v>
      </c>
      <c r="CG66" s="1" t="s">
        <v>289</v>
      </c>
      <c r="CI66" s="1" t="s">
        <v>289</v>
      </c>
      <c r="CJ66" s="1" t="s">
        <v>289</v>
      </c>
      <c r="CK66" s="1" t="s">
        <v>289</v>
      </c>
      <c r="CL66" s="1" t="s">
        <v>289</v>
      </c>
      <c r="CM66" s="1" t="s">
        <v>289</v>
      </c>
      <c r="CN66" s="1" t="s">
        <v>289</v>
      </c>
      <c r="CP66" s="1" t="s">
        <v>289</v>
      </c>
      <c r="CQ66" s="1" t="s">
        <v>289</v>
      </c>
      <c r="CR66" s="1" t="s">
        <v>289</v>
      </c>
      <c r="CS66" s="1" t="s">
        <v>289</v>
      </c>
      <c r="CT66" s="1" t="s">
        <v>289</v>
      </c>
      <c r="CU66" s="1" t="s">
        <v>289</v>
      </c>
      <c r="CW66" s="1" t="s">
        <v>662</v>
      </c>
      <c r="CX66" s="1" t="s">
        <v>662</v>
      </c>
      <c r="CY66" s="1" t="s">
        <v>662</v>
      </c>
      <c r="CZ66" s="1" t="s">
        <v>662</v>
      </c>
      <c r="DB66" s="1" t="s">
        <v>662</v>
      </c>
      <c r="DC66" s="1" t="s">
        <v>662</v>
      </c>
      <c r="DD66" s="1" t="s">
        <v>662</v>
      </c>
      <c r="DE66" s="1" t="s">
        <v>662</v>
      </c>
      <c r="DF66" s="1" t="s">
        <v>662</v>
      </c>
      <c r="DG66" s="1" t="s">
        <v>662</v>
      </c>
      <c r="DI66" s="1" t="s">
        <v>662</v>
      </c>
      <c r="DJ66" s="1" t="s">
        <v>662</v>
      </c>
      <c r="DK66" s="1" t="s">
        <v>662</v>
      </c>
      <c r="DM66" s="1" t="s">
        <v>662</v>
      </c>
      <c r="DN66" s="1" t="s">
        <v>662</v>
      </c>
      <c r="DO66" s="1" t="s">
        <v>662</v>
      </c>
      <c r="DP66" s="1" t="s">
        <v>662</v>
      </c>
      <c r="DQ66" s="1" t="s">
        <v>662</v>
      </c>
      <c r="DR66" s="1" t="s">
        <v>662</v>
      </c>
      <c r="DS66" s="1" t="s">
        <v>662</v>
      </c>
      <c r="DU66" s="1" t="s">
        <v>662</v>
      </c>
      <c r="DV66" s="1" t="s">
        <v>662</v>
      </c>
      <c r="DX66" s="1" t="s">
        <v>662</v>
      </c>
      <c r="DY66" s="1" t="s">
        <v>662</v>
      </c>
      <c r="DZ66" s="1" t="s">
        <v>662</v>
      </c>
      <c r="EA66" s="1" t="s">
        <v>662</v>
      </c>
      <c r="EB66" s="1" t="s">
        <v>662</v>
      </c>
      <c r="EC66" s="1" t="s">
        <v>662</v>
      </c>
      <c r="EE66" s="1" t="s">
        <v>662</v>
      </c>
      <c r="EF66" s="1" t="s">
        <v>662</v>
      </c>
      <c r="EG66" s="1" t="s">
        <v>662</v>
      </c>
      <c r="EI66" s="1" t="s">
        <v>662</v>
      </c>
      <c r="EJ66" s="1" t="s">
        <v>662</v>
      </c>
      <c r="EK66" s="1" t="s">
        <v>662</v>
      </c>
      <c r="EL66" s="1" t="s">
        <v>662</v>
      </c>
      <c r="EM66" s="1" t="s">
        <v>662</v>
      </c>
      <c r="EN66" s="1" t="s">
        <v>662</v>
      </c>
      <c r="EP66" s="1" t="s">
        <v>662</v>
      </c>
      <c r="EQ66" s="1" t="s">
        <v>662</v>
      </c>
      <c r="ER66" s="1" t="s">
        <v>662</v>
      </c>
      <c r="ES66" s="1" t="s">
        <v>662</v>
      </c>
      <c r="ET66" s="1" t="s">
        <v>662</v>
      </c>
      <c r="EU66" s="1" t="s">
        <v>662</v>
      </c>
      <c r="EW66" s="1" t="s">
        <v>662</v>
      </c>
      <c r="EX66" s="1" t="s">
        <v>662</v>
      </c>
      <c r="EY66" s="1" t="s">
        <v>662</v>
      </c>
      <c r="EZ66" s="1" t="s">
        <v>662</v>
      </c>
      <c r="FA66" s="1" t="s">
        <v>662</v>
      </c>
      <c r="FC66" s="1" t="s">
        <v>1138</v>
      </c>
      <c r="FD66" s="1" t="s">
        <v>1138</v>
      </c>
    </row>
    <row r="67" spans="1:160" ht="22.5" customHeight="1" x14ac:dyDescent="0.25">
      <c r="A67" s="13" t="s">
        <v>59</v>
      </c>
      <c r="B67" s="42" t="s">
        <v>470</v>
      </c>
      <c r="C67" s="42" t="s">
        <v>471</v>
      </c>
      <c r="E67" s="42" t="s">
        <v>465</v>
      </c>
      <c r="F67" s="60" t="s">
        <v>919</v>
      </c>
      <c r="G67" s="39" t="s">
        <v>920</v>
      </c>
      <c r="I67" s="60" t="s">
        <v>414</v>
      </c>
      <c r="J67" s="60" t="s">
        <v>267</v>
      </c>
      <c r="L67" s="42" t="s">
        <v>272</v>
      </c>
      <c r="N67" s="60" t="s">
        <v>417</v>
      </c>
      <c r="O67" s="60" t="s">
        <v>251</v>
      </c>
      <c r="P67" s="60" t="s">
        <v>40</v>
      </c>
      <c r="R67" s="60" t="s">
        <v>420</v>
      </c>
      <c r="S67" s="60" t="s">
        <v>276</v>
      </c>
      <c r="T67" s="60" t="s">
        <v>40</v>
      </c>
      <c r="V67" s="60" t="s">
        <v>422</v>
      </c>
      <c r="W67" s="60" t="s">
        <v>254</v>
      </c>
      <c r="X67" s="60" t="s">
        <v>423</v>
      </c>
      <c r="Y67" s="60" t="s">
        <v>40</v>
      </c>
      <c r="AA67" s="60" t="s">
        <v>424</v>
      </c>
      <c r="AB67" s="60" t="s">
        <v>280</v>
      </c>
      <c r="AC67" s="60" t="s">
        <v>425</v>
      </c>
      <c r="AD67" s="60" t="s">
        <v>40</v>
      </c>
      <c r="AF67" s="60" t="s">
        <v>682</v>
      </c>
      <c r="AG67" s="60" t="s">
        <v>677</v>
      </c>
      <c r="AH67" s="60" t="s">
        <v>683</v>
      </c>
      <c r="AI67" s="59"/>
      <c r="AJ67" s="42" t="s">
        <v>527</v>
      </c>
      <c r="AK67" s="42" t="s">
        <v>672</v>
      </c>
      <c r="AM67" s="42" t="s">
        <v>436</v>
      </c>
      <c r="AN67" s="42" t="s">
        <v>281</v>
      </c>
      <c r="AO67" s="42" t="s">
        <v>437</v>
      </c>
      <c r="AQ67" s="42" t="s">
        <v>285</v>
      </c>
      <c r="AR67" s="42" t="s">
        <v>286</v>
      </c>
      <c r="AS67" s="42" t="s">
        <v>287</v>
      </c>
      <c r="AT67" s="42" t="s">
        <v>298</v>
      </c>
      <c r="AV67" s="200" t="s">
        <v>300</v>
      </c>
      <c r="AW67" s="200" t="s">
        <v>301</v>
      </c>
      <c r="AX67" s="200" t="s">
        <v>861</v>
      </c>
      <c r="AY67" s="200" t="s">
        <v>862</v>
      </c>
      <c r="BA67" s="42" t="s">
        <v>290</v>
      </c>
      <c r="BB67" s="42" t="s">
        <v>291</v>
      </c>
      <c r="BC67" s="42" t="s">
        <v>292</v>
      </c>
      <c r="BD67" s="42" t="s">
        <v>293</v>
      </c>
      <c r="BF67" s="200" t="s">
        <v>305</v>
      </c>
      <c r="BG67" s="200" t="s">
        <v>306</v>
      </c>
      <c r="BH67" s="200" t="s">
        <v>869</v>
      </c>
      <c r="BI67" s="200" t="s">
        <v>40</v>
      </c>
      <c r="BJ67" s="42" t="s">
        <v>307</v>
      </c>
      <c r="BL67" s="60" t="s">
        <v>339</v>
      </c>
      <c r="BN67" s="42" t="s">
        <v>333</v>
      </c>
      <c r="BO67" s="42" t="s">
        <v>334</v>
      </c>
      <c r="BP67" s="42" t="s">
        <v>553</v>
      </c>
      <c r="BR67" s="42" t="s">
        <v>344</v>
      </c>
      <c r="BS67" s="42" t="s">
        <v>345</v>
      </c>
      <c r="BT67" s="42" t="s">
        <v>346</v>
      </c>
      <c r="BU67" s="42" t="s">
        <v>347</v>
      </c>
      <c r="BV67" s="42" t="s">
        <v>563</v>
      </c>
      <c r="BX67" s="42" t="s">
        <v>569</v>
      </c>
      <c r="BY67" s="42" t="s">
        <v>309</v>
      </c>
      <c r="BZ67" s="42" t="s">
        <v>310</v>
      </c>
      <c r="CA67" s="42" t="s">
        <v>40</v>
      </c>
      <c r="CC67" s="42" t="s">
        <v>349</v>
      </c>
      <c r="CD67" s="42" t="s">
        <v>350</v>
      </c>
      <c r="CE67" s="42" t="s">
        <v>351</v>
      </c>
      <c r="CF67" s="42" t="s">
        <v>352</v>
      </c>
      <c r="CG67" s="42" t="s">
        <v>584</v>
      </c>
      <c r="CI67" s="42" t="s">
        <v>312</v>
      </c>
      <c r="CJ67" s="42" t="s">
        <v>619</v>
      </c>
      <c r="CK67" s="42" t="s">
        <v>313</v>
      </c>
      <c r="CL67" s="42" t="s">
        <v>40</v>
      </c>
      <c r="CM67" s="42" t="s">
        <v>314</v>
      </c>
      <c r="CN67" s="42" t="s">
        <v>40</v>
      </c>
      <c r="CP67" s="42" t="s">
        <v>357</v>
      </c>
      <c r="CQ67" s="42" t="s">
        <v>358</v>
      </c>
      <c r="CR67" s="42" t="s">
        <v>359</v>
      </c>
      <c r="CS67" s="42" t="s">
        <v>40</v>
      </c>
      <c r="CT67" s="42" t="s">
        <v>360</v>
      </c>
      <c r="CU67" s="42" t="s">
        <v>361</v>
      </c>
      <c r="CW67" s="42" t="s">
        <v>389</v>
      </c>
      <c r="CX67" s="42" t="s">
        <v>40</v>
      </c>
      <c r="CY67" s="42" t="s">
        <v>390</v>
      </c>
      <c r="CZ67" s="42" t="s">
        <v>1033</v>
      </c>
      <c r="DB67" s="42" t="s">
        <v>362</v>
      </c>
      <c r="DC67" s="42" t="s">
        <v>363</v>
      </c>
      <c r="DD67" s="42" t="s">
        <v>40</v>
      </c>
      <c r="DE67" s="42" t="s">
        <v>364</v>
      </c>
      <c r="DF67" s="42" t="s">
        <v>365</v>
      </c>
      <c r="DG67" s="42" t="s">
        <v>366</v>
      </c>
      <c r="DI67" s="39" t="s">
        <v>468</v>
      </c>
      <c r="DJ67" s="39" t="s">
        <v>392</v>
      </c>
      <c r="DK67" s="33" t="s">
        <v>458</v>
      </c>
      <c r="DM67" s="60" t="s">
        <v>438</v>
      </c>
      <c r="DN67" s="60" t="s">
        <v>439</v>
      </c>
      <c r="DO67" s="60" t="s">
        <v>40</v>
      </c>
      <c r="DP67" s="60" t="s">
        <v>440</v>
      </c>
      <c r="DQ67" s="60" t="s">
        <v>441</v>
      </c>
      <c r="DR67" s="60" t="s">
        <v>773</v>
      </c>
      <c r="DS67" s="60" t="s">
        <v>459</v>
      </c>
      <c r="DU67" s="33" t="s">
        <v>1046</v>
      </c>
      <c r="DV67" s="33" t="s">
        <v>1047</v>
      </c>
      <c r="DX67" s="33" t="s">
        <v>369</v>
      </c>
      <c r="DY67" s="33" t="s">
        <v>370</v>
      </c>
      <c r="DZ67" s="33" t="s">
        <v>40</v>
      </c>
      <c r="EA67" s="33" t="s">
        <v>371</v>
      </c>
      <c r="EB67" s="33" t="s">
        <v>372</v>
      </c>
      <c r="EC67" s="33" t="s">
        <v>40</v>
      </c>
      <c r="EE67" s="33" t="s">
        <v>315</v>
      </c>
      <c r="EF67" s="33" t="s">
        <v>461</v>
      </c>
      <c r="EG67" s="33" t="s">
        <v>803</v>
      </c>
      <c r="EI67" s="33" t="s">
        <v>403</v>
      </c>
      <c r="EJ67" s="33" t="s">
        <v>462</v>
      </c>
      <c r="EK67" s="33" t="s">
        <v>40</v>
      </c>
      <c r="EL67" s="33" t="s">
        <v>404</v>
      </c>
      <c r="EM67" s="33" t="s">
        <v>706</v>
      </c>
      <c r="EN67" s="33" t="s">
        <v>462</v>
      </c>
      <c r="EP67" s="33" t="s">
        <v>320</v>
      </c>
      <c r="EQ67" s="33" t="s">
        <v>401</v>
      </c>
      <c r="ER67" s="33" t="s">
        <v>321</v>
      </c>
      <c r="ES67" s="33" t="s">
        <v>322</v>
      </c>
      <c r="ET67" s="33" t="s">
        <v>637</v>
      </c>
      <c r="EU67" s="33" t="s">
        <v>396</v>
      </c>
      <c r="EW67" s="65" t="s">
        <v>327</v>
      </c>
      <c r="EX67" s="65" t="s">
        <v>328</v>
      </c>
      <c r="EY67" s="65" t="s">
        <v>402</v>
      </c>
      <c r="EZ67" s="33" t="s">
        <v>397</v>
      </c>
      <c r="FA67" s="65" t="s">
        <v>329</v>
      </c>
      <c r="FC67" s="33" t="s">
        <v>381</v>
      </c>
      <c r="FD67" s="33" t="s">
        <v>382</v>
      </c>
    </row>
    <row r="68" spans="1:160" ht="22.5" customHeight="1" x14ac:dyDescent="0.25">
      <c r="A68" s="10" t="s">
        <v>60</v>
      </c>
      <c r="B68" s="11" t="s">
        <v>269</v>
      </c>
      <c r="C68" s="11" t="s">
        <v>269</v>
      </c>
      <c r="E68" s="11" t="s">
        <v>269</v>
      </c>
      <c r="F68" s="11" t="s">
        <v>269</v>
      </c>
      <c r="G68" s="207" t="s">
        <v>269</v>
      </c>
      <c r="I68" s="11" t="s">
        <v>269</v>
      </c>
      <c r="J68" s="11" t="s">
        <v>269</v>
      </c>
      <c r="L68" s="11" t="s">
        <v>269</v>
      </c>
      <c r="N68" s="11" t="s">
        <v>269</v>
      </c>
      <c r="O68" s="11" t="s">
        <v>269</v>
      </c>
      <c r="P68" s="11" t="s">
        <v>269</v>
      </c>
      <c r="R68" s="11" t="s">
        <v>269</v>
      </c>
      <c r="S68" s="11" t="s">
        <v>269</v>
      </c>
      <c r="T68" s="11" t="s">
        <v>269</v>
      </c>
      <c r="V68" s="11" t="s">
        <v>269</v>
      </c>
      <c r="W68" s="11" t="s">
        <v>269</v>
      </c>
      <c r="X68" s="11" t="s">
        <v>269</v>
      </c>
      <c r="Y68" s="11" t="s">
        <v>269</v>
      </c>
      <c r="AA68" s="11" t="s">
        <v>269</v>
      </c>
      <c r="AB68" s="11" t="s">
        <v>269</v>
      </c>
      <c r="AC68" s="11" t="s">
        <v>269</v>
      </c>
      <c r="AD68" s="11" t="s">
        <v>269</v>
      </c>
      <c r="AF68" s="11" t="s">
        <v>185</v>
      </c>
      <c r="AG68" s="11" t="s">
        <v>185</v>
      </c>
      <c r="AH68" s="11" t="s">
        <v>185</v>
      </c>
      <c r="AJ68" s="11" t="s">
        <v>185</v>
      </c>
      <c r="AK68" s="11" t="s">
        <v>185</v>
      </c>
      <c r="AM68" s="11" t="s">
        <v>185</v>
      </c>
      <c r="AN68" s="11" t="s">
        <v>185</v>
      </c>
      <c r="AO68" s="11" t="s">
        <v>185</v>
      </c>
      <c r="AQ68" s="11" t="s">
        <v>270</v>
      </c>
      <c r="AR68" s="11" t="s">
        <v>270</v>
      </c>
      <c r="AS68" s="11" t="s">
        <v>270</v>
      </c>
      <c r="AT68" s="11" t="s">
        <v>270</v>
      </c>
      <c r="AV68" s="11" t="s">
        <v>270</v>
      </c>
      <c r="AW68" s="11" t="s">
        <v>270</v>
      </c>
      <c r="AX68" s="11" t="s">
        <v>270</v>
      </c>
      <c r="AY68" s="11" t="s">
        <v>270</v>
      </c>
      <c r="BA68" s="11" t="s">
        <v>270</v>
      </c>
      <c r="BB68" s="11" t="s">
        <v>270</v>
      </c>
      <c r="BC68" s="11" t="s">
        <v>270</v>
      </c>
      <c r="BD68" s="11" t="s">
        <v>270</v>
      </c>
      <c r="BF68" s="11" t="s">
        <v>270</v>
      </c>
      <c r="BG68" s="11" t="s">
        <v>270</v>
      </c>
      <c r="BH68" s="11" t="s">
        <v>270</v>
      </c>
      <c r="BI68" s="11" t="s">
        <v>270</v>
      </c>
      <c r="BJ68" s="11" t="s">
        <v>270</v>
      </c>
      <c r="BL68" s="11" t="s">
        <v>185</v>
      </c>
      <c r="BN68" s="11" t="s">
        <v>185</v>
      </c>
      <c r="BO68" s="11" t="s">
        <v>185</v>
      </c>
      <c r="BP68" s="11" t="s">
        <v>185</v>
      </c>
      <c r="BR68" s="11" t="s">
        <v>185</v>
      </c>
      <c r="BS68" s="11" t="s">
        <v>185</v>
      </c>
      <c r="BT68" s="11" t="s">
        <v>185</v>
      </c>
      <c r="BU68" s="11" t="s">
        <v>185</v>
      </c>
      <c r="BV68" s="11" t="s">
        <v>185</v>
      </c>
      <c r="BX68" s="11" t="s">
        <v>185</v>
      </c>
      <c r="BY68" s="11" t="s">
        <v>185</v>
      </c>
      <c r="BZ68" s="11" t="s">
        <v>185</v>
      </c>
      <c r="CA68" s="11" t="s">
        <v>185</v>
      </c>
      <c r="CC68" s="11" t="s">
        <v>185</v>
      </c>
      <c r="CD68" s="11" t="s">
        <v>185</v>
      </c>
      <c r="CE68" s="11" t="s">
        <v>185</v>
      </c>
      <c r="CF68" s="11" t="s">
        <v>185</v>
      </c>
      <c r="CG68" s="11" t="s">
        <v>185</v>
      </c>
      <c r="CI68" s="11" t="s">
        <v>185</v>
      </c>
      <c r="CJ68" s="11" t="s">
        <v>185</v>
      </c>
      <c r="CK68" s="11" t="s">
        <v>185</v>
      </c>
      <c r="CL68" s="11" t="s">
        <v>185</v>
      </c>
      <c r="CM68" s="11" t="s">
        <v>185</v>
      </c>
      <c r="CN68" s="11" t="s">
        <v>185</v>
      </c>
      <c r="CP68" s="11" t="s">
        <v>185</v>
      </c>
      <c r="CQ68" s="11" t="s">
        <v>185</v>
      </c>
      <c r="CR68" s="11" t="s">
        <v>185</v>
      </c>
      <c r="CS68" s="11" t="s">
        <v>185</v>
      </c>
      <c r="CT68" s="11" t="s">
        <v>185</v>
      </c>
      <c r="CU68" s="11" t="s">
        <v>185</v>
      </c>
      <c r="CW68" s="11" t="s">
        <v>185</v>
      </c>
      <c r="CX68" s="11" t="s">
        <v>185</v>
      </c>
      <c r="CY68" s="11" t="s">
        <v>185</v>
      </c>
      <c r="CZ68" s="11" t="s">
        <v>185</v>
      </c>
      <c r="DB68" s="11" t="s">
        <v>185</v>
      </c>
      <c r="DC68" s="11" t="s">
        <v>185</v>
      </c>
      <c r="DD68" s="11" t="s">
        <v>185</v>
      </c>
      <c r="DE68" s="11" t="s">
        <v>185</v>
      </c>
      <c r="DF68" s="11" t="s">
        <v>185</v>
      </c>
      <c r="DG68" s="11" t="s">
        <v>185</v>
      </c>
      <c r="DI68" s="11" t="s">
        <v>185</v>
      </c>
      <c r="DJ68" s="11" t="s">
        <v>185</v>
      </c>
      <c r="DK68" s="11" t="s">
        <v>185</v>
      </c>
      <c r="DM68" s="11" t="s">
        <v>185</v>
      </c>
      <c r="DN68" s="11" t="s">
        <v>185</v>
      </c>
      <c r="DO68" s="11" t="s">
        <v>185</v>
      </c>
      <c r="DP68" s="11" t="s">
        <v>185</v>
      </c>
      <c r="DQ68" s="11" t="s">
        <v>185</v>
      </c>
      <c r="DR68" s="11" t="s">
        <v>185</v>
      </c>
      <c r="DS68" s="11" t="s">
        <v>185</v>
      </c>
      <c r="DU68" s="11" t="s">
        <v>185</v>
      </c>
      <c r="DV68" s="11" t="s">
        <v>185</v>
      </c>
      <c r="DX68" s="11" t="s">
        <v>185</v>
      </c>
      <c r="DY68" s="11" t="s">
        <v>185</v>
      </c>
      <c r="DZ68" s="11" t="s">
        <v>185</v>
      </c>
      <c r="EA68" s="11" t="s">
        <v>185</v>
      </c>
      <c r="EB68" s="11" t="s">
        <v>185</v>
      </c>
      <c r="EC68" s="11" t="s">
        <v>185</v>
      </c>
      <c r="EE68" s="11" t="s">
        <v>185</v>
      </c>
      <c r="EF68" s="11" t="s">
        <v>185</v>
      </c>
      <c r="EG68" s="11" t="s">
        <v>185</v>
      </c>
      <c r="EI68" s="11" t="s">
        <v>185</v>
      </c>
      <c r="EJ68" s="11" t="s">
        <v>185</v>
      </c>
      <c r="EK68" s="11" t="s">
        <v>185</v>
      </c>
      <c r="EL68" s="11" t="s">
        <v>185</v>
      </c>
      <c r="EM68" s="11" t="s">
        <v>185</v>
      </c>
      <c r="EN68" s="11" t="s">
        <v>185</v>
      </c>
      <c r="EP68" s="11" t="s">
        <v>185</v>
      </c>
      <c r="EQ68" s="11" t="s">
        <v>185</v>
      </c>
      <c r="ER68" s="11" t="s">
        <v>185</v>
      </c>
      <c r="ES68" s="11" t="s">
        <v>185</v>
      </c>
      <c r="ET68" s="11" t="s">
        <v>185</v>
      </c>
      <c r="EU68" s="11" t="s">
        <v>185</v>
      </c>
      <c r="EW68" s="11" t="s">
        <v>185</v>
      </c>
      <c r="EX68" s="11" t="s">
        <v>185</v>
      </c>
      <c r="EY68" s="11" t="s">
        <v>185</v>
      </c>
      <c r="EZ68" s="11" t="s">
        <v>185</v>
      </c>
      <c r="FA68" s="11" t="s">
        <v>185</v>
      </c>
      <c r="FC68" s="11" t="s">
        <v>185</v>
      </c>
      <c r="FD68" s="11" t="s">
        <v>185</v>
      </c>
    </row>
    <row r="69" spans="1:160" ht="22.5" customHeight="1" x14ac:dyDescent="0.25">
      <c r="A69" s="10" t="s">
        <v>255</v>
      </c>
      <c r="B69" s="11">
        <v>21</v>
      </c>
      <c r="C69" s="11">
        <v>21</v>
      </c>
      <c r="D69" s="11"/>
      <c r="E69" s="11">
        <v>21</v>
      </c>
      <c r="F69" s="11">
        <v>21</v>
      </c>
      <c r="G69" s="11">
        <v>21</v>
      </c>
      <c r="H69" s="11" t="s">
        <v>78</v>
      </c>
      <c r="I69" s="11">
        <v>20</v>
      </c>
      <c r="J69" s="11">
        <v>20</v>
      </c>
      <c r="K69" s="11" t="s">
        <v>78</v>
      </c>
      <c r="L69" s="11">
        <v>24</v>
      </c>
      <c r="M69" s="11" t="s">
        <v>78</v>
      </c>
      <c r="N69" s="11">
        <v>26</v>
      </c>
      <c r="O69" s="11">
        <v>26</v>
      </c>
      <c r="P69" s="11">
        <v>26</v>
      </c>
      <c r="Q69" s="11" t="s">
        <v>78</v>
      </c>
      <c r="R69" s="11">
        <v>26</v>
      </c>
      <c r="S69" s="11">
        <v>26</v>
      </c>
      <c r="T69" s="11">
        <v>26</v>
      </c>
      <c r="U69" s="11" t="s">
        <v>78</v>
      </c>
      <c r="V69" s="11">
        <v>22</v>
      </c>
      <c r="W69" s="11">
        <v>22</v>
      </c>
      <c r="X69" s="11">
        <v>22</v>
      </c>
      <c r="Y69" s="11">
        <v>22</v>
      </c>
      <c r="Z69" s="11" t="s">
        <v>78</v>
      </c>
      <c r="AA69" s="11">
        <v>22</v>
      </c>
      <c r="AB69" s="11">
        <v>22</v>
      </c>
      <c r="AC69" s="11">
        <v>22</v>
      </c>
      <c r="AD69" s="11">
        <v>22</v>
      </c>
      <c r="AE69" s="11" t="s">
        <v>78</v>
      </c>
      <c r="AF69" s="11">
        <v>21</v>
      </c>
      <c r="AG69" s="11">
        <v>21</v>
      </c>
      <c r="AH69" s="11">
        <v>21</v>
      </c>
      <c r="AI69" s="11" t="s">
        <v>78</v>
      </c>
      <c r="AJ69" s="11">
        <v>12</v>
      </c>
      <c r="AK69" s="11">
        <v>12</v>
      </c>
      <c r="AL69" s="11" t="s">
        <v>78</v>
      </c>
      <c r="AM69" s="11">
        <v>23</v>
      </c>
      <c r="AN69" s="11">
        <v>23</v>
      </c>
      <c r="AO69" s="11">
        <v>23</v>
      </c>
      <c r="AQ69" s="11">
        <v>22</v>
      </c>
      <c r="AR69" s="11">
        <v>22</v>
      </c>
      <c r="AS69" s="11">
        <v>22</v>
      </c>
      <c r="AT69" s="11">
        <v>22</v>
      </c>
      <c r="AU69" s="11" t="s">
        <v>78</v>
      </c>
      <c r="AV69" s="11">
        <v>22</v>
      </c>
      <c r="AW69" s="11">
        <v>22</v>
      </c>
      <c r="AX69" s="11">
        <v>22</v>
      </c>
      <c r="AY69" s="11">
        <v>22</v>
      </c>
      <c r="AZ69" s="11" t="s">
        <v>78</v>
      </c>
      <c r="BA69" s="11">
        <v>20</v>
      </c>
      <c r="BB69" s="11">
        <v>20</v>
      </c>
      <c r="BC69" s="11">
        <v>20</v>
      </c>
      <c r="BD69" s="11">
        <v>20</v>
      </c>
      <c r="BE69" s="11" t="s">
        <v>78</v>
      </c>
      <c r="BF69" s="11">
        <v>20</v>
      </c>
      <c r="BG69" s="11">
        <v>20</v>
      </c>
      <c r="BH69" s="11">
        <v>20</v>
      </c>
      <c r="BI69" s="11">
        <v>20</v>
      </c>
      <c r="BJ69" s="11">
        <v>20</v>
      </c>
      <c r="BK69" s="11" t="s">
        <v>78</v>
      </c>
      <c r="BL69" s="11">
        <v>24</v>
      </c>
      <c r="BM69" s="11" t="s">
        <v>78</v>
      </c>
      <c r="BN69" s="11">
        <v>24</v>
      </c>
      <c r="BO69" s="11">
        <v>24</v>
      </c>
      <c r="BP69" s="11">
        <v>24</v>
      </c>
      <c r="BQ69" s="11" t="s">
        <v>78</v>
      </c>
      <c r="BR69" s="11">
        <v>24</v>
      </c>
      <c r="BS69" s="11">
        <v>24</v>
      </c>
      <c r="BT69" s="11">
        <v>24</v>
      </c>
      <c r="BU69" s="11">
        <v>24</v>
      </c>
      <c r="BV69" s="11">
        <v>24</v>
      </c>
      <c r="BW69" s="11"/>
      <c r="BX69" s="11">
        <v>21</v>
      </c>
      <c r="BY69" s="11">
        <v>21</v>
      </c>
      <c r="BZ69" s="11">
        <v>21</v>
      </c>
      <c r="CA69" s="11">
        <v>21</v>
      </c>
      <c r="CB69" s="11" t="s">
        <v>78</v>
      </c>
      <c r="CC69" s="11">
        <v>21</v>
      </c>
      <c r="CD69" s="11">
        <v>21</v>
      </c>
      <c r="CE69" s="11">
        <v>21</v>
      </c>
      <c r="CF69" s="11">
        <v>21</v>
      </c>
      <c r="CG69" s="11">
        <v>21</v>
      </c>
      <c r="CH69" s="11" t="s">
        <v>78</v>
      </c>
      <c r="CI69" s="11">
        <v>20</v>
      </c>
      <c r="CJ69" s="11">
        <v>20</v>
      </c>
      <c r="CK69" s="11">
        <v>20</v>
      </c>
      <c r="CL69" s="11">
        <v>20</v>
      </c>
      <c r="CM69" s="11">
        <v>20</v>
      </c>
      <c r="CN69" s="11">
        <v>20</v>
      </c>
      <c r="CO69" s="11" t="s">
        <v>78</v>
      </c>
      <c r="CP69" s="11">
        <v>20</v>
      </c>
      <c r="CQ69" s="11">
        <v>20</v>
      </c>
      <c r="CR69" s="11">
        <v>20</v>
      </c>
      <c r="CS69" s="11">
        <v>20</v>
      </c>
      <c r="CT69" s="11">
        <v>20</v>
      </c>
      <c r="CU69" s="11">
        <v>20</v>
      </c>
      <c r="CV69" s="11" t="s">
        <v>78</v>
      </c>
      <c r="CW69" s="11">
        <v>11</v>
      </c>
      <c r="CX69" s="11">
        <v>11</v>
      </c>
      <c r="CY69" s="11">
        <v>11</v>
      </c>
      <c r="CZ69" s="11">
        <v>11</v>
      </c>
      <c r="DB69" s="11">
        <v>11</v>
      </c>
      <c r="DC69" s="11">
        <v>11</v>
      </c>
      <c r="DD69" s="11">
        <v>11</v>
      </c>
      <c r="DE69" s="11">
        <v>11</v>
      </c>
      <c r="DF69" s="11">
        <v>11</v>
      </c>
      <c r="DG69" s="11">
        <v>11</v>
      </c>
      <c r="DH69" s="11" t="s">
        <v>78</v>
      </c>
      <c r="DI69" s="11">
        <v>11</v>
      </c>
      <c r="DJ69" s="11">
        <v>11</v>
      </c>
      <c r="DK69" s="11">
        <v>11</v>
      </c>
      <c r="DL69" s="11" t="s">
        <v>78</v>
      </c>
      <c r="DM69" s="11">
        <v>11</v>
      </c>
      <c r="DN69" s="11">
        <v>11</v>
      </c>
      <c r="DO69" s="11">
        <v>11</v>
      </c>
      <c r="DP69" s="11">
        <v>11</v>
      </c>
      <c r="DQ69" s="11">
        <v>11</v>
      </c>
      <c r="DR69" s="11">
        <v>11</v>
      </c>
      <c r="DS69" s="11">
        <v>11</v>
      </c>
      <c r="DT69" s="11" t="s">
        <v>78</v>
      </c>
      <c r="DU69" s="11">
        <v>19</v>
      </c>
      <c r="DV69" s="11">
        <v>19</v>
      </c>
      <c r="DW69" s="11" t="s">
        <v>78</v>
      </c>
      <c r="DX69" s="11">
        <v>19</v>
      </c>
      <c r="DY69" s="11">
        <v>19</v>
      </c>
      <c r="DZ69" s="11">
        <v>19</v>
      </c>
      <c r="EA69" s="11">
        <v>19</v>
      </c>
      <c r="EB69" s="11">
        <v>19</v>
      </c>
      <c r="EC69" s="11">
        <v>19</v>
      </c>
      <c r="EE69" s="11">
        <v>14</v>
      </c>
      <c r="EF69" s="11">
        <v>14</v>
      </c>
      <c r="EG69" s="11">
        <v>14</v>
      </c>
      <c r="EH69" s="11" t="s">
        <v>78</v>
      </c>
      <c r="EI69" s="11">
        <v>12</v>
      </c>
      <c r="EJ69" s="11">
        <v>12</v>
      </c>
      <c r="EK69" s="11">
        <v>12</v>
      </c>
      <c r="EL69" s="11">
        <v>12</v>
      </c>
      <c r="EM69" s="11">
        <v>12</v>
      </c>
      <c r="EN69" s="11">
        <v>12</v>
      </c>
      <c r="EP69" s="11">
        <v>11</v>
      </c>
      <c r="EQ69" s="11">
        <v>11</v>
      </c>
      <c r="ER69" s="11">
        <v>11</v>
      </c>
      <c r="ES69" s="11">
        <v>11</v>
      </c>
      <c r="ET69" s="11">
        <v>11</v>
      </c>
      <c r="EU69" s="11">
        <v>11</v>
      </c>
      <c r="EV69" s="11" t="s">
        <v>78</v>
      </c>
      <c r="EW69" s="11">
        <v>11</v>
      </c>
      <c r="EX69" s="11">
        <v>11</v>
      </c>
      <c r="EY69" s="11">
        <v>11</v>
      </c>
      <c r="EZ69" s="11">
        <v>11</v>
      </c>
      <c r="FA69" s="11">
        <v>11</v>
      </c>
      <c r="FC69" s="11">
        <v>8</v>
      </c>
      <c r="FD69" s="11">
        <v>8</v>
      </c>
    </row>
    <row r="70" spans="1:160" ht="22.5" customHeight="1" x14ac:dyDescent="0.25">
      <c r="A70" s="14" t="s">
        <v>141</v>
      </c>
      <c r="B70" s="1">
        <v>21</v>
      </c>
      <c r="C70" s="1">
        <v>21</v>
      </c>
      <c r="E70" s="1">
        <v>21</v>
      </c>
      <c r="F70" s="1">
        <v>21</v>
      </c>
      <c r="G70" s="208">
        <v>21</v>
      </c>
      <c r="I70" s="1">
        <v>20</v>
      </c>
      <c r="J70" s="1">
        <v>20</v>
      </c>
      <c r="L70" s="1">
        <v>24</v>
      </c>
      <c r="N70" s="1">
        <v>26</v>
      </c>
      <c r="O70" s="1">
        <v>26</v>
      </c>
      <c r="P70" s="1">
        <v>26</v>
      </c>
      <c r="R70" s="1">
        <v>26</v>
      </c>
      <c r="S70" s="1">
        <v>26</v>
      </c>
      <c r="T70" s="1">
        <v>26</v>
      </c>
      <c r="V70" s="1">
        <v>22</v>
      </c>
      <c r="W70" s="1">
        <v>22</v>
      </c>
      <c r="X70" s="1">
        <v>22</v>
      </c>
      <c r="Y70" s="1">
        <v>22</v>
      </c>
      <c r="AA70" s="1">
        <v>22</v>
      </c>
      <c r="AB70" s="1">
        <v>22</v>
      </c>
      <c r="AC70" s="1">
        <v>22</v>
      </c>
      <c r="AD70" s="1">
        <v>22</v>
      </c>
      <c r="AF70" s="1">
        <v>21</v>
      </c>
      <c r="AG70" s="1">
        <v>21</v>
      </c>
      <c r="AH70" s="1">
        <v>21</v>
      </c>
      <c r="AJ70" s="1">
        <v>16</v>
      </c>
      <c r="AK70" s="1">
        <v>16</v>
      </c>
      <c r="AM70" s="1">
        <v>23</v>
      </c>
      <c r="AN70" s="1">
        <v>23</v>
      </c>
      <c r="AO70" s="1">
        <v>23</v>
      </c>
      <c r="AQ70" s="1">
        <v>22</v>
      </c>
      <c r="AR70" s="1">
        <v>22</v>
      </c>
      <c r="AS70" s="1">
        <v>22</v>
      </c>
      <c r="AT70" s="1">
        <v>22</v>
      </c>
      <c r="AV70" s="1">
        <v>22</v>
      </c>
      <c r="AW70" s="1">
        <v>22</v>
      </c>
      <c r="AX70" s="1">
        <v>22</v>
      </c>
      <c r="AY70" s="1">
        <v>22</v>
      </c>
      <c r="BA70" s="1">
        <v>20</v>
      </c>
      <c r="BB70" s="1">
        <v>20</v>
      </c>
      <c r="BC70" s="1">
        <v>20</v>
      </c>
      <c r="BD70" s="1">
        <v>20</v>
      </c>
      <c r="BF70" s="1">
        <v>20</v>
      </c>
      <c r="BG70" s="1">
        <v>20</v>
      </c>
      <c r="BH70" s="1">
        <v>20</v>
      </c>
      <c r="BI70" s="1">
        <v>20</v>
      </c>
      <c r="BJ70" s="1">
        <v>20</v>
      </c>
      <c r="BL70" s="1">
        <v>24</v>
      </c>
      <c r="BN70" s="1">
        <v>24</v>
      </c>
      <c r="BO70" s="1">
        <v>24</v>
      </c>
      <c r="BP70" s="1">
        <v>24</v>
      </c>
      <c r="BR70" s="1">
        <v>24</v>
      </c>
      <c r="BS70" s="1">
        <v>24</v>
      </c>
      <c r="BT70" s="1">
        <v>24</v>
      </c>
      <c r="BU70" s="1">
        <v>24</v>
      </c>
      <c r="BV70" s="1">
        <v>24</v>
      </c>
      <c r="BX70" s="1">
        <v>21</v>
      </c>
      <c r="BY70" s="1">
        <v>21</v>
      </c>
      <c r="BZ70" s="1">
        <v>21</v>
      </c>
      <c r="CA70" s="1">
        <v>21</v>
      </c>
      <c r="CC70" s="1">
        <v>21</v>
      </c>
      <c r="CD70" s="1">
        <v>21</v>
      </c>
      <c r="CE70" s="1">
        <v>21</v>
      </c>
      <c r="CF70" s="1">
        <v>21</v>
      </c>
      <c r="CG70" s="1">
        <v>21</v>
      </c>
      <c r="CI70" s="1">
        <v>20</v>
      </c>
      <c r="CJ70" s="1">
        <v>20</v>
      </c>
      <c r="CK70" s="1">
        <v>20</v>
      </c>
      <c r="CL70" s="1">
        <v>20</v>
      </c>
      <c r="CM70" s="1">
        <v>20</v>
      </c>
      <c r="CN70" s="1">
        <v>20</v>
      </c>
      <c r="CP70" s="1">
        <v>20</v>
      </c>
      <c r="CQ70" s="1">
        <v>20</v>
      </c>
      <c r="CR70" s="1">
        <v>20</v>
      </c>
      <c r="CS70" s="1">
        <v>20</v>
      </c>
      <c r="CT70" s="1">
        <v>20</v>
      </c>
      <c r="CU70" s="1">
        <v>20</v>
      </c>
      <c r="CW70" s="1">
        <v>22</v>
      </c>
      <c r="CX70" s="1">
        <v>22</v>
      </c>
      <c r="CY70" s="1">
        <v>22</v>
      </c>
      <c r="CZ70" s="1">
        <v>22</v>
      </c>
      <c r="DB70" s="1">
        <v>22</v>
      </c>
      <c r="DC70" s="1">
        <v>22</v>
      </c>
      <c r="DD70" s="1">
        <v>22</v>
      </c>
      <c r="DE70" s="1">
        <v>22</v>
      </c>
      <c r="DF70" s="1">
        <v>22</v>
      </c>
      <c r="DG70" s="1">
        <v>22</v>
      </c>
      <c r="DI70" s="1">
        <v>22</v>
      </c>
      <c r="DJ70" s="1">
        <v>22</v>
      </c>
      <c r="DK70" s="1">
        <v>22</v>
      </c>
      <c r="DM70" s="1">
        <v>22</v>
      </c>
      <c r="DN70" s="1">
        <v>22</v>
      </c>
      <c r="DO70" s="1">
        <v>22</v>
      </c>
      <c r="DP70" s="1">
        <v>22</v>
      </c>
      <c r="DQ70" s="1">
        <v>22</v>
      </c>
      <c r="DR70" s="1">
        <v>22</v>
      </c>
      <c r="DS70" s="1">
        <v>22</v>
      </c>
      <c r="DU70" s="1">
        <v>19</v>
      </c>
      <c r="DV70" s="1">
        <v>19</v>
      </c>
      <c r="DX70" s="1">
        <v>19</v>
      </c>
      <c r="DY70" s="1">
        <v>19</v>
      </c>
      <c r="DZ70" s="1">
        <v>19</v>
      </c>
      <c r="EA70" s="1">
        <v>19</v>
      </c>
      <c r="EB70" s="1">
        <v>19</v>
      </c>
      <c r="EC70" s="1">
        <v>19</v>
      </c>
      <c r="EE70" s="1">
        <v>28</v>
      </c>
      <c r="EF70" s="1">
        <v>28</v>
      </c>
      <c r="EG70" s="1">
        <v>28</v>
      </c>
      <c r="EI70" s="1">
        <v>24</v>
      </c>
      <c r="EJ70" s="1">
        <v>24</v>
      </c>
      <c r="EK70" s="1">
        <v>24</v>
      </c>
      <c r="EL70" s="1">
        <v>24</v>
      </c>
      <c r="EM70" s="1">
        <v>24</v>
      </c>
      <c r="EN70" s="1">
        <v>24</v>
      </c>
      <c r="EP70" s="1">
        <v>23</v>
      </c>
      <c r="EQ70" s="1">
        <v>23</v>
      </c>
      <c r="ER70" s="1">
        <v>23</v>
      </c>
      <c r="ES70" s="1">
        <v>23</v>
      </c>
      <c r="ET70" s="1">
        <v>23</v>
      </c>
      <c r="EU70" s="1">
        <v>23</v>
      </c>
      <c r="EW70" s="1">
        <v>23</v>
      </c>
      <c r="EX70" s="1">
        <v>23</v>
      </c>
      <c r="EY70" s="1">
        <v>23</v>
      </c>
      <c r="EZ70" s="1">
        <v>23</v>
      </c>
      <c r="FA70" s="1">
        <v>23</v>
      </c>
      <c r="FC70" s="1">
        <v>17</v>
      </c>
      <c r="FD70" s="1">
        <v>17</v>
      </c>
    </row>
    <row r="71" spans="1:160" ht="22.5" customHeight="1" x14ac:dyDescent="0.25">
      <c r="A71" s="14" t="s">
        <v>142</v>
      </c>
      <c r="B71" s="1">
        <v>63</v>
      </c>
      <c r="C71" s="1">
        <v>63</v>
      </c>
      <c r="D71" s="1"/>
      <c r="E71" s="1">
        <v>63</v>
      </c>
      <c r="F71" s="1">
        <v>63</v>
      </c>
      <c r="G71" s="1">
        <v>63</v>
      </c>
      <c r="H71" s="1" t="s">
        <v>78</v>
      </c>
      <c r="I71" s="1">
        <v>60</v>
      </c>
      <c r="J71" s="1">
        <v>60</v>
      </c>
      <c r="K71" s="1" t="s">
        <v>78</v>
      </c>
      <c r="L71" s="1">
        <v>72</v>
      </c>
      <c r="M71" s="1" t="s">
        <v>78</v>
      </c>
      <c r="N71" s="1">
        <v>78</v>
      </c>
      <c r="O71" s="1">
        <v>78</v>
      </c>
      <c r="P71" s="1">
        <v>78</v>
      </c>
      <c r="Q71" s="1" t="s">
        <v>78</v>
      </c>
      <c r="R71" s="1">
        <v>78</v>
      </c>
      <c r="S71" s="1">
        <v>78</v>
      </c>
      <c r="T71" s="1">
        <v>78</v>
      </c>
      <c r="U71" s="1" t="s">
        <v>78</v>
      </c>
      <c r="V71" s="1">
        <v>66</v>
      </c>
      <c r="W71" s="1">
        <v>66</v>
      </c>
      <c r="X71" s="1">
        <v>66</v>
      </c>
      <c r="Y71" s="1">
        <v>66</v>
      </c>
      <c r="Z71" s="1" t="s">
        <v>78</v>
      </c>
      <c r="AA71" s="1">
        <v>66</v>
      </c>
      <c r="AB71" s="1">
        <v>66</v>
      </c>
      <c r="AC71" s="1">
        <v>66</v>
      </c>
      <c r="AD71" s="1">
        <v>66</v>
      </c>
      <c r="AE71" s="1" t="s">
        <v>78</v>
      </c>
      <c r="AF71" s="1">
        <v>63</v>
      </c>
      <c r="AG71" s="1">
        <v>63</v>
      </c>
      <c r="AH71" s="1">
        <v>63</v>
      </c>
      <c r="AI71" s="1" t="s">
        <v>78</v>
      </c>
      <c r="AJ71" s="1">
        <v>48</v>
      </c>
      <c r="AK71" s="1">
        <v>48</v>
      </c>
      <c r="AL71" s="1" t="s">
        <v>78</v>
      </c>
      <c r="AM71" s="1">
        <v>69</v>
      </c>
      <c r="AN71" s="1">
        <v>69</v>
      </c>
      <c r="AO71" s="1">
        <v>69</v>
      </c>
      <c r="AP71" s="56" t="s">
        <v>78</v>
      </c>
      <c r="AQ71" s="1">
        <v>66</v>
      </c>
      <c r="AR71" s="1">
        <v>66</v>
      </c>
      <c r="AS71" s="1">
        <v>66</v>
      </c>
      <c r="AT71" s="1">
        <v>66</v>
      </c>
      <c r="AU71" s="1" t="s">
        <v>78</v>
      </c>
      <c r="AV71" s="1">
        <v>66</v>
      </c>
      <c r="AW71" s="1">
        <v>66</v>
      </c>
      <c r="AX71" s="1">
        <v>66</v>
      </c>
      <c r="AY71" s="1">
        <v>66</v>
      </c>
      <c r="AZ71" s="1" t="s">
        <v>78</v>
      </c>
      <c r="BA71" s="1">
        <v>60</v>
      </c>
      <c r="BB71" s="1">
        <v>60</v>
      </c>
      <c r="BC71" s="1">
        <v>60</v>
      </c>
      <c r="BD71" s="1">
        <v>60</v>
      </c>
      <c r="BE71" s="1" t="s">
        <v>78</v>
      </c>
      <c r="BF71" s="1">
        <v>60</v>
      </c>
      <c r="BG71" s="1">
        <v>60</v>
      </c>
      <c r="BH71" s="1">
        <v>60</v>
      </c>
      <c r="BI71" s="1">
        <v>60</v>
      </c>
      <c r="BJ71" s="1">
        <v>60</v>
      </c>
      <c r="BK71" s="1" t="s">
        <v>78</v>
      </c>
      <c r="BL71" s="1">
        <v>72</v>
      </c>
      <c r="BM71" s="1" t="s">
        <v>78</v>
      </c>
      <c r="BN71" s="1">
        <v>72</v>
      </c>
      <c r="BO71" s="1">
        <v>72</v>
      </c>
      <c r="BP71" s="1">
        <v>72</v>
      </c>
      <c r="BQ71" s="1" t="s">
        <v>78</v>
      </c>
      <c r="BR71" s="1">
        <v>72</v>
      </c>
      <c r="BS71" s="1">
        <v>72</v>
      </c>
      <c r="BT71" s="1">
        <v>72</v>
      </c>
      <c r="BU71" s="1">
        <v>72</v>
      </c>
      <c r="BV71" s="1">
        <v>72</v>
      </c>
      <c r="BW71" s="1"/>
      <c r="BX71" s="1">
        <v>63</v>
      </c>
      <c r="BY71" s="1">
        <v>63</v>
      </c>
      <c r="BZ71" s="1">
        <v>63</v>
      </c>
      <c r="CA71" s="1">
        <v>63</v>
      </c>
      <c r="CB71" s="1" t="s">
        <v>78</v>
      </c>
      <c r="CC71" s="1">
        <v>63</v>
      </c>
      <c r="CD71" s="1">
        <v>63</v>
      </c>
      <c r="CE71" s="1">
        <v>63</v>
      </c>
      <c r="CF71" s="1">
        <v>63</v>
      </c>
      <c r="CG71" s="1">
        <v>63</v>
      </c>
      <c r="CH71" s="1" t="s">
        <v>78</v>
      </c>
      <c r="CI71" s="1">
        <v>60</v>
      </c>
      <c r="CJ71" s="1">
        <v>60</v>
      </c>
      <c r="CK71" s="1">
        <v>60</v>
      </c>
      <c r="CL71" s="1">
        <v>60</v>
      </c>
      <c r="CM71" s="1">
        <v>60</v>
      </c>
      <c r="CN71" s="1">
        <v>60</v>
      </c>
      <c r="CO71" s="1" t="s">
        <v>78</v>
      </c>
      <c r="CP71" s="1">
        <v>60</v>
      </c>
      <c r="CQ71" s="1">
        <v>60</v>
      </c>
      <c r="CR71" s="1">
        <v>60</v>
      </c>
      <c r="CS71" s="1">
        <v>60</v>
      </c>
      <c r="CT71" s="1">
        <v>60</v>
      </c>
      <c r="CU71" s="1">
        <v>60</v>
      </c>
      <c r="CV71" s="1" t="s">
        <v>78</v>
      </c>
      <c r="CW71" s="1">
        <v>66</v>
      </c>
      <c r="CX71" s="1">
        <v>66</v>
      </c>
      <c r="CY71" s="1">
        <v>66</v>
      </c>
      <c r="CZ71" s="1">
        <v>66</v>
      </c>
      <c r="DA71" s="56" t="s">
        <v>78</v>
      </c>
      <c r="DB71" s="1">
        <v>66</v>
      </c>
      <c r="DC71" s="1">
        <v>66</v>
      </c>
      <c r="DD71" s="1">
        <v>66</v>
      </c>
      <c r="DE71" s="1">
        <v>66</v>
      </c>
      <c r="DF71" s="1">
        <v>66</v>
      </c>
      <c r="DG71" s="1">
        <v>66</v>
      </c>
      <c r="DH71" s="1" t="s">
        <v>78</v>
      </c>
      <c r="DI71" s="1">
        <v>66</v>
      </c>
      <c r="DJ71" s="1">
        <v>66</v>
      </c>
      <c r="DK71" s="1">
        <v>66</v>
      </c>
      <c r="DL71" s="1" t="s">
        <v>78</v>
      </c>
      <c r="DM71" s="1">
        <f>IFERROR(DM70*3,"")</f>
        <v>66</v>
      </c>
      <c r="DN71" s="1">
        <f t="shared" ref="DN71:DS71" si="18">IFERROR(DN70*3,"")</f>
        <v>66</v>
      </c>
      <c r="DO71" s="1">
        <f t="shared" ref="DO71" si="19">IFERROR(DO70*3,"")</f>
        <v>66</v>
      </c>
      <c r="DP71" s="1">
        <f t="shared" si="18"/>
        <v>66</v>
      </c>
      <c r="DQ71" s="1">
        <f t="shared" si="18"/>
        <v>66</v>
      </c>
      <c r="DR71" s="1">
        <f t="shared" ref="DR71" si="20">IFERROR(DR70*3,"")</f>
        <v>66</v>
      </c>
      <c r="DS71" s="1">
        <f t="shared" si="18"/>
        <v>66</v>
      </c>
      <c r="DT71" s="1" t="s">
        <v>78</v>
      </c>
      <c r="DU71" s="1">
        <v>57</v>
      </c>
      <c r="DV71" s="1">
        <v>57</v>
      </c>
      <c r="DW71" s="1" t="s">
        <v>78</v>
      </c>
      <c r="DX71" s="1">
        <v>57</v>
      </c>
      <c r="DY71" s="1">
        <v>57</v>
      </c>
      <c r="DZ71" s="1">
        <v>57</v>
      </c>
      <c r="EA71" s="1">
        <v>57</v>
      </c>
      <c r="EB71" s="1">
        <v>57</v>
      </c>
      <c r="EC71" s="1">
        <v>57</v>
      </c>
      <c r="EE71" s="1">
        <v>84</v>
      </c>
      <c r="EF71" s="1">
        <v>84</v>
      </c>
      <c r="EG71" s="1">
        <v>84</v>
      </c>
      <c r="EH71" s="1" t="s">
        <v>78</v>
      </c>
      <c r="EI71" s="1">
        <v>72</v>
      </c>
      <c r="EJ71" s="1">
        <v>72</v>
      </c>
      <c r="EK71" s="1">
        <v>72</v>
      </c>
      <c r="EL71" s="1">
        <v>72</v>
      </c>
      <c r="EM71" s="1">
        <v>72</v>
      </c>
      <c r="EN71" s="1">
        <v>72</v>
      </c>
      <c r="EO71" s="56" t="s">
        <v>78</v>
      </c>
      <c r="EP71" s="1">
        <v>69</v>
      </c>
      <c r="EQ71" s="1">
        <v>69</v>
      </c>
      <c r="ER71" s="1">
        <v>69</v>
      </c>
      <c r="ES71" s="1">
        <v>69</v>
      </c>
      <c r="ET71" s="1">
        <v>69</v>
      </c>
      <c r="EU71" s="1">
        <v>69</v>
      </c>
      <c r="EV71" s="1" t="s">
        <v>78</v>
      </c>
      <c r="EW71" s="1">
        <v>69</v>
      </c>
      <c r="EX71" s="1">
        <v>69</v>
      </c>
      <c r="EY71" s="1">
        <v>69</v>
      </c>
      <c r="EZ71" s="1">
        <v>69</v>
      </c>
      <c r="FA71" s="1">
        <v>69</v>
      </c>
      <c r="FC71" s="1">
        <v>51</v>
      </c>
      <c r="FD71" s="1">
        <v>51</v>
      </c>
    </row>
    <row r="72" spans="1:160" ht="45" customHeight="1" x14ac:dyDescent="0.25">
      <c r="A72" s="49" t="s">
        <v>91</v>
      </c>
      <c r="B72" s="56"/>
      <c r="C72" s="56"/>
      <c r="E72" s="56"/>
      <c r="F72" s="56"/>
      <c r="G72" s="56"/>
      <c r="I72" s="56"/>
      <c r="J72" s="56"/>
      <c r="N72" s="56"/>
      <c r="O72" s="56"/>
      <c r="P72" s="56"/>
      <c r="R72" s="56"/>
      <c r="S72" s="56"/>
      <c r="T72" s="56"/>
      <c r="V72" s="56"/>
      <c r="W72" s="56"/>
      <c r="X72" s="56"/>
      <c r="Y72" s="56"/>
      <c r="AA72" s="56"/>
      <c r="AB72" s="56"/>
      <c r="AC72" s="56"/>
      <c r="AD72" s="56"/>
      <c r="AF72" s="56"/>
      <c r="AG72" s="56"/>
      <c r="AH72" s="56"/>
      <c r="DB72" s="56"/>
      <c r="DC72" s="56"/>
      <c r="DD72" s="56"/>
      <c r="DE72" s="56"/>
      <c r="DF72" s="56"/>
      <c r="DG72" s="56"/>
      <c r="DM72" s="56"/>
      <c r="DN72" s="56"/>
      <c r="DO72" s="56"/>
      <c r="DP72" s="56"/>
      <c r="DQ72" s="56"/>
      <c r="DR72" s="56"/>
      <c r="DS72" s="56"/>
      <c r="DU72" s="56"/>
      <c r="DV72" s="56"/>
      <c r="DX72" s="56"/>
      <c r="DY72" s="56"/>
      <c r="DZ72" s="56"/>
      <c r="EA72" s="56"/>
      <c r="EB72" s="56"/>
      <c r="EC72" s="56"/>
      <c r="EE72" s="56"/>
      <c r="EF72" s="56"/>
      <c r="EG72" s="56"/>
      <c r="EI72" s="56"/>
      <c r="EJ72" s="56"/>
      <c r="EK72" s="56"/>
      <c r="EL72" s="56"/>
      <c r="EM72" s="56"/>
      <c r="EN72" s="56"/>
      <c r="EP72" s="56"/>
      <c r="EQ72" s="56"/>
      <c r="ER72" s="56"/>
      <c r="ES72" s="56"/>
      <c r="ET72" s="56"/>
      <c r="EU72" s="56"/>
      <c r="EW72" s="56"/>
      <c r="EX72" s="56"/>
      <c r="EY72" s="56"/>
      <c r="EZ72" s="56"/>
      <c r="FA72" s="56"/>
      <c r="FC72" s="56"/>
      <c r="FD72" s="56"/>
    </row>
    <row r="73" spans="1:160" ht="22.5" customHeight="1" x14ac:dyDescent="0.25">
      <c r="A73" s="50" t="s">
        <v>92</v>
      </c>
      <c r="B73" s="56"/>
      <c r="C73" s="56"/>
      <c r="E73" s="56"/>
      <c r="F73" s="56"/>
      <c r="G73" s="56"/>
      <c r="I73" s="56"/>
      <c r="J73" s="56"/>
      <c r="N73" s="56"/>
      <c r="O73" s="56"/>
      <c r="P73" s="56"/>
      <c r="R73" s="56"/>
      <c r="S73" s="56"/>
      <c r="T73" s="56"/>
      <c r="V73" s="56"/>
      <c r="W73" s="56"/>
      <c r="X73" s="56"/>
      <c r="Y73" s="56"/>
      <c r="AA73" s="56"/>
      <c r="AB73" s="56"/>
      <c r="AC73" s="56"/>
      <c r="AD73" s="56"/>
      <c r="AF73" s="56"/>
      <c r="AG73" s="56"/>
      <c r="AH73" s="56"/>
      <c r="DB73" s="56"/>
      <c r="DC73" s="56"/>
      <c r="DD73" s="56"/>
      <c r="DE73" s="56"/>
      <c r="DF73" s="56"/>
      <c r="DG73" s="56"/>
      <c r="DM73" s="56"/>
      <c r="DN73" s="56"/>
      <c r="DO73" s="56"/>
      <c r="DP73" s="56"/>
      <c r="DQ73" s="56"/>
      <c r="DR73" s="56"/>
      <c r="DS73" s="56"/>
      <c r="DU73" s="56"/>
      <c r="DV73" s="56"/>
      <c r="DX73" s="56"/>
      <c r="DY73" s="56"/>
      <c r="DZ73" s="56"/>
      <c r="EA73" s="56"/>
      <c r="EB73" s="56"/>
      <c r="EC73" s="56"/>
      <c r="EE73" s="56"/>
      <c r="EF73" s="56"/>
      <c r="EG73" s="56"/>
      <c r="EI73" s="56"/>
      <c r="EJ73" s="56"/>
      <c r="EK73" s="56"/>
      <c r="EL73" s="56"/>
      <c r="EM73" s="56"/>
      <c r="EN73" s="56"/>
      <c r="EP73" s="56"/>
      <c r="EQ73" s="56"/>
      <c r="ER73" s="56"/>
      <c r="ES73" s="56"/>
      <c r="ET73" s="56"/>
      <c r="EU73" s="56"/>
      <c r="EW73" s="56"/>
      <c r="EX73" s="56"/>
      <c r="EY73" s="56"/>
      <c r="EZ73" s="56"/>
      <c r="FA73" s="56"/>
      <c r="FC73" s="56"/>
      <c r="FD73" s="56"/>
    </row>
  </sheetData>
  <mergeCells count="1">
    <mergeCell ref="AF1:AH1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42F-B8A2-479C-B6A5-8128E8EEFB79}">
  <sheetPr codeName="Sheet4"/>
  <dimension ref="A1:AG144"/>
  <sheetViews>
    <sheetView workbookViewId="0">
      <pane xSplit="8" ySplit="4" topLeftCell="I5" activePane="bottomRight" state="frozen"/>
      <selection pane="topRight" activeCell="N1" sqref="N1"/>
      <selection pane="bottomLeft" activeCell="A5" sqref="A5"/>
      <selection pane="bottomRight" activeCell="H17" sqref="H17"/>
    </sheetView>
  </sheetViews>
  <sheetFormatPr baseColWidth="10" defaultColWidth="17.140625" defaultRowHeight="22.5" customHeight="1" outlineLevelCol="1" x14ac:dyDescent="0.25"/>
  <cols>
    <col min="1" max="1" width="5.7109375" style="135" customWidth="1"/>
    <col min="2" max="2" width="2.85546875" style="171" customWidth="1"/>
    <col min="3" max="3" width="17.140625" style="172"/>
    <col min="4" max="4" width="21.42578125" style="172" customWidth="1"/>
    <col min="5" max="5" width="17.140625" style="172"/>
    <col min="6" max="6" width="14.28515625" style="172" customWidth="1"/>
    <col min="7" max="7" width="12.140625" style="172" customWidth="1"/>
    <col min="8" max="8" width="14.28515625" style="65" customWidth="1"/>
    <col min="9" max="9" width="10.7109375" style="65" customWidth="1"/>
    <col min="10" max="10" width="14.28515625" style="172" customWidth="1"/>
    <col min="11" max="13" width="10.7109375" style="173" hidden="1" customWidth="1" outlineLevel="1"/>
    <col min="14" max="14" width="0" style="173" hidden="1" customWidth="1" outlineLevel="1"/>
    <col min="15" max="15" width="16.42578125" style="172" hidden="1" customWidth="1" outlineLevel="1"/>
    <col min="16" max="16" width="12.85546875" style="172" customWidth="1" collapsed="1"/>
    <col min="17" max="17" width="17.140625" style="172"/>
    <col min="18" max="18" width="12.85546875" style="172" customWidth="1"/>
    <col min="19" max="19" width="14.28515625" style="172" customWidth="1"/>
    <col min="20" max="20" width="17.140625" style="172"/>
    <col min="21" max="21" width="10.7109375" style="65" customWidth="1"/>
    <col min="22" max="22" width="14.28515625" style="65" customWidth="1"/>
    <col min="23" max="24" width="10.7109375" style="65" customWidth="1"/>
    <col min="25" max="25" width="12.85546875" style="65" customWidth="1"/>
    <col min="26" max="27" width="10.7109375" style="65" customWidth="1"/>
    <col min="28" max="28" width="14.28515625" style="172" customWidth="1"/>
    <col min="29" max="29" width="14.28515625" style="65" customWidth="1"/>
    <col min="30" max="30" width="12.85546875" style="65" customWidth="1"/>
    <col min="31" max="31" width="17.140625" style="172"/>
    <col min="32" max="32" width="2.85546875" style="172" customWidth="1"/>
    <col min="33" max="33" width="17.140625" style="134"/>
    <col min="34" max="16384" width="17.140625" style="172"/>
  </cols>
  <sheetData>
    <row r="1" spans="1:32" s="134" customFormat="1" ht="26.25" customHeight="1" x14ac:dyDescent="0.25">
      <c r="A1" s="130"/>
      <c r="B1" s="131"/>
      <c r="C1" s="132" t="s">
        <v>444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3" t="s">
        <v>1169</v>
      </c>
      <c r="AF1" s="131"/>
    </row>
    <row r="2" spans="1:32" s="134" customFormat="1" ht="15" customHeight="1" x14ac:dyDescent="0.25">
      <c r="A2" s="135"/>
      <c r="B2" s="136"/>
      <c r="C2" s="137"/>
      <c r="D2" s="138"/>
      <c r="E2" s="138"/>
      <c r="F2" s="138"/>
      <c r="G2" s="138"/>
      <c r="H2" s="138"/>
      <c r="I2" s="138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8"/>
      <c r="V2" s="138"/>
      <c r="W2" s="138"/>
      <c r="X2" s="138"/>
      <c r="Y2" s="138"/>
      <c r="Z2" s="138"/>
      <c r="AA2" s="138"/>
      <c r="AB2" s="139"/>
      <c r="AC2" s="139"/>
      <c r="AD2" s="139"/>
      <c r="AE2" s="139"/>
      <c r="AF2" s="140"/>
    </row>
    <row r="3" spans="1:32" s="134" customFormat="1" ht="26.25" customHeight="1" x14ac:dyDescent="0.25">
      <c r="A3" s="135"/>
      <c r="B3" s="141"/>
      <c r="C3" s="7"/>
      <c r="D3" s="7"/>
      <c r="E3" s="7"/>
      <c r="F3" s="7"/>
      <c r="G3" s="56"/>
      <c r="H3" s="5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9"/>
      <c r="V3" s="69"/>
      <c r="W3" s="69"/>
      <c r="X3" s="69"/>
      <c r="Y3" s="57"/>
      <c r="Z3" s="57"/>
      <c r="AA3" s="57"/>
      <c r="AB3" s="56"/>
      <c r="AC3" s="7"/>
      <c r="AD3" s="7"/>
      <c r="AE3" s="7"/>
      <c r="AF3" s="142"/>
    </row>
    <row r="4" spans="1:32" s="134" customFormat="1" ht="37.5" customHeight="1" x14ac:dyDescent="0.2">
      <c r="A4" s="135"/>
      <c r="B4" s="141"/>
      <c r="C4" s="143" t="s">
        <v>95</v>
      </c>
      <c r="D4" s="143" t="s">
        <v>96</v>
      </c>
      <c r="E4" s="143" t="s">
        <v>97</v>
      </c>
      <c r="F4" s="143" t="s">
        <v>98</v>
      </c>
      <c r="G4" s="144" t="s">
        <v>147</v>
      </c>
      <c r="H4" s="144" t="s">
        <v>445</v>
      </c>
      <c r="I4" s="143" t="s">
        <v>99</v>
      </c>
      <c r="J4" s="144" t="s">
        <v>148</v>
      </c>
      <c r="K4" s="143" t="s">
        <v>5</v>
      </c>
      <c r="L4" s="143" t="s">
        <v>149</v>
      </c>
      <c r="M4" s="143" t="s">
        <v>150</v>
      </c>
      <c r="N4" s="143" t="s">
        <v>235</v>
      </c>
      <c r="O4" s="143" t="s">
        <v>16</v>
      </c>
      <c r="P4" s="143" t="s">
        <v>167</v>
      </c>
      <c r="Q4" s="144" t="s">
        <v>100</v>
      </c>
      <c r="R4" s="144" t="s">
        <v>101</v>
      </c>
      <c r="S4" s="144" t="s">
        <v>151</v>
      </c>
      <c r="T4" s="143" t="s">
        <v>102</v>
      </c>
      <c r="U4" s="144" t="s">
        <v>42</v>
      </c>
      <c r="V4" s="144" t="s">
        <v>1</v>
      </c>
      <c r="W4" s="145" t="s">
        <v>152</v>
      </c>
      <c r="X4" s="145" t="s">
        <v>153</v>
      </c>
      <c r="Y4" s="145" t="s">
        <v>13</v>
      </c>
      <c r="Z4" s="145" t="s">
        <v>103</v>
      </c>
      <c r="AA4" s="145" t="s">
        <v>23</v>
      </c>
      <c r="AB4" s="145" t="s">
        <v>154</v>
      </c>
      <c r="AC4" s="145" t="s">
        <v>446</v>
      </c>
      <c r="AD4" s="145" t="s">
        <v>155</v>
      </c>
      <c r="AE4" s="143" t="s">
        <v>59</v>
      </c>
      <c r="AF4" s="142"/>
    </row>
    <row r="5" spans="1:32" s="134" customFormat="1" ht="26.25" customHeight="1" x14ac:dyDescent="0.25">
      <c r="A5" s="135"/>
      <c r="B5" s="146"/>
      <c r="C5" s="147" t="str">
        <f>E6</f>
        <v>Lenovo V</v>
      </c>
      <c r="D5" s="148"/>
      <c r="E5" s="149" t="str">
        <f>E6</f>
        <v>Lenovo V</v>
      </c>
      <c r="F5" s="148"/>
      <c r="G5" s="150"/>
      <c r="H5" s="151"/>
      <c r="I5" s="151"/>
      <c r="J5" s="148"/>
      <c r="K5" s="152"/>
      <c r="L5" s="152"/>
      <c r="M5" s="152"/>
      <c r="N5" s="152"/>
      <c r="O5" s="148"/>
      <c r="P5" s="148"/>
      <c r="Q5" s="148"/>
      <c r="R5" s="148"/>
      <c r="S5" s="148"/>
      <c r="T5" s="148"/>
      <c r="U5" s="151"/>
      <c r="V5" s="151"/>
      <c r="W5" s="151"/>
      <c r="X5" s="151"/>
      <c r="Y5" s="151"/>
      <c r="Z5" s="151"/>
      <c r="AA5" s="151"/>
      <c r="AB5" s="148"/>
      <c r="AC5" s="151"/>
      <c r="AD5" s="151"/>
      <c r="AE5" s="151"/>
      <c r="AF5" s="142"/>
    </row>
    <row r="6" spans="1:32" s="134" customFormat="1" ht="26.25" customHeight="1" x14ac:dyDescent="0.25">
      <c r="A6" s="135"/>
      <c r="B6" s="146"/>
      <c r="C6" s="153" t="s">
        <v>502</v>
      </c>
      <c r="D6" s="154" t="s">
        <v>528</v>
      </c>
      <c r="E6" s="155" t="s">
        <v>104</v>
      </c>
      <c r="F6" s="224" t="s">
        <v>113</v>
      </c>
      <c r="G6" s="201" t="s">
        <v>93</v>
      </c>
      <c r="H6" s="156">
        <v>5</v>
      </c>
      <c r="I6" s="157" t="s">
        <v>112</v>
      </c>
      <c r="J6" s="158" t="s">
        <v>108</v>
      </c>
      <c r="K6" s="159" t="s">
        <v>159</v>
      </c>
      <c r="L6" s="159" t="s">
        <v>160</v>
      </c>
      <c r="M6" s="159">
        <v>250</v>
      </c>
      <c r="N6" s="155" t="s">
        <v>236</v>
      </c>
      <c r="O6" s="160" t="s">
        <v>50</v>
      </c>
      <c r="P6" s="155" t="s">
        <v>529</v>
      </c>
      <c r="Q6" s="158" t="s">
        <v>530</v>
      </c>
      <c r="R6" s="158" t="s">
        <v>109</v>
      </c>
      <c r="S6" s="158" t="s">
        <v>110</v>
      </c>
      <c r="T6" s="155" t="s">
        <v>222</v>
      </c>
      <c r="U6" s="157" t="s">
        <v>56</v>
      </c>
      <c r="V6" s="157" t="s">
        <v>217</v>
      </c>
      <c r="W6" s="161" t="s">
        <v>56</v>
      </c>
      <c r="X6" s="161" t="s">
        <v>56</v>
      </c>
      <c r="Y6" s="157" t="s">
        <v>144</v>
      </c>
      <c r="Z6" s="157" t="s">
        <v>56</v>
      </c>
      <c r="AA6" s="161" t="s">
        <v>451</v>
      </c>
      <c r="AB6" s="161" t="s">
        <v>158</v>
      </c>
      <c r="AC6" s="157" t="s">
        <v>56</v>
      </c>
      <c r="AD6" s="157" t="s">
        <v>56</v>
      </c>
      <c r="AE6" s="155" t="s">
        <v>470</v>
      </c>
      <c r="AF6" s="142"/>
    </row>
    <row r="7" spans="1:32" s="163" customFormat="1" ht="26.25" customHeight="1" x14ac:dyDescent="0.2">
      <c r="A7" s="135"/>
      <c r="B7" s="146"/>
      <c r="C7" s="153" t="s">
        <v>503</v>
      </c>
      <c r="D7" s="154" t="s">
        <v>528</v>
      </c>
      <c r="E7" s="155" t="s">
        <v>104</v>
      </c>
      <c r="F7" s="224" t="s">
        <v>113</v>
      </c>
      <c r="G7" s="201" t="s">
        <v>93</v>
      </c>
      <c r="H7" s="156">
        <v>6</v>
      </c>
      <c r="I7" s="157" t="s">
        <v>112</v>
      </c>
      <c r="J7" s="158" t="s">
        <v>108</v>
      </c>
      <c r="K7" s="159" t="s">
        <v>159</v>
      </c>
      <c r="L7" s="159" t="s">
        <v>160</v>
      </c>
      <c r="M7" s="159">
        <v>250</v>
      </c>
      <c r="N7" s="155" t="s">
        <v>236</v>
      </c>
      <c r="O7" s="160" t="s">
        <v>50</v>
      </c>
      <c r="P7" s="155" t="s">
        <v>529</v>
      </c>
      <c r="Q7" s="158" t="s">
        <v>530</v>
      </c>
      <c r="R7" s="158" t="s">
        <v>116</v>
      </c>
      <c r="S7" s="158" t="s">
        <v>114</v>
      </c>
      <c r="T7" s="155" t="s">
        <v>222</v>
      </c>
      <c r="U7" s="157" t="s">
        <v>56</v>
      </c>
      <c r="V7" s="157" t="s">
        <v>217</v>
      </c>
      <c r="W7" s="161" t="s">
        <v>56</v>
      </c>
      <c r="X7" s="161" t="s">
        <v>56</v>
      </c>
      <c r="Y7" s="157" t="s">
        <v>144</v>
      </c>
      <c r="Z7" s="157" t="s">
        <v>56</v>
      </c>
      <c r="AA7" s="161" t="s">
        <v>451</v>
      </c>
      <c r="AB7" s="161" t="s">
        <v>158</v>
      </c>
      <c r="AC7" s="157" t="s">
        <v>56</v>
      </c>
      <c r="AD7" s="157" t="s">
        <v>56</v>
      </c>
      <c r="AE7" s="155" t="s">
        <v>471</v>
      </c>
      <c r="AF7" s="162"/>
    </row>
    <row r="8" spans="1:32" s="134" customFormat="1" ht="26.25" customHeight="1" x14ac:dyDescent="0.25">
      <c r="A8" s="164"/>
      <c r="B8" s="146"/>
      <c r="C8" s="153" t="s">
        <v>918</v>
      </c>
      <c r="D8" s="154" t="s">
        <v>928</v>
      </c>
      <c r="E8" s="155" t="s">
        <v>104</v>
      </c>
      <c r="F8" s="224" t="s">
        <v>113</v>
      </c>
      <c r="G8" s="201" t="s">
        <v>93</v>
      </c>
      <c r="H8" s="156">
        <v>6</v>
      </c>
      <c r="I8" s="157" t="s">
        <v>112</v>
      </c>
      <c r="J8" s="158" t="s">
        <v>108</v>
      </c>
      <c r="K8" s="159" t="s">
        <v>159</v>
      </c>
      <c r="L8" s="159" t="s">
        <v>160</v>
      </c>
      <c r="M8" s="159">
        <v>250</v>
      </c>
      <c r="N8" s="155" t="s">
        <v>236</v>
      </c>
      <c r="O8" s="160" t="s">
        <v>50</v>
      </c>
      <c r="P8" s="155" t="s">
        <v>499</v>
      </c>
      <c r="Q8" s="158" t="s">
        <v>818</v>
      </c>
      <c r="R8" s="158" t="s">
        <v>109</v>
      </c>
      <c r="S8" s="158" t="s">
        <v>110</v>
      </c>
      <c r="T8" s="155" t="s">
        <v>222</v>
      </c>
      <c r="U8" s="157" t="s">
        <v>56</v>
      </c>
      <c r="V8" s="157" t="s">
        <v>217</v>
      </c>
      <c r="W8" s="161" t="s">
        <v>56</v>
      </c>
      <c r="X8" s="161" t="s">
        <v>56</v>
      </c>
      <c r="Y8" s="157" t="s">
        <v>144</v>
      </c>
      <c r="Z8" s="157" t="s">
        <v>56</v>
      </c>
      <c r="AA8" s="161" t="s">
        <v>451</v>
      </c>
      <c r="AB8" s="161" t="s">
        <v>158</v>
      </c>
      <c r="AC8" s="157" t="s">
        <v>56</v>
      </c>
      <c r="AD8" s="157" t="s">
        <v>56</v>
      </c>
      <c r="AE8" s="155" t="s">
        <v>465</v>
      </c>
      <c r="AF8" s="162"/>
    </row>
    <row r="9" spans="1:32" s="134" customFormat="1" ht="26.25" customHeight="1" x14ac:dyDescent="0.25">
      <c r="A9" s="165"/>
      <c r="B9" s="146"/>
      <c r="C9" s="153" t="s">
        <v>1002</v>
      </c>
      <c r="D9" s="154" t="s">
        <v>928</v>
      </c>
      <c r="E9" s="155" t="s">
        <v>104</v>
      </c>
      <c r="F9" s="224" t="s">
        <v>113</v>
      </c>
      <c r="G9" s="201" t="s">
        <v>93</v>
      </c>
      <c r="H9" s="156">
        <v>6</v>
      </c>
      <c r="I9" s="157" t="s">
        <v>112</v>
      </c>
      <c r="J9" s="158" t="s">
        <v>108</v>
      </c>
      <c r="K9" s="159" t="s">
        <v>156</v>
      </c>
      <c r="L9" s="159" t="s">
        <v>160</v>
      </c>
      <c r="M9" s="159">
        <v>300</v>
      </c>
      <c r="N9" s="155" t="s">
        <v>236</v>
      </c>
      <c r="O9" s="160" t="s">
        <v>50</v>
      </c>
      <c r="P9" s="155" t="s">
        <v>823</v>
      </c>
      <c r="Q9" s="158" t="s">
        <v>1011</v>
      </c>
      <c r="R9" s="158" t="s">
        <v>109</v>
      </c>
      <c r="S9" s="158" t="s">
        <v>110</v>
      </c>
      <c r="T9" s="155" t="s">
        <v>222</v>
      </c>
      <c r="U9" s="157" t="s">
        <v>56</v>
      </c>
      <c r="V9" s="157" t="s">
        <v>217</v>
      </c>
      <c r="W9" s="161" t="s">
        <v>56</v>
      </c>
      <c r="X9" s="161" t="s">
        <v>56</v>
      </c>
      <c r="Y9" s="157" t="s">
        <v>144</v>
      </c>
      <c r="Z9" s="157" t="s">
        <v>56</v>
      </c>
      <c r="AA9" s="161" t="s">
        <v>451</v>
      </c>
      <c r="AB9" s="161" t="s">
        <v>158</v>
      </c>
      <c r="AC9" s="157" t="s">
        <v>56</v>
      </c>
      <c r="AD9" s="157" t="s">
        <v>56</v>
      </c>
      <c r="AE9" s="155" t="s">
        <v>919</v>
      </c>
      <c r="AF9" s="162"/>
    </row>
    <row r="10" spans="1:32" s="134" customFormat="1" ht="26.25" customHeight="1" x14ac:dyDescent="0.25">
      <c r="A10" s="135"/>
      <c r="B10" s="146"/>
      <c r="C10" s="153" t="s">
        <v>1003</v>
      </c>
      <c r="D10" s="154" t="s">
        <v>928</v>
      </c>
      <c r="E10" s="155" t="s">
        <v>104</v>
      </c>
      <c r="F10" s="224" t="s">
        <v>113</v>
      </c>
      <c r="G10" s="201" t="s">
        <v>93</v>
      </c>
      <c r="H10" s="156">
        <v>5</v>
      </c>
      <c r="I10" s="157" t="s">
        <v>112</v>
      </c>
      <c r="J10" s="158" t="s">
        <v>108</v>
      </c>
      <c r="K10" s="159" t="s">
        <v>156</v>
      </c>
      <c r="L10" s="159" t="s">
        <v>160</v>
      </c>
      <c r="M10" s="159">
        <v>300</v>
      </c>
      <c r="N10" s="155" t="s">
        <v>236</v>
      </c>
      <c r="O10" s="160" t="s">
        <v>50</v>
      </c>
      <c r="P10" s="155" t="s">
        <v>823</v>
      </c>
      <c r="Q10" s="158" t="s">
        <v>1011</v>
      </c>
      <c r="R10" s="158" t="s">
        <v>116</v>
      </c>
      <c r="S10" s="158" t="s">
        <v>114</v>
      </c>
      <c r="T10" s="155" t="s">
        <v>222</v>
      </c>
      <c r="U10" s="157" t="s">
        <v>56</v>
      </c>
      <c r="V10" s="157" t="s">
        <v>217</v>
      </c>
      <c r="W10" s="161" t="s">
        <v>56</v>
      </c>
      <c r="X10" s="161" t="s">
        <v>56</v>
      </c>
      <c r="Y10" s="157" t="s">
        <v>144</v>
      </c>
      <c r="Z10" s="157" t="s">
        <v>56</v>
      </c>
      <c r="AA10" s="161" t="s">
        <v>451</v>
      </c>
      <c r="AB10" s="161" t="s">
        <v>158</v>
      </c>
      <c r="AC10" s="157" t="s">
        <v>56</v>
      </c>
      <c r="AD10" s="157" t="s">
        <v>56</v>
      </c>
      <c r="AE10" s="155" t="s">
        <v>920</v>
      </c>
      <c r="AF10" s="162"/>
    </row>
    <row r="11" spans="1:32" s="134" customFormat="1" ht="26.25" customHeight="1" x14ac:dyDescent="0.25">
      <c r="A11" s="135"/>
      <c r="B11" s="146"/>
      <c r="C11" s="153" t="s">
        <v>728</v>
      </c>
      <c r="D11" s="154" t="s">
        <v>817</v>
      </c>
      <c r="E11" s="155" t="s">
        <v>104</v>
      </c>
      <c r="F11" s="224" t="s">
        <v>113</v>
      </c>
      <c r="G11" s="202" t="s">
        <v>93</v>
      </c>
      <c r="H11" s="156">
        <v>5</v>
      </c>
      <c r="I11" s="157" t="s">
        <v>115</v>
      </c>
      <c r="J11" s="158" t="s">
        <v>108</v>
      </c>
      <c r="K11" s="159" t="s">
        <v>156</v>
      </c>
      <c r="L11" s="159" t="s">
        <v>160</v>
      </c>
      <c r="M11" s="159">
        <v>300</v>
      </c>
      <c r="N11" s="155" t="s">
        <v>236</v>
      </c>
      <c r="O11" s="160" t="s">
        <v>17</v>
      </c>
      <c r="P11" s="155" t="s">
        <v>499</v>
      </c>
      <c r="Q11" s="158" t="s">
        <v>500</v>
      </c>
      <c r="R11" s="158" t="s">
        <v>109</v>
      </c>
      <c r="S11" s="158" t="s">
        <v>110</v>
      </c>
      <c r="T11" s="155" t="s">
        <v>222</v>
      </c>
      <c r="U11" s="157" t="s">
        <v>56</v>
      </c>
      <c r="V11" s="157" t="s">
        <v>217</v>
      </c>
      <c r="W11" s="161" t="s">
        <v>56</v>
      </c>
      <c r="X11" s="161" t="s">
        <v>111</v>
      </c>
      <c r="Y11" s="157" t="s">
        <v>144</v>
      </c>
      <c r="Z11" s="157" t="s">
        <v>56</v>
      </c>
      <c r="AA11" s="161" t="s">
        <v>447</v>
      </c>
      <c r="AB11" s="161" t="s">
        <v>158</v>
      </c>
      <c r="AC11" s="157" t="s">
        <v>56</v>
      </c>
      <c r="AD11" s="157" t="s">
        <v>56</v>
      </c>
      <c r="AE11" s="155" t="s">
        <v>414</v>
      </c>
      <c r="AF11" s="162"/>
    </row>
    <row r="12" spans="1:32" s="134" customFormat="1" ht="26.25" customHeight="1" x14ac:dyDescent="0.25">
      <c r="A12" s="130"/>
      <c r="B12" s="146"/>
      <c r="C12" s="153" t="s">
        <v>729</v>
      </c>
      <c r="D12" s="154" t="s">
        <v>817</v>
      </c>
      <c r="E12" s="155" t="s">
        <v>104</v>
      </c>
      <c r="F12" s="224" t="s">
        <v>113</v>
      </c>
      <c r="G12" s="201" t="s">
        <v>93</v>
      </c>
      <c r="H12" s="156">
        <v>5</v>
      </c>
      <c r="I12" s="157" t="s">
        <v>115</v>
      </c>
      <c r="J12" s="158" t="s">
        <v>108</v>
      </c>
      <c r="K12" s="159" t="s">
        <v>156</v>
      </c>
      <c r="L12" s="159" t="s">
        <v>160</v>
      </c>
      <c r="M12" s="159">
        <v>300</v>
      </c>
      <c r="N12" s="155" t="s">
        <v>236</v>
      </c>
      <c r="O12" s="160" t="s">
        <v>17</v>
      </c>
      <c r="P12" s="155" t="s">
        <v>499</v>
      </c>
      <c r="Q12" s="158" t="s">
        <v>500</v>
      </c>
      <c r="R12" s="158" t="s">
        <v>116</v>
      </c>
      <c r="S12" s="158" t="s">
        <v>114</v>
      </c>
      <c r="T12" s="155" t="s">
        <v>222</v>
      </c>
      <c r="U12" s="157" t="s">
        <v>56</v>
      </c>
      <c r="V12" s="157" t="s">
        <v>217</v>
      </c>
      <c r="W12" s="161" t="s">
        <v>56</v>
      </c>
      <c r="X12" s="161" t="s">
        <v>111</v>
      </c>
      <c r="Y12" s="157" t="s">
        <v>144</v>
      </c>
      <c r="Z12" s="157" t="s">
        <v>56</v>
      </c>
      <c r="AA12" s="161" t="s">
        <v>447</v>
      </c>
      <c r="AB12" s="161" t="s">
        <v>158</v>
      </c>
      <c r="AC12" s="157" t="s">
        <v>56</v>
      </c>
      <c r="AD12" s="157" t="s">
        <v>56</v>
      </c>
      <c r="AE12" s="155" t="s">
        <v>267</v>
      </c>
      <c r="AF12" s="162"/>
    </row>
    <row r="13" spans="1:32" s="134" customFormat="1" ht="26.25" customHeight="1" x14ac:dyDescent="0.25">
      <c r="A13" s="135"/>
      <c r="B13" s="146"/>
      <c r="C13" s="147" t="str">
        <f>E14</f>
        <v>Lenovo</v>
      </c>
      <c r="D13" s="148"/>
      <c r="E13" s="149" t="str">
        <f>E14</f>
        <v>Lenovo</v>
      </c>
      <c r="F13" s="148"/>
      <c r="G13" s="150"/>
      <c r="H13" s="151"/>
      <c r="I13" s="151"/>
      <c r="J13" s="148"/>
      <c r="K13" s="152"/>
      <c r="L13" s="152"/>
      <c r="M13" s="152"/>
      <c r="N13" s="152"/>
      <c r="O13" s="148"/>
      <c r="P13" s="148"/>
      <c r="Q13" s="148"/>
      <c r="R13" s="148"/>
      <c r="S13" s="148"/>
      <c r="T13" s="148"/>
      <c r="U13" s="151"/>
      <c r="V13" s="151"/>
      <c r="W13" s="151"/>
      <c r="X13" s="151"/>
      <c r="Y13" s="151"/>
      <c r="Z13" s="151"/>
      <c r="AA13" s="151"/>
      <c r="AB13" s="148"/>
      <c r="AC13" s="151"/>
      <c r="AD13" s="151"/>
      <c r="AE13" s="151"/>
      <c r="AF13" s="142"/>
    </row>
    <row r="14" spans="1:32" s="134" customFormat="1" ht="26.25" customHeight="1" x14ac:dyDescent="0.25">
      <c r="A14" s="135"/>
      <c r="B14" s="146"/>
      <c r="C14" s="153" t="s">
        <v>700</v>
      </c>
      <c r="D14" s="154" t="s">
        <v>819</v>
      </c>
      <c r="E14" s="155" t="s">
        <v>271</v>
      </c>
      <c r="F14" s="224" t="s">
        <v>113</v>
      </c>
      <c r="G14" s="201" t="s">
        <v>93</v>
      </c>
      <c r="H14" s="156">
        <v>5</v>
      </c>
      <c r="I14" s="157" t="s">
        <v>107</v>
      </c>
      <c r="J14" s="158" t="s">
        <v>133</v>
      </c>
      <c r="K14" s="159" t="s">
        <v>156</v>
      </c>
      <c r="L14" s="159" t="s">
        <v>160</v>
      </c>
      <c r="M14" s="159">
        <v>300</v>
      </c>
      <c r="N14" s="155" t="s">
        <v>236</v>
      </c>
      <c r="O14" s="160" t="s">
        <v>247</v>
      </c>
      <c r="P14" s="155" t="s">
        <v>820</v>
      </c>
      <c r="Q14" s="158" t="s">
        <v>821</v>
      </c>
      <c r="R14" s="158" t="s">
        <v>116</v>
      </c>
      <c r="S14" s="158" t="s">
        <v>114</v>
      </c>
      <c r="T14" s="155" t="s">
        <v>222</v>
      </c>
      <c r="U14" s="157" t="s">
        <v>56</v>
      </c>
      <c r="V14" s="157" t="s">
        <v>217</v>
      </c>
      <c r="W14" s="161" t="s">
        <v>111</v>
      </c>
      <c r="X14" s="161" t="s">
        <v>111</v>
      </c>
      <c r="Y14" s="157" t="s">
        <v>108</v>
      </c>
      <c r="Z14" s="157" t="s">
        <v>111</v>
      </c>
      <c r="AA14" s="161" t="s">
        <v>448</v>
      </c>
      <c r="AB14" s="161" t="s">
        <v>158</v>
      </c>
      <c r="AC14" s="157" t="s">
        <v>56</v>
      </c>
      <c r="AD14" s="157" t="s">
        <v>56</v>
      </c>
      <c r="AE14" s="155" t="s">
        <v>272</v>
      </c>
      <c r="AF14" s="162"/>
    </row>
    <row r="15" spans="1:32" s="134" customFormat="1" ht="26.25" customHeight="1" x14ac:dyDescent="0.25">
      <c r="A15" s="135"/>
      <c r="B15" s="146"/>
      <c r="C15" s="147" t="str">
        <f>E16</f>
        <v>ThinkBook</v>
      </c>
      <c r="D15" s="148"/>
      <c r="E15" s="149" t="str">
        <f>E16</f>
        <v>ThinkBook</v>
      </c>
      <c r="F15" s="148"/>
      <c r="G15" s="150"/>
      <c r="H15" s="151"/>
      <c r="I15" s="151"/>
      <c r="J15" s="148"/>
      <c r="K15" s="152"/>
      <c r="L15" s="152"/>
      <c r="M15" s="152"/>
      <c r="N15" s="152"/>
      <c r="O15" s="148"/>
      <c r="P15" s="148"/>
      <c r="Q15" s="148"/>
      <c r="R15" s="148"/>
      <c r="S15" s="148"/>
      <c r="T15" s="148"/>
      <c r="U15" s="151"/>
      <c r="V15" s="151"/>
      <c r="W15" s="151"/>
      <c r="X15" s="151"/>
      <c r="Y15" s="151"/>
      <c r="Z15" s="151"/>
      <c r="AA15" s="151"/>
      <c r="AB15" s="148"/>
      <c r="AC15" s="151"/>
      <c r="AD15" s="151"/>
      <c r="AE15" s="151"/>
      <c r="AF15" s="142"/>
    </row>
    <row r="16" spans="1:32" s="134" customFormat="1" ht="26.25" customHeight="1" x14ac:dyDescent="0.25">
      <c r="A16" s="135"/>
      <c r="B16" s="146"/>
      <c r="C16" s="153" t="s">
        <v>929</v>
      </c>
      <c r="D16" s="154" t="s">
        <v>994</v>
      </c>
      <c r="E16" s="155" t="s">
        <v>117</v>
      </c>
      <c r="F16" s="224" t="s">
        <v>113</v>
      </c>
      <c r="G16" s="202" t="s">
        <v>93</v>
      </c>
      <c r="H16" s="156">
        <v>5</v>
      </c>
      <c r="I16" s="157" t="s">
        <v>118</v>
      </c>
      <c r="J16" s="158" t="s">
        <v>133</v>
      </c>
      <c r="K16" s="159" t="s">
        <v>156</v>
      </c>
      <c r="L16" s="159" t="s">
        <v>160</v>
      </c>
      <c r="M16" s="159">
        <v>300</v>
      </c>
      <c r="N16" s="155" t="s">
        <v>236</v>
      </c>
      <c r="O16" s="160" t="s">
        <v>256</v>
      </c>
      <c r="P16" s="155" t="s">
        <v>820</v>
      </c>
      <c r="Q16" s="158" t="s">
        <v>821</v>
      </c>
      <c r="R16" s="158" t="s">
        <v>109</v>
      </c>
      <c r="S16" s="158" t="s">
        <v>110</v>
      </c>
      <c r="T16" s="155" t="s">
        <v>222</v>
      </c>
      <c r="U16" s="157" t="s">
        <v>56</v>
      </c>
      <c r="V16" s="157" t="s">
        <v>217</v>
      </c>
      <c r="W16" s="161" t="s">
        <v>111</v>
      </c>
      <c r="X16" s="161" t="s">
        <v>111</v>
      </c>
      <c r="Y16" s="157" t="s">
        <v>197</v>
      </c>
      <c r="Z16" s="157" t="s">
        <v>56</v>
      </c>
      <c r="AA16" s="161" t="s">
        <v>447</v>
      </c>
      <c r="AB16" s="161" t="s">
        <v>158</v>
      </c>
      <c r="AC16" s="157" t="s">
        <v>229</v>
      </c>
      <c r="AD16" s="157" t="s">
        <v>56</v>
      </c>
      <c r="AE16" s="155" t="s">
        <v>417</v>
      </c>
      <c r="AF16" s="162"/>
    </row>
    <row r="17" spans="1:32" s="134" customFormat="1" ht="26.25" customHeight="1" x14ac:dyDescent="0.25">
      <c r="A17" s="135"/>
      <c r="B17" s="146"/>
      <c r="C17" s="153" t="s">
        <v>930</v>
      </c>
      <c r="D17" s="154" t="s">
        <v>994</v>
      </c>
      <c r="E17" s="155" t="s">
        <v>117</v>
      </c>
      <c r="F17" s="224" t="s">
        <v>113</v>
      </c>
      <c r="G17" s="201" t="s">
        <v>93</v>
      </c>
      <c r="H17" s="156">
        <v>6</v>
      </c>
      <c r="I17" s="157" t="s">
        <v>118</v>
      </c>
      <c r="J17" s="158" t="s">
        <v>133</v>
      </c>
      <c r="K17" s="159" t="s">
        <v>156</v>
      </c>
      <c r="L17" s="159" t="s">
        <v>160</v>
      </c>
      <c r="M17" s="159">
        <v>300</v>
      </c>
      <c r="N17" s="155" t="s">
        <v>236</v>
      </c>
      <c r="O17" s="160" t="s">
        <v>256</v>
      </c>
      <c r="P17" s="155" t="s">
        <v>820</v>
      </c>
      <c r="Q17" s="158" t="s">
        <v>821</v>
      </c>
      <c r="R17" s="158" t="s">
        <v>116</v>
      </c>
      <c r="S17" s="158" t="s">
        <v>114</v>
      </c>
      <c r="T17" s="155" t="s">
        <v>222</v>
      </c>
      <c r="U17" s="157" t="s">
        <v>56</v>
      </c>
      <c r="V17" s="157" t="s">
        <v>217</v>
      </c>
      <c r="W17" s="161" t="s">
        <v>111</v>
      </c>
      <c r="X17" s="161" t="s">
        <v>111</v>
      </c>
      <c r="Y17" s="157" t="s">
        <v>197</v>
      </c>
      <c r="Z17" s="157" t="s">
        <v>56</v>
      </c>
      <c r="AA17" s="161" t="s">
        <v>447</v>
      </c>
      <c r="AB17" s="161" t="s">
        <v>158</v>
      </c>
      <c r="AC17" s="157" t="s">
        <v>229</v>
      </c>
      <c r="AD17" s="157" t="s">
        <v>56</v>
      </c>
      <c r="AE17" s="155" t="s">
        <v>251</v>
      </c>
      <c r="AF17" s="162"/>
    </row>
    <row r="18" spans="1:32" s="134" customFormat="1" ht="26.25" customHeight="1" x14ac:dyDescent="0.25">
      <c r="A18" s="135"/>
      <c r="B18" s="146"/>
      <c r="C18" s="153" t="s">
        <v>1148</v>
      </c>
      <c r="D18" s="154" t="s">
        <v>994</v>
      </c>
      <c r="E18" s="155" t="s">
        <v>117</v>
      </c>
      <c r="F18" s="224" t="s">
        <v>119</v>
      </c>
      <c r="G18" s="188" t="s">
        <v>93</v>
      </c>
      <c r="H18" s="156">
        <v>5</v>
      </c>
      <c r="I18" s="157" t="s">
        <v>118</v>
      </c>
      <c r="J18" s="158" t="s">
        <v>133</v>
      </c>
      <c r="K18" s="159" t="s">
        <v>156</v>
      </c>
      <c r="L18" s="159" t="s">
        <v>160</v>
      </c>
      <c r="M18" s="159">
        <v>300</v>
      </c>
      <c r="N18" s="155" t="s">
        <v>236</v>
      </c>
      <c r="O18" s="160" t="s">
        <v>256</v>
      </c>
      <c r="P18" s="155" t="s">
        <v>820</v>
      </c>
      <c r="Q18" s="158" t="s">
        <v>901</v>
      </c>
      <c r="R18" s="158" t="s">
        <v>125</v>
      </c>
      <c r="S18" s="158" t="s">
        <v>122</v>
      </c>
      <c r="T18" s="155" t="s">
        <v>222</v>
      </c>
      <c r="U18" s="157" t="s">
        <v>56</v>
      </c>
      <c r="V18" s="157" t="s">
        <v>217</v>
      </c>
      <c r="W18" s="161" t="s">
        <v>111</v>
      </c>
      <c r="X18" s="161" t="s">
        <v>111</v>
      </c>
      <c r="Y18" s="157" t="s">
        <v>197</v>
      </c>
      <c r="Z18" s="157" t="s">
        <v>56</v>
      </c>
      <c r="AA18" s="161" t="s">
        <v>450</v>
      </c>
      <c r="AB18" s="161" t="s">
        <v>158</v>
      </c>
      <c r="AC18" s="157" t="s">
        <v>229</v>
      </c>
      <c r="AD18" s="157" t="s">
        <v>56</v>
      </c>
      <c r="AE18" s="155" t="s">
        <v>40</v>
      </c>
      <c r="AF18" s="162"/>
    </row>
    <row r="19" spans="1:32" s="134" customFormat="1" ht="26.25" customHeight="1" x14ac:dyDescent="0.25">
      <c r="A19" s="135"/>
      <c r="B19" s="146"/>
      <c r="C19" s="153" t="s">
        <v>942</v>
      </c>
      <c r="D19" s="154" t="s">
        <v>995</v>
      </c>
      <c r="E19" s="155" t="s">
        <v>117</v>
      </c>
      <c r="F19" s="224" t="s">
        <v>113</v>
      </c>
      <c r="G19" s="201" t="s">
        <v>93</v>
      </c>
      <c r="H19" s="156">
        <v>8</v>
      </c>
      <c r="I19" s="157" t="s">
        <v>118</v>
      </c>
      <c r="J19" s="158" t="s">
        <v>133</v>
      </c>
      <c r="K19" s="159" t="s">
        <v>156</v>
      </c>
      <c r="L19" s="159" t="s">
        <v>160</v>
      </c>
      <c r="M19" s="159">
        <v>300</v>
      </c>
      <c r="N19" s="155" t="s">
        <v>236</v>
      </c>
      <c r="O19" s="160" t="s">
        <v>256</v>
      </c>
      <c r="P19" s="155" t="s">
        <v>499</v>
      </c>
      <c r="Q19" s="158" t="s">
        <v>500</v>
      </c>
      <c r="R19" s="158" t="s">
        <v>109</v>
      </c>
      <c r="S19" s="158" t="s">
        <v>110</v>
      </c>
      <c r="T19" s="155" t="s">
        <v>222</v>
      </c>
      <c r="U19" s="157" t="s">
        <v>56</v>
      </c>
      <c r="V19" s="157" t="s">
        <v>217</v>
      </c>
      <c r="W19" s="161" t="s">
        <v>111</v>
      </c>
      <c r="X19" s="161" t="s">
        <v>111</v>
      </c>
      <c r="Y19" s="157" t="s">
        <v>197</v>
      </c>
      <c r="Z19" s="157" t="s">
        <v>56</v>
      </c>
      <c r="AA19" s="161" t="s">
        <v>447</v>
      </c>
      <c r="AB19" s="161" t="s">
        <v>158</v>
      </c>
      <c r="AC19" s="157" t="s">
        <v>229</v>
      </c>
      <c r="AD19" s="157" t="s">
        <v>56</v>
      </c>
      <c r="AE19" s="155" t="s">
        <v>420</v>
      </c>
      <c r="AF19" s="162"/>
    </row>
    <row r="20" spans="1:32" s="134" customFormat="1" ht="26.25" customHeight="1" x14ac:dyDescent="0.25">
      <c r="A20" s="135"/>
      <c r="B20" s="146"/>
      <c r="C20" s="153" t="s">
        <v>943</v>
      </c>
      <c r="D20" s="154" t="s">
        <v>995</v>
      </c>
      <c r="E20" s="155" t="s">
        <v>117</v>
      </c>
      <c r="F20" s="224" t="s">
        <v>113</v>
      </c>
      <c r="G20" s="201" t="s">
        <v>93</v>
      </c>
      <c r="H20" s="156">
        <v>5</v>
      </c>
      <c r="I20" s="157" t="s">
        <v>118</v>
      </c>
      <c r="J20" s="158" t="s">
        <v>133</v>
      </c>
      <c r="K20" s="159" t="s">
        <v>156</v>
      </c>
      <c r="L20" s="159" t="s">
        <v>160</v>
      </c>
      <c r="M20" s="159">
        <v>300</v>
      </c>
      <c r="N20" s="155" t="s">
        <v>236</v>
      </c>
      <c r="O20" s="160" t="s">
        <v>256</v>
      </c>
      <c r="P20" s="155" t="s">
        <v>499</v>
      </c>
      <c r="Q20" s="158" t="s">
        <v>500</v>
      </c>
      <c r="R20" s="158" t="s">
        <v>116</v>
      </c>
      <c r="S20" s="158" t="s">
        <v>114</v>
      </c>
      <c r="T20" s="155" t="s">
        <v>222</v>
      </c>
      <c r="U20" s="157" t="s">
        <v>56</v>
      </c>
      <c r="V20" s="157" t="s">
        <v>217</v>
      </c>
      <c r="W20" s="161" t="s">
        <v>111</v>
      </c>
      <c r="X20" s="161" t="s">
        <v>111</v>
      </c>
      <c r="Y20" s="157" t="s">
        <v>197</v>
      </c>
      <c r="Z20" s="157" t="s">
        <v>56</v>
      </c>
      <c r="AA20" s="161" t="s">
        <v>447</v>
      </c>
      <c r="AB20" s="161" t="s">
        <v>158</v>
      </c>
      <c r="AC20" s="157" t="s">
        <v>229</v>
      </c>
      <c r="AD20" s="157" t="s">
        <v>56</v>
      </c>
      <c r="AE20" s="155" t="s">
        <v>276</v>
      </c>
      <c r="AF20" s="162"/>
    </row>
    <row r="21" spans="1:32" s="134" customFormat="1" ht="26.25" customHeight="1" x14ac:dyDescent="0.25">
      <c r="A21" s="135"/>
      <c r="B21" s="146"/>
      <c r="C21" s="153" t="s">
        <v>1152</v>
      </c>
      <c r="D21" s="154" t="s">
        <v>995</v>
      </c>
      <c r="E21" s="155" t="s">
        <v>117</v>
      </c>
      <c r="F21" s="224" t="s">
        <v>119</v>
      </c>
      <c r="G21" s="188" t="s">
        <v>93</v>
      </c>
      <c r="H21" s="156">
        <v>5</v>
      </c>
      <c r="I21" s="157" t="s">
        <v>118</v>
      </c>
      <c r="J21" s="158" t="s">
        <v>133</v>
      </c>
      <c r="K21" s="159" t="s">
        <v>156</v>
      </c>
      <c r="L21" s="159" t="s">
        <v>160</v>
      </c>
      <c r="M21" s="159">
        <v>300</v>
      </c>
      <c r="N21" s="155" t="s">
        <v>236</v>
      </c>
      <c r="O21" s="160" t="s">
        <v>256</v>
      </c>
      <c r="P21" s="155" t="s">
        <v>823</v>
      </c>
      <c r="Q21" s="158" t="s">
        <v>824</v>
      </c>
      <c r="R21" s="158" t="s">
        <v>125</v>
      </c>
      <c r="S21" s="158" t="s">
        <v>122</v>
      </c>
      <c r="T21" s="155" t="s">
        <v>222</v>
      </c>
      <c r="U21" s="157" t="s">
        <v>56</v>
      </c>
      <c r="V21" s="157" t="s">
        <v>217</v>
      </c>
      <c r="W21" s="161" t="s">
        <v>111</v>
      </c>
      <c r="X21" s="161" t="s">
        <v>111</v>
      </c>
      <c r="Y21" s="157" t="s">
        <v>197</v>
      </c>
      <c r="Z21" s="157" t="s">
        <v>56</v>
      </c>
      <c r="AA21" s="161" t="s">
        <v>450</v>
      </c>
      <c r="AB21" s="161" t="s">
        <v>158</v>
      </c>
      <c r="AC21" s="157" t="s">
        <v>229</v>
      </c>
      <c r="AD21" s="157" t="s">
        <v>56</v>
      </c>
      <c r="AE21" s="155" t="s">
        <v>40</v>
      </c>
      <c r="AF21" s="162"/>
    </row>
    <row r="22" spans="1:32" s="134" customFormat="1" ht="26.25" customHeight="1" x14ac:dyDescent="0.25">
      <c r="A22" s="135"/>
      <c r="B22" s="146"/>
      <c r="C22" s="153" t="s">
        <v>949</v>
      </c>
      <c r="D22" s="154" t="s">
        <v>996</v>
      </c>
      <c r="E22" s="155" t="s">
        <v>117</v>
      </c>
      <c r="F22" s="224" t="s">
        <v>113</v>
      </c>
      <c r="G22" s="201" t="s">
        <v>93</v>
      </c>
      <c r="H22" s="156">
        <v>5</v>
      </c>
      <c r="I22" s="157" t="s">
        <v>213</v>
      </c>
      <c r="J22" s="158" t="s">
        <v>133</v>
      </c>
      <c r="K22" s="159" t="s">
        <v>156</v>
      </c>
      <c r="L22" s="159" t="s">
        <v>160</v>
      </c>
      <c r="M22" s="159">
        <v>300</v>
      </c>
      <c r="N22" s="155" t="s">
        <v>236</v>
      </c>
      <c r="O22" s="160" t="s">
        <v>256</v>
      </c>
      <c r="P22" s="155" t="s">
        <v>820</v>
      </c>
      <c r="Q22" s="158" t="s">
        <v>821</v>
      </c>
      <c r="R22" s="158" t="s">
        <v>109</v>
      </c>
      <c r="S22" s="158" t="s">
        <v>110</v>
      </c>
      <c r="T22" s="155" t="s">
        <v>222</v>
      </c>
      <c r="U22" s="157" t="s">
        <v>56</v>
      </c>
      <c r="V22" s="157" t="s">
        <v>217</v>
      </c>
      <c r="W22" s="161" t="s">
        <v>111</v>
      </c>
      <c r="X22" s="161" t="s">
        <v>111</v>
      </c>
      <c r="Y22" s="157" t="s">
        <v>197</v>
      </c>
      <c r="Z22" s="157" t="s">
        <v>56</v>
      </c>
      <c r="AA22" s="161" t="s">
        <v>447</v>
      </c>
      <c r="AB22" s="161" t="s">
        <v>158</v>
      </c>
      <c r="AC22" s="157" t="s">
        <v>229</v>
      </c>
      <c r="AD22" s="157" t="s">
        <v>56</v>
      </c>
      <c r="AE22" s="155" t="s">
        <v>422</v>
      </c>
      <c r="AF22" s="162"/>
    </row>
    <row r="23" spans="1:32" s="134" customFormat="1" ht="26.25" customHeight="1" x14ac:dyDescent="0.25">
      <c r="A23" s="135"/>
      <c r="B23" s="146"/>
      <c r="C23" s="153" t="s">
        <v>950</v>
      </c>
      <c r="D23" s="154" t="s">
        <v>996</v>
      </c>
      <c r="E23" s="155" t="s">
        <v>117</v>
      </c>
      <c r="F23" s="224" t="s">
        <v>113</v>
      </c>
      <c r="G23" s="201" t="s">
        <v>93</v>
      </c>
      <c r="H23" s="156">
        <v>5</v>
      </c>
      <c r="I23" s="157" t="s">
        <v>213</v>
      </c>
      <c r="J23" s="158" t="s">
        <v>133</v>
      </c>
      <c r="K23" s="159" t="s">
        <v>156</v>
      </c>
      <c r="L23" s="159" t="s">
        <v>160</v>
      </c>
      <c r="M23" s="159">
        <v>300</v>
      </c>
      <c r="N23" s="155" t="s">
        <v>236</v>
      </c>
      <c r="O23" s="160" t="s">
        <v>256</v>
      </c>
      <c r="P23" s="155" t="s">
        <v>820</v>
      </c>
      <c r="Q23" s="158" t="s">
        <v>821</v>
      </c>
      <c r="R23" s="158" t="s">
        <v>116</v>
      </c>
      <c r="S23" s="158" t="s">
        <v>114</v>
      </c>
      <c r="T23" s="155" t="s">
        <v>222</v>
      </c>
      <c r="U23" s="157" t="s">
        <v>56</v>
      </c>
      <c r="V23" s="157" t="s">
        <v>217</v>
      </c>
      <c r="W23" s="161" t="s">
        <v>111</v>
      </c>
      <c r="X23" s="161" t="s">
        <v>111</v>
      </c>
      <c r="Y23" s="157" t="s">
        <v>197</v>
      </c>
      <c r="Z23" s="157" t="s">
        <v>56</v>
      </c>
      <c r="AA23" s="161" t="s">
        <v>447</v>
      </c>
      <c r="AB23" s="161" t="s">
        <v>158</v>
      </c>
      <c r="AC23" s="157" t="s">
        <v>229</v>
      </c>
      <c r="AD23" s="157" t="s">
        <v>56</v>
      </c>
      <c r="AE23" s="155" t="s">
        <v>254</v>
      </c>
      <c r="AF23" s="162"/>
    </row>
    <row r="24" spans="1:32" s="134" customFormat="1" ht="26.25" customHeight="1" x14ac:dyDescent="0.25">
      <c r="A24" s="135"/>
      <c r="B24" s="146"/>
      <c r="C24" s="153" t="s">
        <v>951</v>
      </c>
      <c r="D24" s="154" t="s">
        <v>996</v>
      </c>
      <c r="E24" s="155" t="s">
        <v>117</v>
      </c>
      <c r="F24" s="224" t="s">
        <v>113</v>
      </c>
      <c r="G24" s="201" t="s">
        <v>93</v>
      </c>
      <c r="H24" s="156">
        <v>6</v>
      </c>
      <c r="I24" s="157" t="s">
        <v>213</v>
      </c>
      <c r="J24" s="158" t="s">
        <v>133</v>
      </c>
      <c r="K24" s="159" t="s">
        <v>156</v>
      </c>
      <c r="L24" s="159" t="s">
        <v>160</v>
      </c>
      <c r="M24" s="159">
        <v>300</v>
      </c>
      <c r="N24" s="155" t="s">
        <v>236</v>
      </c>
      <c r="O24" s="160" t="s">
        <v>256</v>
      </c>
      <c r="P24" s="155" t="s">
        <v>820</v>
      </c>
      <c r="Q24" s="158" t="s">
        <v>901</v>
      </c>
      <c r="R24" s="158" t="s">
        <v>116</v>
      </c>
      <c r="S24" s="158" t="s">
        <v>114</v>
      </c>
      <c r="T24" s="155" t="s">
        <v>222</v>
      </c>
      <c r="U24" s="157" t="s">
        <v>56</v>
      </c>
      <c r="V24" s="157" t="s">
        <v>217</v>
      </c>
      <c r="W24" s="161" t="s">
        <v>111</v>
      </c>
      <c r="X24" s="161" t="s">
        <v>111</v>
      </c>
      <c r="Y24" s="157" t="s">
        <v>197</v>
      </c>
      <c r="Z24" s="157" t="s">
        <v>56</v>
      </c>
      <c r="AA24" s="161" t="s">
        <v>447</v>
      </c>
      <c r="AB24" s="161" t="s">
        <v>158</v>
      </c>
      <c r="AC24" s="157" t="s">
        <v>229</v>
      </c>
      <c r="AD24" s="157" t="s">
        <v>56</v>
      </c>
      <c r="AE24" s="155" t="s">
        <v>423</v>
      </c>
      <c r="AF24" s="162"/>
    </row>
    <row r="25" spans="1:32" s="134" customFormat="1" ht="26.25" customHeight="1" x14ac:dyDescent="0.25">
      <c r="A25" s="135"/>
      <c r="B25" s="146"/>
      <c r="C25" s="153" t="s">
        <v>1156</v>
      </c>
      <c r="D25" s="154" t="s">
        <v>996</v>
      </c>
      <c r="E25" s="155" t="s">
        <v>117</v>
      </c>
      <c r="F25" s="224" t="s">
        <v>119</v>
      </c>
      <c r="G25" s="188" t="s">
        <v>93</v>
      </c>
      <c r="H25" s="156">
        <v>5</v>
      </c>
      <c r="I25" s="157" t="s">
        <v>213</v>
      </c>
      <c r="J25" s="158" t="s">
        <v>133</v>
      </c>
      <c r="K25" s="159" t="s">
        <v>156</v>
      </c>
      <c r="L25" s="159" t="s">
        <v>160</v>
      </c>
      <c r="M25" s="159">
        <v>300</v>
      </c>
      <c r="N25" s="155" t="s">
        <v>236</v>
      </c>
      <c r="O25" s="160" t="s">
        <v>256</v>
      </c>
      <c r="P25" s="155" t="s">
        <v>820</v>
      </c>
      <c r="Q25" s="158" t="s">
        <v>901</v>
      </c>
      <c r="R25" s="158" t="s">
        <v>125</v>
      </c>
      <c r="S25" s="158" t="s">
        <v>122</v>
      </c>
      <c r="T25" s="155" t="s">
        <v>222</v>
      </c>
      <c r="U25" s="157" t="s">
        <v>56</v>
      </c>
      <c r="V25" s="157" t="s">
        <v>217</v>
      </c>
      <c r="W25" s="161" t="s">
        <v>111</v>
      </c>
      <c r="X25" s="161" t="s">
        <v>111</v>
      </c>
      <c r="Y25" s="157" t="s">
        <v>197</v>
      </c>
      <c r="Z25" s="157" t="s">
        <v>56</v>
      </c>
      <c r="AA25" s="161" t="s">
        <v>452</v>
      </c>
      <c r="AB25" s="161" t="s">
        <v>158</v>
      </c>
      <c r="AC25" s="157" t="s">
        <v>229</v>
      </c>
      <c r="AD25" s="157" t="s">
        <v>56</v>
      </c>
      <c r="AE25" s="155" t="s">
        <v>40</v>
      </c>
      <c r="AF25" s="162"/>
    </row>
    <row r="26" spans="1:32" s="134" customFormat="1" ht="26.25" customHeight="1" x14ac:dyDescent="0.25">
      <c r="A26" s="135"/>
      <c r="B26" s="146"/>
      <c r="C26" s="153" t="s">
        <v>964</v>
      </c>
      <c r="D26" s="154" t="s">
        <v>997</v>
      </c>
      <c r="E26" s="155" t="s">
        <v>117</v>
      </c>
      <c r="F26" s="224" t="s">
        <v>113</v>
      </c>
      <c r="G26" s="201" t="s">
        <v>93</v>
      </c>
      <c r="H26" s="156">
        <v>6</v>
      </c>
      <c r="I26" s="157" t="s">
        <v>213</v>
      </c>
      <c r="J26" s="158" t="s">
        <v>133</v>
      </c>
      <c r="K26" s="159" t="s">
        <v>156</v>
      </c>
      <c r="L26" s="159" t="s">
        <v>160</v>
      </c>
      <c r="M26" s="159">
        <v>300</v>
      </c>
      <c r="N26" s="155" t="s">
        <v>236</v>
      </c>
      <c r="O26" s="160" t="s">
        <v>256</v>
      </c>
      <c r="P26" s="155" t="s">
        <v>499</v>
      </c>
      <c r="Q26" s="158" t="s">
        <v>500</v>
      </c>
      <c r="R26" s="158" t="s">
        <v>109</v>
      </c>
      <c r="S26" s="158" t="s">
        <v>110</v>
      </c>
      <c r="T26" s="155" t="s">
        <v>222</v>
      </c>
      <c r="U26" s="157" t="s">
        <v>56</v>
      </c>
      <c r="V26" s="157" t="s">
        <v>217</v>
      </c>
      <c r="W26" s="161" t="s">
        <v>111</v>
      </c>
      <c r="X26" s="161" t="s">
        <v>111</v>
      </c>
      <c r="Y26" s="157" t="s">
        <v>197</v>
      </c>
      <c r="Z26" s="157" t="s">
        <v>56</v>
      </c>
      <c r="AA26" s="161" t="s">
        <v>447</v>
      </c>
      <c r="AB26" s="161" t="s">
        <v>158</v>
      </c>
      <c r="AC26" s="157" t="s">
        <v>229</v>
      </c>
      <c r="AD26" s="157" t="s">
        <v>56</v>
      </c>
      <c r="AE26" s="155" t="s">
        <v>424</v>
      </c>
      <c r="AF26" s="162"/>
    </row>
    <row r="27" spans="1:32" s="134" customFormat="1" ht="26.25" customHeight="1" x14ac:dyDescent="0.25">
      <c r="A27" s="135"/>
      <c r="B27" s="146"/>
      <c r="C27" s="153" t="s">
        <v>965</v>
      </c>
      <c r="D27" s="154" t="s">
        <v>997</v>
      </c>
      <c r="E27" s="155" t="s">
        <v>117</v>
      </c>
      <c r="F27" s="224" t="s">
        <v>113</v>
      </c>
      <c r="G27" s="201" t="s">
        <v>93</v>
      </c>
      <c r="H27" s="156">
        <v>5</v>
      </c>
      <c r="I27" s="157" t="s">
        <v>213</v>
      </c>
      <c r="J27" s="158" t="s">
        <v>133</v>
      </c>
      <c r="K27" s="159" t="s">
        <v>156</v>
      </c>
      <c r="L27" s="159" t="s">
        <v>160</v>
      </c>
      <c r="M27" s="159">
        <v>300</v>
      </c>
      <c r="N27" s="155" t="s">
        <v>236</v>
      </c>
      <c r="O27" s="160" t="s">
        <v>256</v>
      </c>
      <c r="P27" s="155" t="s">
        <v>499</v>
      </c>
      <c r="Q27" s="158" t="s">
        <v>500</v>
      </c>
      <c r="R27" s="158" t="s">
        <v>116</v>
      </c>
      <c r="S27" s="158" t="s">
        <v>114</v>
      </c>
      <c r="T27" s="155" t="s">
        <v>222</v>
      </c>
      <c r="U27" s="157" t="s">
        <v>56</v>
      </c>
      <c r="V27" s="157" t="s">
        <v>217</v>
      </c>
      <c r="W27" s="161" t="s">
        <v>111</v>
      </c>
      <c r="X27" s="161" t="s">
        <v>111</v>
      </c>
      <c r="Y27" s="157" t="s">
        <v>197</v>
      </c>
      <c r="Z27" s="157" t="s">
        <v>56</v>
      </c>
      <c r="AA27" s="161" t="s">
        <v>447</v>
      </c>
      <c r="AB27" s="161" t="s">
        <v>158</v>
      </c>
      <c r="AC27" s="157" t="s">
        <v>229</v>
      </c>
      <c r="AD27" s="157" t="s">
        <v>56</v>
      </c>
      <c r="AE27" s="155" t="s">
        <v>280</v>
      </c>
      <c r="AF27" s="162"/>
    </row>
    <row r="28" spans="1:32" s="134" customFormat="1" ht="26.25" customHeight="1" x14ac:dyDescent="0.25">
      <c r="A28" s="135"/>
      <c r="B28" s="146"/>
      <c r="C28" s="153" t="s">
        <v>966</v>
      </c>
      <c r="D28" s="154" t="s">
        <v>997</v>
      </c>
      <c r="E28" s="155" t="s">
        <v>117</v>
      </c>
      <c r="F28" s="224" t="s">
        <v>113</v>
      </c>
      <c r="G28" s="201" t="s">
        <v>93</v>
      </c>
      <c r="H28" s="156">
        <v>5</v>
      </c>
      <c r="I28" s="157" t="s">
        <v>213</v>
      </c>
      <c r="J28" s="158" t="s">
        <v>133</v>
      </c>
      <c r="K28" s="159" t="s">
        <v>156</v>
      </c>
      <c r="L28" s="159" t="s">
        <v>160</v>
      </c>
      <c r="M28" s="159">
        <v>300</v>
      </c>
      <c r="N28" s="155" t="s">
        <v>236</v>
      </c>
      <c r="O28" s="160" t="s">
        <v>256</v>
      </c>
      <c r="P28" s="155" t="s">
        <v>823</v>
      </c>
      <c r="Q28" s="158" t="s">
        <v>824</v>
      </c>
      <c r="R28" s="158" t="s">
        <v>116</v>
      </c>
      <c r="S28" s="158" t="s">
        <v>114</v>
      </c>
      <c r="T28" s="155" t="s">
        <v>222</v>
      </c>
      <c r="U28" s="157" t="s">
        <v>56</v>
      </c>
      <c r="V28" s="157" t="s">
        <v>217</v>
      </c>
      <c r="W28" s="161" t="s">
        <v>111</v>
      </c>
      <c r="X28" s="161" t="s">
        <v>111</v>
      </c>
      <c r="Y28" s="157" t="s">
        <v>197</v>
      </c>
      <c r="Z28" s="157" t="s">
        <v>56</v>
      </c>
      <c r="AA28" s="161" t="s">
        <v>452</v>
      </c>
      <c r="AB28" s="161" t="s">
        <v>158</v>
      </c>
      <c r="AC28" s="157" t="s">
        <v>229</v>
      </c>
      <c r="AD28" s="157" t="s">
        <v>56</v>
      </c>
      <c r="AE28" s="155" t="s">
        <v>425</v>
      </c>
      <c r="AF28" s="162"/>
    </row>
    <row r="29" spans="1:32" s="134" customFormat="1" ht="26.25" customHeight="1" x14ac:dyDescent="0.25">
      <c r="A29" s="135"/>
      <c r="B29" s="146"/>
      <c r="C29" s="153" t="s">
        <v>1160</v>
      </c>
      <c r="D29" s="154" t="s">
        <v>997</v>
      </c>
      <c r="E29" s="155" t="s">
        <v>117</v>
      </c>
      <c r="F29" s="224" t="s">
        <v>119</v>
      </c>
      <c r="G29" s="188" t="s">
        <v>93</v>
      </c>
      <c r="H29" s="156">
        <v>5</v>
      </c>
      <c r="I29" s="157" t="s">
        <v>213</v>
      </c>
      <c r="J29" s="158" t="s">
        <v>133</v>
      </c>
      <c r="K29" s="159" t="s">
        <v>156</v>
      </c>
      <c r="L29" s="159" t="s">
        <v>160</v>
      </c>
      <c r="M29" s="159">
        <v>300</v>
      </c>
      <c r="N29" s="155" t="s">
        <v>236</v>
      </c>
      <c r="O29" s="160" t="s">
        <v>256</v>
      </c>
      <c r="P29" s="155" t="s">
        <v>823</v>
      </c>
      <c r="Q29" s="158" t="s">
        <v>824</v>
      </c>
      <c r="R29" s="158" t="s">
        <v>125</v>
      </c>
      <c r="S29" s="158" t="s">
        <v>122</v>
      </c>
      <c r="T29" s="155" t="s">
        <v>222</v>
      </c>
      <c r="U29" s="157" t="s">
        <v>56</v>
      </c>
      <c r="V29" s="157" t="s">
        <v>217</v>
      </c>
      <c r="W29" s="161" t="s">
        <v>111</v>
      </c>
      <c r="X29" s="161" t="s">
        <v>111</v>
      </c>
      <c r="Y29" s="157" t="s">
        <v>197</v>
      </c>
      <c r="Z29" s="157" t="s">
        <v>56</v>
      </c>
      <c r="AA29" s="161" t="s">
        <v>452</v>
      </c>
      <c r="AB29" s="161" t="s">
        <v>158</v>
      </c>
      <c r="AC29" s="157" t="s">
        <v>229</v>
      </c>
      <c r="AD29" s="157" t="s">
        <v>56</v>
      </c>
      <c r="AE29" s="155" t="s">
        <v>40</v>
      </c>
      <c r="AF29" s="162"/>
    </row>
    <row r="30" spans="1:32" s="134" customFormat="1" ht="26.25" customHeight="1" x14ac:dyDescent="0.25">
      <c r="A30" s="135"/>
      <c r="B30" s="146"/>
      <c r="C30" s="153" t="s">
        <v>677</v>
      </c>
      <c r="D30" s="154" t="s">
        <v>822</v>
      </c>
      <c r="E30" s="155" t="s">
        <v>117</v>
      </c>
      <c r="F30" s="224" t="s">
        <v>106</v>
      </c>
      <c r="G30" s="201" t="s">
        <v>93</v>
      </c>
      <c r="H30" s="156" t="s">
        <v>40</v>
      </c>
      <c r="I30" s="157" t="s">
        <v>213</v>
      </c>
      <c r="J30" s="158" t="s">
        <v>203</v>
      </c>
      <c r="K30" s="159" t="s">
        <v>156</v>
      </c>
      <c r="L30" s="159" t="s">
        <v>160</v>
      </c>
      <c r="M30" s="159">
        <v>400</v>
      </c>
      <c r="N30" s="155" t="s">
        <v>236</v>
      </c>
      <c r="O30" s="160" t="s">
        <v>186</v>
      </c>
      <c r="P30" s="155" t="s">
        <v>823</v>
      </c>
      <c r="Q30" s="158" t="s">
        <v>824</v>
      </c>
      <c r="R30" s="158" t="s">
        <v>116</v>
      </c>
      <c r="S30" s="158" t="s">
        <v>114</v>
      </c>
      <c r="T30" s="155" t="s">
        <v>222</v>
      </c>
      <c r="U30" s="157" t="s">
        <v>56</v>
      </c>
      <c r="V30" s="157" t="s">
        <v>825</v>
      </c>
      <c r="W30" s="161" t="s">
        <v>111</v>
      </c>
      <c r="X30" s="161" t="s">
        <v>111</v>
      </c>
      <c r="Y30" s="157" t="s">
        <v>197</v>
      </c>
      <c r="Z30" s="157" t="s">
        <v>56</v>
      </c>
      <c r="AA30" s="161" t="s">
        <v>826</v>
      </c>
      <c r="AB30" s="161" t="s">
        <v>158</v>
      </c>
      <c r="AC30" s="157" t="s">
        <v>229</v>
      </c>
      <c r="AD30" s="157" t="s">
        <v>56</v>
      </c>
      <c r="AE30" s="155" t="s">
        <v>682</v>
      </c>
      <c r="AF30" s="162"/>
    </row>
    <row r="31" spans="1:32" s="134" customFormat="1" ht="26.25" customHeight="1" x14ac:dyDescent="0.25">
      <c r="A31" s="135"/>
      <c r="B31" s="146"/>
      <c r="C31" s="153" t="s">
        <v>1070</v>
      </c>
      <c r="D31" s="154" t="s">
        <v>822</v>
      </c>
      <c r="E31" s="155" t="s">
        <v>117</v>
      </c>
      <c r="F31" s="224" t="s">
        <v>113</v>
      </c>
      <c r="G31" s="201" t="s">
        <v>93</v>
      </c>
      <c r="H31" s="156">
        <v>6</v>
      </c>
      <c r="I31" s="157" t="s">
        <v>213</v>
      </c>
      <c r="J31" s="158" t="s">
        <v>203</v>
      </c>
      <c r="K31" s="159" t="s">
        <v>156</v>
      </c>
      <c r="L31" s="159" t="s">
        <v>160</v>
      </c>
      <c r="M31" s="159">
        <v>400</v>
      </c>
      <c r="N31" s="155" t="s">
        <v>236</v>
      </c>
      <c r="O31" s="160" t="s">
        <v>186</v>
      </c>
      <c r="P31" s="155" t="s">
        <v>823</v>
      </c>
      <c r="Q31" s="158" t="s">
        <v>824</v>
      </c>
      <c r="R31" s="158" t="s">
        <v>125</v>
      </c>
      <c r="S31" s="158" t="s">
        <v>122</v>
      </c>
      <c r="T31" s="155" t="s">
        <v>222</v>
      </c>
      <c r="U31" s="157" t="s">
        <v>56</v>
      </c>
      <c r="V31" s="157" t="s">
        <v>825</v>
      </c>
      <c r="W31" s="161" t="s">
        <v>111</v>
      </c>
      <c r="X31" s="161" t="s">
        <v>111</v>
      </c>
      <c r="Y31" s="157" t="s">
        <v>197</v>
      </c>
      <c r="Z31" s="157" t="s">
        <v>56</v>
      </c>
      <c r="AA31" s="161" t="s">
        <v>826</v>
      </c>
      <c r="AB31" s="161" t="s">
        <v>158</v>
      </c>
      <c r="AC31" s="157" t="s">
        <v>229</v>
      </c>
      <c r="AD31" s="157" t="s">
        <v>56</v>
      </c>
      <c r="AE31" s="155" t="s">
        <v>677</v>
      </c>
      <c r="AF31" s="162"/>
    </row>
    <row r="32" spans="1:32" s="134" customFormat="1" ht="26.25" customHeight="1" x14ac:dyDescent="0.25">
      <c r="A32" s="135"/>
      <c r="B32" s="146"/>
      <c r="C32" s="153" t="s">
        <v>678</v>
      </c>
      <c r="D32" s="154" t="s">
        <v>822</v>
      </c>
      <c r="E32" s="155" t="s">
        <v>117</v>
      </c>
      <c r="F32" s="224" t="s">
        <v>113</v>
      </c>
      <c r="G32" s="201" t="s">
        <v>93</v>
      </c>
      <c r="H32" s="156">
        <v>5</v>
      </c>
      <c r="I32" s="157" t="s">
        <v>213</v>
      </c>
      <c r="J32" s="158" t="s">
        <v>827</v>
      </c>
      <c r="K32" s="159" t="s">
        <v>156</v>
      </c>
      <c r="L32" s="159" t="s">
        <v>160</v>
      </c>
      <c r="M32" s="159">
        <v>430</v>
      </c>
      <c r="N32" s="155" t="s">
        <v>236</v>
      </c>
      <c r="O32" s="160" t="s">
        <v>186</v>
      </c>
      <c r="P32" s="155" t="s">
        <v>823</v>
      </c>
      <c r="Q32" s="158" t="s">
        <v>828</v>
      </c>
      <c r="R32" s="158" t="s">
        <v>125</v>
      </c>
      <c r="S32" s="158" t="s">
        <v>122</v>
      </c>
      <c r="T32" s="155" t="s">
        <v>222</v>
      </c>
      <c r="U32" s="157" t="s">
        <v>56</v>
      </c>
      <c r="V32" s="157" t="s">
        <v>825</v>
      </c>
      <c r="W32" s="161" t="s">
        <v>111</v>
      </c>
      <c r="X32" s="161" t="s">
        <v>111</v>
      </c>
      <c r="Y32" s="157" t="s">
        <v>197</v>
      </c>
      <c r="Z32" s="157" t="s">
        <v>56</v>
      </c>
      <c r="AA32" s="161" t="s">
        <v>826</v>
      </c>
      <c r="AB32" s="161" t="s">
        <v>158</v>
      </c>
      <c r="AC32" s="157" t="s">
        <v>229</v>
      </c>
      <c r="AD32" s="157" t="s">
        <v>56</v>
      </c>
      <c r="AE32" s="155" t="s">
        <v>683</v>
      </c>
      <c r="AF32" s="162"/>
    </row>
    <row r="33" spans="1:32" s="134" customFormat="1" ht="26.25" customHeight="1" x14ac:dyDescent="0.25">
      <c r="A33" s="135"/>
      <c r="B33" s="146"/>
      <c r="C33" s="153" t="s">
        <v>504</v>
      </c>
      <c r="D33" s="154" t="s">
        <v>480</v>
      </c>
      <c r="E33" s="155" t="s">
        <v>117</v>
      </c>
      <c r="F33" s="224" t="s">
        <v>106</v>
      </c>
      <c r="G33" s="201" t="s">
        <v>93</v>
      </c>
      <c r="H33" s="156">
        <v>5</v>
      </c>
      <c r="I33" s="157" t="s">
        <v>107</v>
      </c>
      <c r="J33" s="158" t="s">
        <v>203</v>
      </c>
      <c r="K33" s="159" t="s">
        <v>156</v>
      </c>
      <c r="L33" s="159" t="s">
        <v>157</v>
      </c>
      <c r="M33" s="159">
        <v>400</v>
      </c>
      <c r="N33" s="155" t="s">
        <v>236</v>
      </c>
      <c r="O33" s="160" t="s">
        <v>186</v>
      </c>
      <c r="P33" s="155" t="s">
        <v>266</v>
      </c>
      <c r="Q33" s="158" t="s">
        <v>297</v>
      </c>
      <c r="R33" s="158" t="s">
        <v>116</v>
      </c>
      <c r="S33" s="158" t="s">
        <v>114</v>
      </c>
      <c r="T33" s="155" t="s">
        <v>222</v>
      </c>
      <c r="U33" s="157" t="s">
        <v>56</v>
      </c>
      <c r="V33" s="157" t="s">
        <v>217</v>
      </c>
      <c r="W33" s="161" t="s">
        <v>111</v>
      </c>
      <c r="X33" s="161" t="s">
        <v>111</v>
      </c>
      <c r="Y33" s="157" t="s">
        <v>169</v>
      </c>
      <c r="Z33" s="157" t="s">
        <v>56</v>
      </c>
      <c r="AA33" s="161" t="s">
        <v>453</v>
      </c>
      <c r="AB33" s="161" t="s">
        <v>158</v>
      </c>
      <c r="AC33" s="157" t="s">
        <v>229</v>
      </c>
      <c r="AD33" s="157" t="s">
        <v>56</v>
      </c>
      <c r="AE33" s="155" t="s">
        <v>527</v>
      </c>
      <c r="AF33" s="162"/>
    </row>
    <row r="34" spans="1:32" s="134" customFormat="1" ht="26.25" customHeight="1" x14ac:dyDescent="0.25">
      <c r="A34" s="135"/>
      <c r="B34" s="146"/>
      <c r="C34" s="153" t="s">
        <v>671</v>
      </c>
      <c r="D34" s="154" t="s">
        <v>480</v>
      </c>
      <c r="E34" s="155" t="s">
        <v>117</v>
      </c>
      <c r="F34" s="224" t="s">
        <v>113</v>
      </c>
      <c r="G34" s="202" t="s">
        <v>93</v>
      </c>
      <c r="H34" s="156">
        <v>5</v>
      </c>
      <c r="I34" s="157" t="s">
        <v>107</v>
      </c>
      <c r="J34" s="158" t="s">
        <v>203</v>
      </c>
      <c r="K34" s="159" t="s">
        <v>156</v>
      </c>
      <c r="L34" s="159" t="s">
        <v>157</v>
      </c>
      <c r="M34" s="159">
        <v>400</v>
      </c>
      <c r="N34" s="155" t="s">
        <v>236</v>
      </c>
      <c r="O34" s="160" t="s">
        <v>186</v>
      </c>
      <c r="P34" s="155" t="s">
        <v>266</v>
      </c>
      <c r="Q34" s="158" t="s">
        <v>335</v>
      </c>
      <c r="R34" s="158" t="s">
        <v>116</v>
      </c>
      <c r="S34" s="158" t="s">
        <v>122</v>
      </c>
      <c r="T34" s="155" t="s">
        <v>222</v>
      </c>
      <c r="U34" s="157" t="s">
        <v>56</v>
      </c>
      <c r="V34" s="157" t="s">
        <v>217</v>
      </c>
      <c r="W34" s="161" t="s">
        <v>111</v>
      </c>
      <c r="X34" s="161" t="s">
        <v>111</v>
      </c>
      <c r="Y34" s="157" t="s">
        <v>169</v>
      </c>
      <c r="Z34" s="157" t="s">
        <v>56</v>
      </c>
      <c r="AA34" s="161" t="s">
        <v>453</v>
      </c>
      <c r="AB34" s="161" t="s">
        <v>158</v>
      </c>
      <c r="AC34" s="157" t="s">
        <v>229</v>
      </c>
      <c r="AD34" s="157" t="s">
        <v>56</v>
      </c>
      <c r="AE34" s="155" t="s">
        <v>672</v>
      </c>
      <c r="AF34" s="162"/>
    </row>
    <row r="35" spans="1:32" s="134" customFormat="1" ht="26.25" customHeight="1" x14ac:dyDescent="0.25">
      <c r="A35" s="135"/>
      <c r="B35" s="146"/>
      <c r="C35" s="153" t="s">
        <v>482</v>
      </c>
      <c r="D35" s="154" t="s">
        <v>498</v>
      </c>
      <c r="E35" s="155" t="s">
        <v>117</v>
      </c>
      <c r="F35" s="224" t="s">
        <v>113</v>
      </c>
      <c r="G35" s="201" t="s">
        <v>93</v>
      </c>
      <c r="H35" s="156">
        <v>6</v>
      </c>
      <c r="I35" s="157" t="s">
        <v>118</v>
      </c>
      <c r="J35" s="158" t="s">
        <v>108</v>
      </c>
      <c r="K35" s="159" t="s">
        <v>156</v>
      </c>
      <c r="L35" s="159" t="s">
        <v>157</v>
      </c>
      <c r="M35" s="159">
        <v>300</v>
      </c>
      <c r="N35" s="155" t="s">
        <v>237</v>
      </c>
      <c r="O35" s="160" t="s">
        <v>61</v>
      </c>
      <c r="P35" s="155" t="s">
        <v>499</v>
      </c>
      <c r="Q35" s="158" t="s">
        <v>500</v>
      </c>
      <c r="R35" s="158" t="s">
        <v>109</v>
      </c>
      <c r="S35" s="158" t="s">
        <v>110</v>
      </c>
      <c r="T35" s="155" t="s">
        <v>222</v>
      </c>
      <c r="U35" s="157" t="s">
        <v>56</v>
      </c>
      <c r="V35" s="157" t="s">
        <v>217</v>
      </c>
      <c r="W35" s="161" t="s">
        <v>111</v>
      </c>
      <c r="X35" s="161" t="s">
        <v>111</v>
      </c>
      <c r="Y35" s="157" t="s">
        <v>108</v>
      </c>
      <c r="Z35" s="157" t="s">
        <v>111</v>
      </c>
      <c r="AA35" s="161" t="s">
        <v>450</v>
      </c>
      <c r="AB35" s="161" t="s">
        <v>158</v>
      </c>
      <c r="AC35" s="157" t="s">
        <v>229</v>
      </c>
      <c r="AD35" s="157" t="s">
        <v>56</v>
      </c>
      <c r="AE35" s="155" t="s">
        <v>436</v>
      </c>
      <c r="AF35" s="162"/>
    </row>
    <row r="36" spans="1:32" s="134" customFormat="1" ht="26.25" customHeight="1" x14ac:dyDescent="0.25">
      <c r="A36" s="135"/>
      <c r="B36" s="146"/>
      <c r="C36" s="153" t="s">
        <v>483</v>
      </c>
      <c r="D36" s="154" t="s">
        <v>498</v>
      </c>
      <c r="E36" s="155" t="s">
        <v>117</v>
      </c>
      <c r="F36" s="224" t="s">
        <v>113</v>
      </c>
      <c r="G36" s="201" t="s">
        <v>93</v>
      </c>
      <c r="H36" s="156">
        <v>6</v>
      </c>
      <c r="I36" s="157" t="s">
        <v>118</v>
      </c>
      <c r="J36" s="158" t="s">
        <v>108</v>
      </c>
      <c r="K36" s="159" t="s">
        <v>156</v>
      </c>
      <c r="L36" s="159" t="s">
        <v>157</v>
      </c>
      <c r="M36" s="159">
        <v>300</v>
      </c>
      <c r="N36" s="155" t="s">
        <v>237</v>
      </c>
      <c r="O36" s="160" t="s">
        <v>61</v>
      </c>
      <c r="P36" s="155" t="s">
        <v>499</v>
      </c>
      <c r="Q36" s="158" t="s">
        <v>500</v>
      </c>
      <c r="R36" s="158" t="s">
        <v>116</v>
      </c>
      <c r="S36" s="158" t="s">
        <v>114</v>
      </c>
      <c r="T36" s="155" t="s">
        <v>222</v>
      </c>
      <c r="U36" s="157" t="s">
        <v>56</v>
      </c>
      <c r="V36" s="157" t="s">
        <v>217</v>
      </c>
      <c r="W36" s="161" t="s">
        <v>111</v>
      </c>
      <c r="X36" s="161" t="s">
        <v>111</v>
      </c>
      <c r="Y36" s="157" t="s">
        <v>108</v>
      </c>
      <c r="Z36" s="157" t="s">
        <v>111</v>
      </c>
      <c r="AA36" s="161" t="s">
        <v>450</v>
      </c>
      <c r="AB36" s="161" t="s">
        <v>158</v>
      </c>
      <c r="AC36" s="157" t="s">
        <v>229</v>
      </c>
      <c r="AD36" s="157" t="s">
        <v>56</v>
      </c>
      <c r="AE36" s="155" t="s">
        <v>281</v>
      </c>
      <c r="AF36" s="162"/>
    </row>
    <row r="37" spans="1:32" s="134" customFormat="1" ht="26.25" customHeight="1" x14ac:dyDescent="0.25">
      <c r="A37" s="135"/>
      <c r="B37" s="146"/>
      <c r="C37" s="153" t="s">
        <v>484</v>
      </c>
      <c r="D37" s="154" t="s">
        <v>498</v>
      </c>
      <c r="E37" s="155" t="s">
        <v>117</v>
      </c>
      <c r="F37" s="224" t="s">
        <v>113</v>
      </c>
      <c r="G37" s="201" t="s">
        <v>93</v>
      </c>
      <c r="H37" s="156">
        <v>7</v>
      </c>
      <c r="I37" s="157" t="s">
        <v>118</v>
      </c>
      <c r="J37" s="158" t="s">
        <v>108</v>
      </c>
      <c r="K37" s="159" t="s">
        <v>156</v>
      </c>
      <c r="L37" s="159" t="s">
        <v>157</v>
      </c>
      <c r="M37" s="159">
        <v>300</v>
      </c>
      <c r="N37" s="155" t="s">
        <v>237</v>
      </c>
      <c r="O37" s="160" t="s">
        <v>61</v>
      </c>
      <c r="P37" s="155" t="s">
        <v>499</v>
      </c>
      <c r="Q37" s="158" t="s">
        <v>501</v>
      </c>
      <c r="R37" s="158" t="s">
        <v>116</v>
      </c>
      <c r="S37" s="158" t="s">
        <v>114</v>
      </c>
      <c r="T37" s="155" t="s">
        <v>222</v>
      </c>
      <c r="U37" s="157" t="s">
        <v>56</v>
      </c>
      <c r="V37" s="157" t="s">
        <v>217</v>
      </c>
      <c r="W37" s="161" t="s">
        <v>111</v>
      </c>
      <c r="X37" s="161" t="s">
        <v>111</v>
      </c>
      <c r="Y37" s="157" t="s">
        <v>108</v>
      </c>
      <c r="Z37" s="157" t="s">
        <v>111</v>
      </c>
      <c r="AA37" s="161" t="s">
        <v>450</v>
      </c>
      <c r="AB37" s="161" t="s">
        <v>158</v>
      </c>
      <c r="AC37" s="157" t="s">
        <v>229</v>
      </c>
      <c r="AD37" s="157" t="s">
        <v>56</v>
      </c>
      <c r="AE37" s="155" t="s">
        <v>437</v>
      </c>
      <c r="AF37" s="162"/>
    </row>
    <row r="38" spans="1:32" s="134" customFormat="1" ht="26.25" customHeight="1" x14ac:dyDescent="0.25">
      <c r="A38" s="135"/>
      <c r="B38" s="146"/>
      <c r="C38" s="153" t="s">
        <v>855</v>
      </c>
      <c r="D38" s="154" t="s">
        <v>900</v>
      </c>
      <c r="E38" s="155" t="s">
        <v>120</v>
      </c>
      <c r="F38" s="224" t="s">
        <v>113</v>
      </c>
      <c r="G38" s="201" t="s">
        <v>93</v>
      </c>
      <c r="H38" s="156">
        <v>5</v>
      </c>
      <c r="I38" s="157" t="s">
        <v>118</v>
      </c>
      <c r="J38" s="158" t="s">
        <v>133</v>
      </c>
      <c r="K38" s="159" t="s">
        <v>156</v>
      </c>
      <c r="L38" s="159" t="s">
        <v>160</v>
      </c>
      <c r="M38" s="159">
        <v>300</v>
      </c>
      <c r="N38" s="155" t="s">
        <v>236</v>
      </c>
      <c r="O38" s="160" t="s">
        <v>50</v>
      </c>
      <c r="P38" s="155" t="s">
        <v>820</v>
      </c>
      <c r="Q38" s="158" t="s">
        <v>821</v>
      </c>
      <c r="R38" s="158" t="s">
        <v>109</v>
      </c>
      <c r="S38" s="158" t="s">
        <v>110</v>
      </c>
      <c r="T38" s="155" t="s">
        <v>222</v>
      </c>
      <c r="U38" s="157" t="s">
        <v>56</v>
      </c>
      <c r="V38" s="157" t="s">
        <v>217</v>
      </c>
      <c r="W38" s="161" t="s">
        <v>111</v>
      </c>
      <c r="X38" s="161" t="s">
        <v>111</v>
      </c>
      <c r="Y38" s="157" t="s">
        <v>197</v>
      </c>
      <c r="Z38" s="157" t="s">
        <v>56</v>
      </c>
      <c r="AA38" s="161" t="s">
        <v>449</v>
      </c>
      <c r="AB38" s="161" t="s">
        <v>158</v>
      </c>
      <c r="AC38" s="157" t="s">
        <v>229</v>
      </c>
      <c r="AD38" s="157" t="s">
        <v>56</v>
      </c>
      <c r="AE38" s="155" t="s">
        <v>285</v>
      </c>
      <c r="AF38" s="162"/>
    </row>
    <row r="39" spans="1:32" s="134" customFormat="1" ht="26.25" customHeight="1" x14ac:dyDescent="0.25">
      <c r="A39" s="135"/>
      <c r="B39" s="146"/>
      <c r="C39" s="153" t="s">
        <v>856</v>
      </c>
      <c r="D39" s="154" t="s">
        <v>900</v>
      </c>
      <c r="E39" s="155" t="s">
        <v>120</v>
      </c>
      <c r="F39" s="224" t="s">
        <v>113</v>
      </c>
      <c r="G39" s="201" t="s">
        <v>93</v>
      </c>
      <c r="H39" s="156">
        <v>5</v>
      </c>
      <c r="I39" s="157" t="s">
        <v>118</v>
      </c>
      <c r="J39" s="158" t="s">
        <v>133</v>
      </c>
      <c r="K39" s="159" t="s">
        <v>156</v>
      </c>
      <c r="L39" s="159" t="s">
        <v>160</v>
      </c>
      <c r="M39" s="159">
        <v>300</v>
      </c>
      <c r="N39" s="155" t="s">
        <v>236</v>
      </c>
      <c r="O39" s="160" t="s">
        <v>50</v>
      </c>
      <c r="P39" s="155" t="s">
        <v>820</v>
      </c>
      <c r="Q39" s="158" t="s">
        <v>821</v>
      </c>
      <c r="R39" s="158" t="s">
        <v>116</v>
      </c>
      <c r="S39" s="158" t="s">
        <v>114</v>
      </c>
      <c r="T39" s="155" t="s">
        <v>222</v>
      </c>
      <c r="U39" s="157" t="s">
        <v>56</v>
      </c>
      <c r="V39" s="157" t="s">
        <v>217</v>
      </c>
      <c r="W39" s="161" t="s">
        <v>111</v>
      </c>
      <c r="X39" s="161" t="s">
        <v>111</v>
      </c>
      <c r="Y39" s="157" t="s">
        <v>197</v>
      </c>
      <c r="Z39" s="157" t="s">
        <v>56</v>
      </c>
      <c r="AA39" s="161" t="s">
        <v>449</v>
      </c>
      <c r="AB39" s="161" t="s">
        <v>158</v>
      </c>
      <c r="AC39" s="157" t="s">
        <v>229</v>
      </c>
      <c r="AD39" s="157" t="s">
        <v>56</v>
      </c>
      <c r="AE39" s="155" t="s">
        <v>286</v>
      </c>
      <c r="AF39" s="162"/>
    </row>
    <row r="40" spans="1:32" s="134" customFormat="1" ht="26.25" customHeight="1" x14ac:dyDescent="0.25">
      <c r="A40" s="135"/>
      <c r="B40" s="146"/>
      <c r="C40" s="153" t="s">
        <v>857</v>
      </c>
      <c r="D40" s="154" t="s">
        <v>900</v>
      </c>
      <c r="E40" s="155" t="s">
        <v>120</v>
      </c>
      <c r="F40" s="224" t="s">
        <v>113</v>
      </c>
      <c r="G40" s="201" t="s">
        <v>93</v>
      </c>
      <c r="H40" s="156">
        <v>5</v>
      </c>
      <c r="I40" s="157" t="s">
        <v>118</v>
      </c>
      <c r="J40" s="158" t="s">
        <v>133</v>
      </c>
      <c r="K40" s="159" t="s">
        <v>156</v>
      </c>
      <c r="L40" s="159" t="s">
        <v>160</v>
      </c>
      <c r="M40" s="159">
        <v>300</v>
      </c>
      <c r="N40" s="155" t="s">
        <v>236</v>
      </c>
      <c r="O40" s="160" t="s">
        <v>50</v>
      </c>
      <c r="P40" s="155" t="s">
        <v>820</v>
      </c>
      <c r="Q40" s="158" t="s">
        <v>901</v>
      </c>
      <c r="R40" s="158" t="s">
        <v>116</v>
      </c>
      <c r="S40" s="158" t="s">
        <v>114</v>
      </c>
      <c r="T40" s="155" t="s">
        <v>222</v>
      </c>
      <c r="U40" s="157" t="s">
        <v>56</v>
      </c>
      <c r="V40" s="157" t="s">
        <v>217</v>
      </c>
      <c r="W40" s="161" t="s">
        <v>111</v>
      </c>
      <c r="X40" s="161" t="s">
        <v>111</v>
      </c>
      <c r="Y40" s="157" t="s">
        <v>197</v>
      </c>
      <c r="Z40" s="157" t="s">
        <v>56</v>
      </c>
      <c r="AA40" s="161" t="s">
        <v>449</v>
      </c>
      <c r="AB40" s="161" t="s">
        <v>158</v>
      </c>
      <c r="AC40" s="157" t="s">
        <v>229</v>
      </c>
      <c r="AD40" s="157" t="s">
        <v>56</v>
      </c>
      <c r="AE40" s="155" t="s">
        <v>287</v>
      </c>
      <c r="AF40" s="162"/>
    </row>
    <row r="41" spans="1:32" s="134" customFormat="1" ht="26.25" customHeight="1" x14ac:dyDescent="0.25">
      <c r="A41" s="135"/>
      <c r="B41" s="146"/>
      <c r="C41" s="153" t="s">
        <v>858</v>
      </c>
      <c r="D41" s="154" t="s">
        <v>900</v>
      </c>
      <c r="E41" s="155" t="s">
        <v>120</v>
      </c>
      <c r="F41" s="224" t="s">
        <v>113</v>
      </c>
      <c r="G41" s="201" t="s">
        <v>93</v>
      </c>
      <c r="H41" s="156">
        <v>5</v>
      </c>
      <c r="I41" s="157" t="s">
        <v>118</v>
      </c>
      <c r="J41" s="158" t="s">
        <v>133</v>
      </c>
      <c r="K41" s="159" t="s">
        <v>156</v>
      </c>
      <c r="L41" s="159" t="s">
        <v>160</v>
      </c>
      <c r="M41" s="159">
        <v>300</v>
      </c>
      <c r="N41" s="155" t="s">
        <v>236</v>
      </c>
      <c r="O41" s="160" t="s">
        <v>50</v>
      </c>
      <c r="P41" s="155" t="s">
        <v>820</v>
      </c>
      <c r="Q41" s="158" t="s">
        <v>901</v>
      </c>
      <c r="R41" s="158" t="s">
        <v>116</v>
      </c>
      <c r="S41" s="158" t="s">
        <v>122</v>
      </c>
      <c r="T41" s="155" t="s">
        <v>222</v>
      </c>
      <c r="U41" s="157" t="s">
        <v>56</v>
      </c>
      <c r="V41" s="157" t="s">
        <v>217</v>
      </c>
      <c r="W41" s="161" t="s">
        <v>111</v>
      </c>
      <c r="X41" s="161" t="s">
        <v>111</v>
      </c>
      <c r="Y41" s="157" t="s">
        <v>197</v>
      </c>
      <c r="Z41" s="157" t="s">
        <v>56</v>
      </c>
      <c r="AA41" s="161" t="s">
        <v>449</v>
      </c>
      <c r="AB41" s="161" t="s">
        <v>158</v>
      </c>
      <c r="AC41" s="157" t="s">
        <v>229</v>
      </c>
      <c r="AD41" s="157" t="s">
        <v>56</v>
      </c>
      <c r="AE41" s="155" t="s">
        <v>298</v>
      </c>
      <c r="AF41" s="162"/>
    </row>
    <row r="42" spans="1:32" s="134" customFormat="1" ht="26.25" customHeight="1" x14ac:dyDescent="0.25">
      <c r="A42" s="135"/>
      <c r="B42" s="146"/>
      <c r="C42" s="147" t="str">
        <f>E43</f>
        <v>ThinkPad E</v>
      </c>
      <c r="D42" s="148"/>
      <c r="E42" s="149" t="str">
        <f>E43</f>
        <v>ThinkPad E</v>
      </c>
      <c r="F42" s="148"/>
      <c r="G42" s="150"/>
      <c r="H42" s="151"/>
      <c r="I42" s="151"/>
      <c r="J42" s="148"/>
      <c r="K42" s="152"/>
      <c r="L42" s="152"/>
      <c r="M42" s="152"/>
      <c r="N42" s="152"/>
      <c r="O42" s="148"/>
      <c r="P42" s="148"/>
      <c r="Q42" s="148"/>
      <c r="R42" s="148"/>
      <c r="S42" s="148"/>
      <c r="T42" s="148"/>
      <c r="U42" s="151"/>
      <c r="V42" s="151"/>
      <c r="W42" s="151"/>
      <c r="X42" s="151"/>
      <c r="Y42" s="151"/>
      <c r="Z42" s="151"/>
      <c r="AA42" s="151"/>
      <c r="AB42" s="148"/>
      <c r="AC42" s="151"/>
      <c r="AD42" s="151"/>
      <c r="AE42" s="151"/>
      <c r="AF42" s="142"/>
    </row>
    <row r="43" spans="1:32" s="134" customFormat="1" ht="26.25" customHeight="1" x14ac:dyDescent="0.25">
      <c r="A43" s="135"/>
      <c r="B43" s="146"/>
      <c r="C43" s="153" t="s">
        <v>859</v>
      </c>
      <c r="D43" s="154" t="s">
        <v>902</v>
      </c>
      <c r="E43" s="155" t="s">
        <v>120</v>
      </c>
      <c r="F43" s="224" t="s">
        <v>113</v>
      </c>
      <c r="G43" s="201" t="s">
        <v>93</v>
      </c>
      <c r="H43" s="156">
        <v>6</v>
      </c>
      <c r="I43" s="157" t="s">
        <v>118</v>
      </c>
      <c r="J43" s="158" t="s">
        <v>133</v>
      </c>
      <c r="K43" s="159" t="s">
        <v>156</v>
      </c>
      <c r="L43" s="159" t="s">
        <v>160</v>
      </c>
      <c r="M43" s="159">
        <v>300</v>
      </c>
      <c r="N43" s="155" t="s">
        <v>236</v>
      </c>
      <c r="O43" s="160" t="s">
        <v>50</v>
      </c>
      <c r="P43" s="155" t="s">
        <v>499</v>
      </c>
      <c r="Q43" s="158" t="s">
        <v>500</v>
      </c>
      <c r="R43" s="158" t="s">
        <v>109</v>
      </c>
      <c r="S43" s="158" t="s">
        <v>110</v>
      </c>
      <c r="T43" s="155" t="s">
        <v>222</v>
      </c>
      <c r="U43" s="157" t="s">
        <v>56</v>
      </c>
      <c r="V43" s="157" t="s">
        <v>217</v>
      </c>
      <c r="W43" s="161" t="s">
        <v>111</v>
      </c>
      <c r="X43" s="161" t="s">
        <v>111</v>
      </c>
      <c r="Y43" s="157" t="s">
        <v>197</v>
      </c>
      <c r="Z43" s="157" t="s">
        <v>56</v>
      </c>
      <c r="AA43" s="161" t="s">
        <v>449</v>
      </c>
      <c r="AB43" s="161" t="s">
        <v>158</v>
      </c>
      <c r="AC43" s="157" t="s">
        <v>229</v>
      </c>
      <c r="AD43" s="157" t="s">
        <v>56</v>
      </c>
      <c r="AE43" s="155" t="s">
        <v>300</v>
      </c>
      <c r="AF43" s="162"/>
    </row>
    <row r="44" spans="1:32" s="134" customFormat="1" ht="26.25" customHeight="1" x14ac:dyDescent="0.25">
      <c r="A44" s="135"/>
      <c r="B44" s="146"/>
      <c r="C44" s="153" t="s">
        <v>860</v>
      </c>
      <c r="D44" s="154" t="s">
        <v>902</v>
      </c>
      <c r="E44" s="155" t="s">
        <v>120</v>
      </c>
      <c r="F44" s="224" t="s">
        <v>113</v>
      </c>
      <c r="G44" s="201" t="s">
        <v>93</v>
      </c>
      <c r="H44" s="156">
        <v>5</v>
      </c>
      <c r="I44" s="157" t="s">
        <v>118</v>
      </c>
      <c r="J44" s="158" t="s">
        <v>133</v>
      </c>
      <c r="K44" s="159" t="s">
        <v>156</v>
      </c>
      <c r="L44" s="159" t="s">
        <v>160</v>
      </c>
      <c r="M44" s="159">
        <v>300</v>
      </c>
      <c r="N44" s="155" t="s">
        <v>236</v>
      </c>
      <c r="O44" s="160" t="s">
        <v>50</v>
      </c>
      <c r="P44" s="155" t="s">
        <v>499</v>
      </c>
      <c r="Q44" s="158" t="s">
        <v>500</v>
      </c>
      <c r="R44" s="158" t="s">
        <v>116</v>
      </c>
      <c r="S44" s="158" t="s">
        <v>114</v>
      </c>
      <c r="T44" s="155" t="s">
        <v>222</v>
      </c>
      <c r="U44" s="157" t="s">
        <v>56</v>
      </c>
      <c r="V44" s="157" t="s">
        <v>217</v>
      </c>
      <c r="W44" s="161" t="s">
        <v>111</v>
      </c>
      <c r="X44" s="161" t="s">
        <v>111</v>
      </c>
      <c r="Y44" s="157" t="s">
        <v>197</v>
      </c>
      <c r="Z44" s="157" t="s">
        <v>56</v>
      </c>
      <c r="AA44" s="161" t="s">
        <v>449</v>
      </c>
      <c r="AB44" s="161" t="s">
        <v>158</v>
      </c>
      <c r="AC44" s="157" t="s">
        <v>229</v>
      </c>
      <c r="AD44" s="157" t="s">
        <v>56</v>
      </c>
      <c r="AE44" s="155" t="s">
        <v>301</v>
      </c>
      <c r="AF44" s="162"/>
    </row>
    <row r="45" spans="1:32" s="134" customFormat="1" ht="26.25" customHeight="1" x14ac:dyDescent="0.25">
      <c r="A45" s="135"/>
      <c r="B45" s="146"/>
      <c r="C45" s="153" t="s">
        <v>1061</v>
      </c>
      <c r="D45" s="154" t="s">
        <v>902</v>
      </c>
      <c r="E45" s="155" t="s">
        <v>120</v>
      </c>
      <c r="F45" s="224" t="s">
        <v>113</v>
      </c>
      <c r="G45" s="201" t="s">
        <v>93</v>
      </c>
      <c r="H45" s="156">
        <v>6</v>
      </c>
      <c r="I45" s="157" t="s">
        <v>118</v>
      </c>
      <c r="J45" s="158" t="s">
        <v>133</v>
      </c>
      <c r="K45" s="159" t="s">
        <v>156</v>
      </c>
      <c r="L45" s="159" t="s">
        <v>160</v>
      </c>
      <c r="M45" s="159">
        <v>300</v>
      </c>
      <c r="N45" s="155" t="s">
        <v>236</v>
      </c>
      <c r="O45" s="160" t="s">
        <v>50</v>
      </c>
      <c r="P45" s="155" t="s">
        <v>823</v>
      </c>
      <c r="Q45" s="158" t="s">
        <v>824</v>
      </c>
      <c r="R45" s="158" t="s">
        <v>116</v>
      </c>
      <c r="S45" s="158" t="s">
        <v>114</v>
      </c>
      <c r="T45" s="155" t="s">
        <v>222</v>
      </c>
      <c r="U45" s="157" t="s">
        <v>56</v>
      </c>
      <c r="V45" s="157" t="s">
        <v>217</v>
      </c>
      <c r="W45" s="161" t="s">
        <v>111</v>
      </c>
      <c r="X45" s="161" t="s">
        <v>111</v>
      </c>
      <c r="Y45" s="157" t="s">
        <v>197</v>
      </c>
      <c r="Z45" s="157" t="s">
        <v>56</v>
      </c>
      <c r="AA45" s="161" t="s">
        <v>449</v>
      </c>
      <c r="AB45" s="161" t="s">
        <v>158</v>
      </c>
      <c r="AC45" s="157" t="s">
        <v>229</v>
      </c>
      <c r="AD45" s="157" t="s">
        <v>56</v>
      </c>
      <c r="AE45" s="155" t="s">
        <v>861</v>
      </c>
      <c r="AF45" s="162"/>
    </row>
    <row r="46" spans="1:32" s="134" customFormat="1" ht="26.25" customHeight="1" x14ac:dyDescent="0.25">
      <c r="A46" s="135"/>
      <c r="B46" s="146"/>
      <c r="C46" s="153" t="s">
        <v>1062</v>
      </c>
      <c r="D46" s="154" t="s">
        <v>902</v>
      </c>
      <c r="E46" s="155" t="s">
        <v>120</v>
      </c>
      <c r="F46" s="224" t="s">
        <v>113</v>
      </c>
      <c r="G46" s="188" t="s">
        <v>93</v>
      </c>
      <c r="H46" s="156">
        <v>6</v>
      </c>
      <c r="I46" s="157" t="s">
        <v>118</v>
      </c>
      <c r="J46" s="158" t="s">
        <v>133</v>
      </c>
      <c r="K46" s="159" t="s">
        <v>156</v>
      </c>
      <c r="L46" s="159" t="s">
        <v>160</v>
      </c>
      <c r="M46" s="159">
        <v>300</v>
      </c>
      <c r="N46" s="155" t="s">
        <v>236</v>
      </c>
      <c r="O46" s="160" t="s">
        <v>50</v>
      </c>
      <c r="P46" s="155" t="s">
        <v>823</v>
      </c>
      <c r="Q46" s="158" t="s">
        <v>824</v>
      </c>
      <c r="R46" s="158" t="s">
        <v>125</v>
      </c>
      <c r="S46" s="158" t="s">
        <v>122</v>
      </c>
      <c r="T46" s="155" t="s">
        <v>222</v>
      </c>
      <c r="U46" s="157" t="s">
        <v>56</v>
      </c>
      <c r="V46" s="157" t="s">
        <v>217</v>
      </c>
      <c r="W46" s="161" t="s">
        <v>111</v>
      </c>
      <c r="X46" s="161" t="s">
        <v>111</v>
      </c>
      <c r="Y46" s="157" t="s">
        <v>197</v>
      </c>
      <c r="Z46" s="157" t="s">
        <v>56</v>
      </c>
      <c r="AA46" s="161" t="s">
        <v>449</v>
      </c>
      <c r="AB46" s="161" t="s">
        <v>158</v>
      </c>
      <c r="AC46" s="157" t="s">
        <v>229</v>
      </c>
      <c r="AD46" s="157" t="s">
        <v>56</v>
      </c>
      <c r="AE46" s="155" t="s">
        <v>862</v>
      </c>
      <c r="AF46" s="162"/>
    </row>
    <row r="47" spans="1:32" s="134" customFormat="1" ht="26.25" customHeight="1" x14ac:dyDescent="0.25">
      <c r="A47" s="135"/>
      <c r="B47" s="146"/>
      <c r="C47" s="153" t="s">
        <v>863</v>
      </c>
      <c r="D47" s="154" t="s">
        <v>903</v>
      </c>
      <c r="E47" s="155" t="s">
        <v>120</v>
      </c>
      <c r="F47" s="224" t="s">
        <v>113</v>
      </c>
      <c r="G47" s="201" t="s">
        <v>93</v>
      </c>
      <c r="H47" s="156">
        <v>6</v>
      </c>
      <c r="I47" s="157" t="s">
        <v>213</v>
      </c>
      <c r="J47" s="158" t="s">
        <v>133</v>
      </c>
      <c r="K47" s="159" t="s">
        <v>156</v>
      </c>
      <c r="L47" s="159" t="s">
        <v>160</v>
      </c>
      <c r="M47" s="159">
        <v>300</v>
      </c>
      <c r="N47" s="155" t="s">
        <v>236</v>
      </c>
      <c r="O47" s="160" t="s">
        <v>50</v>
      </c>
      <c r="P47" s="155" t="s">
        <v>820</v>
      </c>
      <c r="Q47" s="158" t="s">
        <v>821</v>
      </c>
      <c r="R47" s="158" t="s">
        <v>109</v>
      </c>
      <c r="S47" s="158" t="s">
        <v>110</v>
      </c>
      <c r="T47" s="155" t="s">
        <v>222</v>
      </c>
      <c r="U47" s="157" t="s">
        <v>56</v>
      </c>
      <c r="V47" s="157" t="s">
        <v>217</v>
      </c>
      <c r="W47" s="161" t="s">
        <v>111</v>
      </c>
      <c r="X47" s="161" t="s">
        <v>111</v>
      </c>
      <c r="Y47" s="157" t="s">
        <v>197</v>
      </c>
      <c r="Z47" s="157" t="s">
        <v>56</v>
      </c>
      <c r="AA47" s="161" t="s">
        <v>449</v>
      </c>
      <c r="AB47" s="161" t="s">
        <v>158</v>
      </c>
      <c r="AC47" s="157" t="s">
        <v>229</v>
      </c>
      <c r="AD47" s="157" t="s">
        <v>56</v>
      </c>
      <c r="AE47" s="155" t="s">
        <v>290</v>
      </c>
      <c r="AF47" s="162"/>
    </row>
    <row r="48" spans="1:32" s="134" customFormat="1" ht="26.25" customHeight="1" x14ac:dyDescent="0.25">
      <c r="A48" s="135"/>
      <c r="B48" s="146"/>
      <c r="C48" s="153" t="s">
        <v>864</v>
      </c>
      <c r="D48" s="154" t="s">
        <v>903</v>
      </c>
      <c r="E48" s="155" t="s">
        <v>120</v>
      </c>
      <c r="F48" s="224" t="s">
        <v>113</v>
      </c>
      <c r="G48" s="202" t="s">
        <v>93</v>
      </c>
      <c r="H48" s="156">
        <v>6</v>
      </c>
      <c r="I48" s="157" t="s">
        <v>213</v>
      </c>
      <c r="J48" s="158" t="s">
        <v>133</v>
      </c>
      <c r="K48" s="159" t="s">
        <v>156</v>
      </c>
      <c r="L48" s="159" t="s">
        <v>160</v>
      </c>
      <c r="M48" s="159">
        <v>300</v>
      </c>
      <c r="N48" s="155" t="s">
        <v>236</v>
      </c>
      <c r="O48" s="160" t="s">
        <v>50</v>
      </c>
      <c r="P48" s="155" t="s">
        <v>820</v>
      </c>
      <c r="Q48" s="158" t="s">
        <v>821</v>
      </c>
      <c r="R48" s="158" t="s">
        <v>116</v>
      </c>
      <c r="S48" s="158" t="s">
        <v>114</v>
      </c>
      <c r="T48" s="155" t="s">
        <v>222</v>
      </c>
      <c r="U48" s="157" t="s">
        <v>56</v>
      </c>
      <c r="V48" s="157" t="s">
        <v>217</v>
      </c>
      <c r="W48" s="161" t="s">
        <v>111</v>
      </c>
      <c r="X48" s="161" t="s">
        <v>111</v>
      </c>
      <c r="Y48" s="157" t="s">
        <v>197</v>
      </c>
      <c r="Z48" s="157" t="s">
        <v>56</v>
      </c>
      <c r="AA48" s="161" t="s">
        <v>449</v>
      </c>
      <c r="AB48" s="161" t="s">
        <v>158</v>
      </c>
      <c r="AC48" s="157" t="s">
        <v>229</v>
      </c>
      <c r="AD48" s="157" t="s">
        <v>56</v>
      </c>
      <c r="AE48" s="155" t="s">
        <v>291</v>
      </c>
      <c r="AF48" s="162"/>
    </row>
    <row r="49" spans="1:32" s="134" customFormat="1" ht="26.25" customHeight="1" x14ac:dyDescent="0.25">
      <c r="A49" s="135"/>
      <c r="B49" s="146"/>
      <c r="C49" s="153" t="s">
        <v>865</v>
      </c>
      <c r="D49" s="154" t="s">
        <v>903</v>
      </c>
      <c r="E49" s="155" t="s">
        <v>120</v>
      </c>
      <c r="F49" s="224" t="s">
        <v>113</v>
      </c>
      <c r="G49" s="201" t="s">
        <v>93</v>
      </c>
      <c r="H49" s="156">
        <v>5</v>
      </c>
      <c r="I49" s="157" t="s">
        <v>213</v>
      </c>
      <c r="J49" s="158" t="s">
        <v>133</v>
      </c>
      <c r="K49" s="159" t="s">
        <v>156</v>
      </c>
      <c r="L49" s="159" t="s">
        <v>160</v>
      </c>
      <c r="M49" s="159">
        <v>300</v>
      </c>
      <c r="N49" s="155" t="s">
        <v>236</v>
      </c>
      <c r="O49" s="160" t="s">
        <v>50</v>
      </c>
      <c r="P49" s="155" t="s">
        <v>820</v>
      </c>
      <c r="Q49" s="158" t="s">
        <v>901</v>
      </c>
      <c r="R49" s="158" t="s">
        <v>116</v>
      </c>
      <c r="S49" s="158" t="s">
        <v>114</v>
      </c>
      <c r="T49" s="155" t="s">
        <v>222</v>
      </c>
      <c r="U49" s="157" t="s">
        <v>56</v>
      </c>
      <c r="V49" s="157" t="s">
        <v>217</v>
      </c>
      <c r="W49" s="161" t="s">
        <v>111</v>
      </c>
      <c r="X49" s="161" t="s">
        <v>111</v>
      </c>
      <c r="Y49" s="157" t="s">
        <v>197</v>
      </c>
      <c r="Z49" s="157" t="s">
        <v>56</v>
      </c>
      <c r="AA49" s="161" t="s">
        <v>449</v>
      </c>
      <c r="AB49" s="161" t="s">
        <v>158</v>
      </c>
      <c r="AC49" s="157" t="s">
        <v>229</v>
      </c>
      <c r="AD49" s="157" t="s">
        <v>56</v>
      </c>
      <c r="AE49" s="155" t="s">
        <v>292</v>
      </c>
      <c r="AF49" s="162"/>
    </row>
    <row r="50" spans="1:32" s="134" customFormat="1" ht="26.25" customHeight="1" x14ac:dyDescent="0.25">
      <c r="A50" s="135"/>
      <c r="B50" s="146"/>
      <c r="C50" s="153" t="s">
        <v>866</v>
      </c>
      <c r="D50" s="154" t="s">
        <v>903</v>
      </c>
      <c r="E50" s="155" t="s">
        <v>120</v>
      </c>
      <c r="F50" s="224" t="s">
        <v>113</v>
      </c>
      <c r="G50" s="201" t="s">
        <v>93</v>
      </c>
      <c r="H50" s="156">
        <v>5</v>
      </c>
      <c r="I50" s="157" t="s">
        <v>213</v>
      </c>
      <c r="J50" s="158" t="s">
        <v>133</v>
      </c>
      <c r="K50" s="159" t="s">
        <v>156</v>
      </c>
      <c r="L50" s="159" t="s">
        <v>160</v>
      </c>
      <c r="M50" s="159">
        <v>300</v>
      </c>
      <c r="N50" s="155" t="s">
        <v>236</v>
      </c>
      <c r="O50" s="160" t="s">
        <v>50</v>
      </c>
      <c r="P50" s="155" t="s">
        <v>820</v>
      </c>
      <c r="Q50" s="158" t="s">
        <v>901</v>
      </c>
      <c r="R50" s="158" t="s">
        <v>116</v>
      </c>
      <c r="S50" s="158" t="s">
        <v>122</v>
      </c>
      <c r="T50" s="155" t="s">
        <v>222</v>
      </c>
      <c r="U50" s="157" t="s">
        <v>56</v>
      </c>
      <c r="V50" s="157" t="s">
        <v>217</v>
      </c>
      <c r="W50" s="161" t="s">
        <v>111</v>
      </c>
      <c r="X50" s="161" t="s">
        <v>111</v>
      </c>
      <c r="Y50" s="157" t="s">
        <v>197</v>
      </c>
      <c r="Z50" s="157" t="s">
        <v>56</v>
      </c>
      <c r="AA50" s="161" t="s">
        <v>449</v>
      </c>
      <c r="AB50" s="161" t="s">
        <v>158</v>
      </c>
      <c r="AC50" s="157" t="s">
        <v>229</v>
      </c>
      <c r="AD50" s="157" t="s">
        <v>56</v>
      </c>
      <c r="AE50" s="155" t="s">
        <v>293</v>
      </c>
      <c r="AF50" s="162"/>
    </row>
    <row r="51" spans="1:32" s="134" customFormat="1" ht="26.25" customHeight="1" x14ac:dyDescent="0.25">
      <c r="A51" s="135"/>
      <c r="B51" s="146"/>
      <c r="C51" s="153" t="s">
        <v>867</v>
      </c>
      <c r="D51" s="154" t="s">
        <v>904</v>
      </c>
      <c r="E51" s="155" t="s">
        <v>120</v>
      </c>
      <c r="F51" s="224" t="s">
        <v>113</v>
      </c>
      <c r="G51" s="201" t="s">
        <v>93</v>
      </c>
      <c r="H51" s="156">
        <v>5</v>
      </c>
      <c r="I51" s="157" t="s">
        <v>213</v>
      </c>
      <c r="J51" s="158" t="s">
        <v>133</v>
      </c>
      <c r="K51" s="159" t="s">
        <v>156</v>
      </c>
      <c r="L51" s="159" t="s">
        <v>160</v>
      </c>
      <c r="M51" s="159">
        <v>300</v>
      </c>
      <c r="N51" s="155" t="s">
        <v>236</v>
      </c>
      <c r="O51" s="160" t="s">
        <v>50</v>
      </c>
      <c r="P51" s="155" t="s">
        <v>499</v>
      </c>
      <c r="Q51" s="158" t="s">
        <v>500</v>
      </c>
      <c r="R51" s="158" t="s">
        <v>109</v>
      </c>
      <c r="S51" s="158" t="s">
        <v>110</v>
      </c>
      <c r="T51" s="155" t="s">
        <v>222</v>
      </c>
      <c r="U51" s="157" t="s">
        <v>56</v>
      </c>
      <c r="V51" s="157" t="s">
        <v>217</v>
      </c>
      <c r="W51" s="161" t="s">
        <v>111</v>
      </c>
      <c r="X51" s="161" t="s">
        <v>111</v>
      </c>
      <c r="Y51" s="157" t="s">
        <v>197</v>
      </c>
      <c r="Z51" s="157" t="s">
        <v>56</v>
      </c>
      <c r="AA51" s="161" t="s">
        <v>449</v>
      </c>
      <c r="AB51" s="161" t="s">
        <v>158</v>
      </c>
      <c r="AC51" s="157" t="s">
        <v>229</v>
      </c>
      <c r="AD51" s="157" t="s">
        <v>56</v>
      </c>
      <c r="AE51" s="155" t="s">
        <v>305</v>
      </c>
      <c r="AF51" s="162"/>
    </row>
    <row r="52" spans="1:32" s="134" customFormat="1" ht="26.25" customHeight="1" x14ac:dyDescent="0.25">
      <c r="A52" s="135"/>
      <c r="B52" s="146"/>
      <c r="C52" s="153" t="s">
        <v>868</v>
      </c>
      <c r="D52" s="154" t="s">
        <v>904</v>
      </c>
      <c r="E52" s="155" t="s">
        <v>120</v>
      </c>
      <c r="F52" s="224" t="s">
        <v>113</v>
      </c>
      <c r="G52" s="201" t="s">
        <v>93</v>
      </c>
      <c r="H52" s="156">
        <v>5</v>
      </c>
      <c r="I52" s="157" t="s">
        <v>213</v>
      </c>
      <c r="J52" s="158" t="s">
        <v>133</v>
      </c>
      <c r="K52" s="159" t="s">
        <v>156</v>
      </c>
      <c r="L52" s="159" t="s">
        <v>160</v>
      </c>
      <c r="M52" s="159">
        <v>300</v>
      </c>
      <c r="N52" s="155" t="s">
        <v>236</v>
      </c>
      <c r="O52" s="160" t="s">
        <v>50</v>
      </c>
      <c r="P52" s="155" t="s">
        <v>499</v>
      </c>
      <c r="Q52" s="158" t="s">
        <v>500</v>
      </c>
      <c r="R52" s="158" t="s">
        <v>116</v>
      </c>
      <c r="S52" s="158" t="s">
        <v>114</v>
      </c>
      <c r="T52" s="155" t="s">
        <v>222</v>
      </c>
      <c r="U52" s="157" t="s">
        <v>56</v>
      </c>
      <c r="V52" s="157" t="s">
        <v>217</v>
      </c>
      <c r="W52" s="161" t="s">
        <v>111</v>
      </c>
      <c r="X52" s="161" t="s">
        <v>111</v>
      </c>
      <c r="Y52" s="157" t="s">
        <v>197</v>
      </c>
      <c r="Z52" s="157" t="s">
        <v>56</v>
      </c>
      <c r="AA52" s="161" t="s">
        <v>449</v>
      </c>
      <c r="AB52" s="161" t="s">
        <v>158</v>
      </c>
      <c r="AC52" s="157" t="s">
        <v>229</v>
      </c>
      <c r="AD52" s="157" t="s">
        <v>56</v>
      </c>
      <c r="AE52" s="155" t="s">
        <v>306</v>
      </c>
      <c r="AF52" s="162"/>
    </row>
    <row r="53" spans="1:32" s="134" customFormat="1" ht="26.25" customHeight="1" x14ac:dyDescent="0.25">
      <c r="A53" s="135"/>
      <c r="B53" s="146"/>
      <c r="C53" s="153" t="s">
        <v>1065</v>
      </c>
      <c r="D53" s="154" t="s">
        <v>904</v>
      </c>
      <c r="E53" s="155" t="s">
        <v>120</v>
      </c>
      <c r="F53" s="224" t="s">
        <v>113</v>
      </c>
      <c r="G53" s="201" t="s">
        <v>93</v>
      </c>
      <c r="H53" s="156">
        <v>5</v>
      </c>
      <c r="I53" s="157" t="s">
        <v>213</v>
      </c>
      <c r="J53" s="158" t="s">
        <v>133</v>
      </c>
      <c r="K53" s="159" t="s">
        <v>156</v>
      </c>
      <c r="L53" s="159" t="s">
        <v>160</v>
      </c>
      <c r="M53" s="159">
        <v>300</v>
      </c>
      <c r="N53" s="155" t="s">
        <v>236</v>
      </c>
      <c r="O53" s="160" t="s">
        <v>50</v>
      </c>
      <c r="P53" s="155" t="s">
        <v>823</v>
      </c>
      <c r="Q53" s="158" t="s">
        <v>824</v>
      </c>
      <c r="R53" s="158" t="s">
        <v>116</v>
      </c>
      <c r="S53" s="158" t="s">
        <v>114</v>
      </c>
      <c r="T53" s="155" t="s">
        <v>222</v>
      </c>
      <c r="U53" s="157" t="s">
        <v>56</v>
      </c>
      <c r="V53" s="157" t="s">
        <v>217</v>
      </c>
      <c r="W53" s="161" t="s">
        <v>111</v>
      </c>
      <c r="X53" s="161" t="s">
        <v>111</v>
      </c>
      <c r="Y53" s="157" t="s">
        <v>197</v>
      </c>
      <c r="Z53" s="157" t="s">
        <v>56</v>
      </c>
      <c r="AA53" s="161" t="s">
        <v>449</v>
      </c>
      <c r="AB53" s="161" t="s">
        <v>158</v>
      </c>
      <c r="AC53" s="157" t="s">
        <v>229</v>
      </c>
      <c r="AD53" s="157" t="s">
        <v>56</v>
      </c>
      <c r="AE53" s="155" t="s">
        <v>869</v>
      </c>
      <c r="AF53" s="162"/>
    </row>
    <row r="54" spans="1:32" s="134" customFormat="1" ht="26.25" customHeight="1" x14ac:dyDescent="0.25">
      <c r="A54" s="135"/>
      <c r="B54" s="146"/>
      <c r="C54" s="153" t="s">
        <v>1066</v>
      </c>
      <c r="D54" s="154" t="s">
        <v>904</v>
      </c>
      <c r="E54" s="155" t="s">
        <v>120</v>
      </c>
      <c r="F54" s="224" t="s">
        <v>113</v>
      </c>
      <c r="G54" s="202" t="s">
        <v>93</v>
      </c>
      <c r="H54" s="156">
        <v>5</v>
      </c>
      <c r="I54" s="157" t="s">
        <v>213</v>
      </c>
      <c r="J54" s="158" t="s">
        <v>133</v>
      </c>
      <c r="K54" s="159" t="s">
        <v>156</v>
      </c>
      <c r="L54" s="159" t="s">
        <v>160</v>
      </c>
      <c r="M54" s="159">
        <v>300</v>
      </c>
      <c r="N54" s="155" t="s">
        <v>236</v>
      </c>
      <c r="O54" s="160" t="s">
        <v>50</v>
      </c>
      <c r="P54" s="155" t="s">
        <v>823</v>
      </c>
      <c r="Q54" s="158" t="s">
        <v>824</v>
      </c>
      <c r="R54" s="158" t="s">
        <v>125</v>
      </c>
      <c r="S54" s="158" t="s">
        <v>122</v>
      </c>
      <c r="T54" s="155" t="s">
        <v>222</v>
      </c>
      <c r="U54" s="157" t="s">
        <v>56</v>
      </c>
      <c r="V54" s="157" t="s">
        <v>217</v>
      </c>
      <c r="W54" s="161" t="s">
        <v>111</v>
      </c>
      <c r="X54" s="161" t="s">
        <v>111</v>
      </c>
      <c r="Y54" s="157" t="s">
        <v>197</v>
      </c>
      <c r="Z54" s="157" t="s">
        <v>56</v>
      </c>
      <c r="AA54" s="161" t="s">
        <v>449</v>
      </c>
      <c r="AB54" s="161" t="s">
        <v>158</v>
      </c>
      <c r="AC54" s="157" t="s">
        <v>229</v>
      </c>
      <c r="AD54" s="157" t="s">
        <v>56</v>
      </c>
      <c r="AE54" s="155" t="s">
        <v>40</v>
      </c>
      <c r="AF54" s="162"/>
    </row>
    <row r="55" spans="1:32" s="134" customFormat="1" ht="26.25" customHeight="1" x14ac:dyDescent="0.25">
      <c r="A55" s="135"/>
      <c r="B55" s="146"/>
      <c r="C55" s="153" t="s">
        <v>909</v>
      </c>
      <c r="D55" s="154" t="s">
        <v>904</v>
      </c>
      <c r="E55" s="155" t="s">
        <v>120</v>
      </c>
      <c r="F55" s="224" t="s">
        <v>113</v>
      </c>
      <c r="G55" s="201" t="s">
        <v>93</v>
      </c>
      <c r="H55" s="156">
        <v>5</v>
      </c>
      <c r="I55" s="157" t="s">
        <v>213</v>
      </c>
      <c r="J55" s="158" t="s">
        <v>203</v>
      </c>
      <c r="K55" s="159" t="s">
        <v>156</v>
      </c>
      <c r="L55" s="159" t="s">
        <v>160</v>
      </c>
      <c r="M55" s="159">
        <v>400</v>
      </c>
      <c r="N55" s="155" t="s">
        <v>236</v>
      </c>
      <c r="O55" s="160" t="s">
        <v>50</v>
      </c>
      <c r="P55" s="155" t="s">
        <v>499</v>
      </c>
      <c r="Q55" s="158" t="s">
        <v>501</v>
      </c>
      <c r="R55" s="158" t="s">
        <v>116</v>
      </c>
      <c r="S55" s="158" t="s">
        <v>122</v>
      </c>
      <c r="T55" s="155" t="s">
        <v>222</v>
      </c>
      <c r="U55" s="157" t="s">
        <v>56</v>
      </c>
      <c r="V55" s="157" t="s">
        <v>217</v>
      </c>
      <c r="W55" s="161" t="s">
        <v>111</v>
      </c>
      <c r="X55" s="161" t="s">
        <v>111</v>
      </c>
      <c r="Y55" s="157" t="s">
        <v>197</v>
      </c>
      <c r="Z55" s="157" t="s">
        <v>56</v>
      </c>
      <c r="AA55" s="161" t="s">
        <v>449</v>
      </c>
      <c r="AB55" s="161" t="s">
        <v>158</v>
      </c>
      <c r="AC55" s="157" t="s">
        <v>229</v>
      </c>
      <c r="AD55" s="157" t="s">
        <v>56</v>
      </c>
      <c r="AE55" s="155" t="s">
        <v>307</v>
      </c>
      <c r="AF55" s="162"/>
    </row>
    <row r="56" spans="1:32" s="134" customFormat="1" ht="26.25" customHeight="1" x14ac:dyDescent="0.25">
      <c r="A56" s="135"/>
      <c r="B56" s="146"/>
      <c r="C56" s="147" t="str">
        <f>E57</f>
        <v>ThinkPad L</v>
      </c>
      <c r="D56" s="148"/>
      <c r="E56" s="149" t="str">
        <f>E57</f>
        <v>ThinkPad L</v>
      </c>
      <c r="F56" s="148"/>
      <c r="G56" s="150"/>
      <c r="H56" s="151"/>
      <c r="I56" s="151"/>
      <c r="J56" s="148"/>
      <c r="K56" s="152"/>
      <c r="L56" s="152"/>
      <c r="M56" s="152"/>
      <c r="N56" s="152"/>
      <c r="O56" s="148"/>
      <c r="P56" s="148"/>
      <c r="Q56" s="148"/>
      <c r="R56" s="148"/>
      <c r="S56" s="148"/>
      <c r="T56" s="148"/>
      <c r="U56" s="151"/>
      <c r="V56" s="151"/>
      <c r="W56" s="151"/>
      <c r="X56" s="151"/>
      <c r="Y56" s="151"/>
      <c r="Z56" s="151"/>
      <c r="AA56" s="151"/>
      <c r="AB56" s="148"/>
      <c r="AC56" s="151"/>
      <c r="AD56" s="151"/>
      <c r="AE56" s="151"/>
      <c r="AF56" s="142"/>
    </row>
    <row r="57" spans="1:32" s="134" customFormat="1" ht="26.25" customHeight="1" x14ac:dyDescent="0.25">
      <c r="A57" s="135"/>
      <c r="B57" s="146"/>
      <c r="C57" s="153" t="s">
        <v>544</v>
      </c>
      <c r="D57" s="154" t="s">
        <v>831</v>
      </c>
      <c r="E57" s="155" t="s">
        <v>121</v>
      </c>
      <c r="F57" s="224" t="s">
        <v>113</v>
      </c>
      <c r="G57" s="202" t="s">
        <v>93</v>
      </c>
      <c r="H57" s="156">
        <v>5</v>
      </c>
      <c r="I57" s="157" t="s">
        <v>107</v>
      </c>
      <c r="J57" s="158" t="s">
        <v>133</v>
      </c>
      <c r="K57" s="159" t="s">
        <v>156</v>
      </c>
      <c r="L57" s="159" t="s">
        <v>160</v>
      </c>
      <c r="M57" s="159">
        <v>300</v>
      </c>
      <c r="N57" s="155" t="s">
        <v>236</v>
      </c>
      <c r="O57" s="160" t="s">
        <v>50</v>
      </c>
      <c r="P57" s="155" t="s">
        <v>499</v>
      </c>
      <c r="Q57" s="158" t="s">
        <v>500</v>
      </c>
      <c r="R57" s="158" t="s">
        <v>116</v>
      </c>
      <c r="S57" s="158" t="s">
        <v>114</v>
      </c>
      <c r="T57" s="155" t="s">
        <v>222</v>
      </c>
      <c r="U57" s="157" t="s">
        <v>123</v>
      </c>
      <c r="V57" s="157" t="s">
        <v>217</v>
      </c>
      <c r="W57" s="161" t="s">
        <v>111</v>
      </c>
      <c r="X57" s="161" t="s">
        <v>111</v>
      </c>
      <c r="Y57" s="157" t="s">
        <v>197</v>
      </c>
      <c r="Z57" s="157" t="s">
        <v>56</v>
      </c>
      <c r="AA57" s="161" t="s">
        <v>454</v>
      </c>
      <c r="AB57" s="161" t="s">
        <v>158</v>
      </c>
      <c r="AC57" s="157" t="s">
        <v>229</v>
      </c>
      <c r="AD57" s="157" t="s">
        <v>56</v>
      </c>
      <c r="AE57" s="155" t="s">
        <v>339</v>
      </c>
      <c r="AF57" s="162"/>
    </row>
    <row r="58" spans="1:32" s="134" customFormat="1" ht="26.25" customHeight="1" x14ac:dyDescent="0.25">
      <c r="A58" s="135"/>
      <c r="B58" s="146"/>
      <c r="C58" s="153" t="s">
        <v>552</v>
      </c>
      <c r="D58" s="154" t="s">
        <v>548</v>
      </c>
      <c r="E58" s="155" t="s">
        <v>121</v>
      </c>
      <c r="F58" s="224" t="s">
        <v>113</v>
      </c>
      <c r="G58" s="201" t="s">
        <v>93</v>
      </c>
      <c r="H58" s="156">
        <v>5</v>
      </c>
      <c r="I58" s="157" t="s">
        <v>107</v>
      </c>
      <c r="J58" s="158" t="s">
        <v>133</v>
      </c>
      <c r="K58" s="159" t="s">
        <v>156</v>
      </c>
      <c r="L58" s="159" t="s">
        <v>166</v>
      </c>
      <c r="M58" s="159">
        <v>300</v>
      </c>
      <c r="N58" s="155" t="s">
        <v>237</v>
      </c>
      <c r="O58" s="160" t="s">
        <v>50</v>
      </c>
      <c r="P58" s="155" t="s">
        <v>820</v>
      </c>
      <c r="Q58" s="158" t="s">
        <v>829</v>
      </c>
      <c r="R58" s="158" t="s">
        <v>116</v>
      </c>
      <c r="S58" s="158" t="s">
        <v>114</v>
      </c>
      <c r="T58" s="155" t="s">
        <v>222</v>
      </c>
      <c r="U58" s="157" t="s">
        <v>123</v>
      </c>
      <c r="V58" s="157" t="s">
        <v>217</v>
      </c>
      <c r="W58" s="161" t="s">
        <v>111</v>
      </c>
      <c r="X58" s="161" t="s">
        <v>111</v>
      </c>
      <c r="Y58" s="157" t="s">
        <v>197</v>
      </c>
      <c r="Z58" s="157" t="s">
        <v>111</v>
      </c>
      <c r="AA58" s="161" t="s">
        <v>454</v>
      </c>
      <c r="AB58" s="161" t="s">
        <v>158</v>
      </c>
      <c r="AC58" s="157" t="s">
        <v>229</v>
      </c>
      <c r="AD58" s="157" t="s">
        <v>56</v>
      </c>
      <c r="AE58" s="155" t="s">
        <v>333</v>
      </c>
      <c r="AF58" s="162"/>
    </row>
    <row r="59" spans="1:32" s="134" customFormat="1" ht="26.25" customHeight="1" x14ac:dyDescent="0.25">
      <c r="A59" s="135"/>
      <c r="B59" s="146"/>
      <c r="C59" s="153" t="s">
        <v>553</v>
      </c>
      <c r="D59" s="154" t="s">
        <v>548</v>
      </c>
      <c r="E59" s="155" t="s">
        <v>121</v>
      </c>
      <c r="F59" s="224" t="s">
        <v>106</v>
      </c>
      <c r="G59" s="188" t="s">
        <v>93</v>
      </c>
      <c r="H59" s="156" t="s">
        <v>40</v>
      </c>
      <c r="I59" s="157" t="s">
        <v>107</v>
      </c>
      <c r="J59" s="158" t="s">
        <v>133</v>
      </c>
      <c r="K59" s="159" t="s">
        <v>156</v>
      </c>
      <c r="L59" s="159" t="s">
        <v>166</v>
      </c>
      <c r="M59" s="159">
        <v>300</v>
      </c>
      <c r="N59" s="155" t="s">
        <v>237</v>
      </c>
      <c r="O59" s="160" t="s">
        <v>50</v>
      </c>
      <c r="P59" s="155" t="s">
        <v>820</v>
      </c>
      <c r="Q59" s="158" t="s">
        <v>830</v>
      </c>
      <c r="R59" s="158" t="s">
        <v>116</v>
      </c>
      <c r="S59" s="158" t="s">
        <v>114</v>
      </c>
      <c r="T59" s="155" t="s">
        <v>222</v>
      </c>
      <c r="U59" s="157" t="s">
        <v>123</v>
      </c>
      <c r="V59" s="157" t="s">
        <v>217</v>
      </c>
      <c r="W59" s="161" t="s">
        <v>111</v>
      </c>
      <c r="X59" s="161" t="s">
        <v>111</v>
      </c>
      <c r="Y59" s="157" t="s">
        <v>197</v>
      </c>
      <c r="Z59" s="157" t="s">
        <v>111</v>
      </c>
      <c r="AA59" s="161" t="s">
        <v>454</v>
      </c>
      <c r="AB59" s="161" t="s">
        <v>158</v>
      </c>
      <c r="AC59" s="157" t="s">
        <v>229</v>
      </c>
      <c r="AD59" s="157" t="s">
        <v>56</v>
      </c>
      <c r="AE59" s="155" t="s">
        <v>334</v>
      </c>
      <c r="AF59" s="162"/>
    </row>
    <row r="60" spans="1:32" s="134" customFormat="1" ht="26.25" customHeight="1" x14ac:dyDescent="0.25">
      <c r="A60" s="135"/>
      <c r="B60" s="146"/>
      <c r="C60" s="153" t="s">
        <v>1072</v>
      </c>
      <c r="D60" s="154" t="s">
        <v>548</v>
      </c>
      <c r="E60" s="155" t="s">
        <v>121</v>
      </c>
      <c r="F60" s="224" t="s">
        <v>113</v>
      </c>
      <c r="G60" s="201" t="s">
        <v>93</v>
      </c>
      <c r="H60" s="156">
        <v>10</v>
      </c>
      <c r="I60" s="157" t="s">
        <v>107</v>
      </c>
      <c r="J60" s="158" t="s">
        <v>133</v>
      </c>
      <c r="K60" s="159" t="s">
        <v>156</v>
      </c>
      <c r="L60" s="159" t="s">
        <v>166</v>
      </c>
      <c r="M60" s="159">
        <v>300</v>
      </c>
      <c r="N60" s="155" t="s">
        <v>237</v>
      </c>
      <c r="O60" s="160" t="s">
        <v>50</v>
      </c>
      <c r="P60" s="155" t="s">
        <v>820</v>
      </c>
      <c r="Q60" s="158" t="s">
        <v>830</v>
      </c>
      <c r="R60" s="158" t="s">
        <v>125</v>
      </c>
      <c r="S60" s="158" t="s">
        <v>122</v>
      </c>
      <c r="T60" s="155" t="s">
        <v>222</v>
      </c>
      <c r="U60" s="157" t="s">
        <v>145</v>
      </c>
      <c r="V60" s="157" t="s">
        <v>217</v>
      </c>
      <c r="W60" s="161" t="s">
        <v>111</v>
      </c>
      <c r="X60" s="161" t="s">
        <v>111</v>
      </c>
      <c r="Y60" s="157" t="s">
        <v>197</v>
      </c>
      <c r="Z60" s="157" t="s">
        <v>111</v>
      </c>
      <c r="AA60" s="161" t="s">
        <v>454</v>
      </c>
      <c r="AB60" s="161" t="s">
        <v>158</v>
      </c>
      <c r="AC60" s="157" t="s">
        <v>229</v>
      </c>
      <c r="AD60" s="157" t="s">
        <v>56</v>
      </c>
      <c r="AE60" s="155" t="s">
        <v>553</v>
      </c>
      <c r="AF60" s="162"/>
    </row>
    <row r="61" spans="1:32" s="134" customFormat="1" ht="26.25" customHeight="1" x14ac:dyDescent="0.25">
      <c r="A61" s="135"/>
      <c r="B61" s="146"/>
      <c r="C61" s="153" t="s">
        <v>560</v>
      </c>
      <c r="D61" s="154" t="s">
        <v>832</v>
      </c>
      <c r="E61" s="155" t="s">
        <v>121</v>
      </c>
      <c r="F61" s="224" t="s">
        <v>113</v>
      </c>
      <c r="G61" s="201" t="s">
        <v>93</v>
      </c>
      <c r="H61" s="156">
        <v>6</v>
      </c>
      <c r="I61" s="157" t="s">
        <v>107</v>
      </c>
      <c r="J61" s="158" t="s">
        <v>133</v>
      </c>
      <c r="K61" s="159" t="s">
        <v>156</v>
      </c>
      <c r="L61" s="159" t="s">
        <v>166</v>
      </c>
      <c r="M61" s="159">
        <v>300</v>
      </c>
      <c r="N61" s="155" t="s">
        <v>237</v>
      </c>
      <c r="O61" s="160" t="s">
        <v>50</v>
      </c>
      <c r="P61" s="155" t="s">
        <v>499</v>
      </c>
      <c r="Q61" s="158" t="s">
        <v>500</v>
      </c>
      <c r="R61" s="158" t="s">
        <v>116</v>
      </c>
      <c r="S61" s="158" t="s">
        <v>114</v>
      </c>
      <c r="T61" s="155" t="s">
        <v>222</v>
      </c>
      <c r="U61" s="157" t="s">
        <v>123</v>
      </c>
      <c r="V61" s="157" t="s">
        <v>217</v>
      </c>
      <c r="W61" s="161" t="s">
        <v>111</v>
      </c>
      <c r="X61" s="161" t="s">
        <v>111</v>
      </c>
      <c r="Y61" s="157" t="s">
        <v>197</v>
      </c>
      <c r="Z61" s="157" t="s">
        <v>111</v>
      </c>
      <c r="AA61" s="161" t="s">
        <v>454</v>
      </c>
      <c r="AB61" s="161" t="s">
        <v>158</v>
      </c>
      <c r="AC61" s="157" t="s">
        <v>229</v>
      </c>
      <c r="AD61" s="157" t="s">
        <v>56</v>
      </c>
      <c r="AE61" s="155" t="s">
        <v>344</v>
      </c>
      <c r="AF61" s="162"/>
    </row>
    <row r="62" spans="1:32" s="134" customFormat="1" ht="26.25" customHeight="1" x14ac:dyDescent="0.25">
      <c r="A62" s="135"/>
      <c r="B62" s="146"/>
      <c r="C62" s="153" t="s">
        <v>561</v>
      </c>
      <c r="D62" s="154" t="s">
        <v>832</v>
      </c>
      <c r="E62" s="155" t="s">
        <v>121</v>
      </c>
      <c r="F62" s="224" t="s">
        <v>113</v>
      </c>
      <c r="G62" s="201" t="s">
        <v>93</v>
      </c>
      <c r="H62" s="156">
        <v>5</v>
      </c>
      <c r="I62" s="157" t="s">
        <v>107</v>
      </c>
      <c r="J62" s="158" t="s">
        <v>133</v>
      </c>
      <c r="K62" s="159" t="s">
        <v>156</v>
      </c>
      <c r="L62" s="159" t="s">
        <v>166</v>
      </c>
      <c r="M62" s="159">
        <v>300</v>
      </c>
      <c r="N62" s="155" t="s">
        <v>237</v>
      </c>
      <c r="O62" s="160" t="s">
        <v>50</v>
      </c>
      <c r="P62" s="155" t="s">
        <v>499</v>
      </c>
      <c r="Q62" s="158" t="s">
        <v>500</v>
      </c>
      <c r="R62" s="158" t="s">
        <v>116</v>
      </c>
      <c r="S62" s="158" t="s">
        <v>114</v>
      </c>
      <c r="T62" s="155" t="s">
        <v>222</v>
      </c>
      <c r="U62" s="157" t="s">
        <v>145</v>
      </c>
      <c r="V62" s="157" t="s">
        <v>217</v>
      </c>
      <c r="W62" s="161" t="s">
        <v>111</v>
      </c>
      <c r="X62" s="161" t="s">
        <v>111</v>
      </c>
      <c r="Y62" s="157" t="s">
        <v>197</v>
      </c>
      <c r="Z62" s="157" t="s">
        <v>111</v>
      </c>
      <c r="AA62" s="161" t="s">
        <v>454</v>
      </c>
      <c r="AB62" s="161" t="s">
        <v>158</v>
      </c>
      <c r="AC62" s="157" t="s">
        <v>229</v>
      </c>
      <c r="AD62" s="157" t="s">
        <v>56</v>
      </c>
      <c r="AE62" s="155" t="s">
        <v>345</v>
      </c>
      <c r="AF62" s="162"/>
    </row>
    <row r="63" spans="1:32" s="134" customFormat="1" ht="26.25" customHeight="1" x14ac:dyDescent="0.25">
      <c r="A63" s="135"/>
      <c r="B63" s="146"/>
      <c r="C63" s="153" t="s">
        <v>562</v>
      </c>
      <c r="D63" s="154" t="s">
        <v>832</v>
      </c>
      <c r="E63" s="155" t="s">
        <v>121</v>
      </c>
      <c r="F63" s="224" t="s">
        <v>113</v>
      </c>
      <c r="G63" s="201" t="s">
        <v>93</v>
      </c>
      <c r="H63" s="156">
        <v>5</v>
      </c>
      <c r="I63" s="157" t="s">
        <v>107</v>
      </c>
      <c r="J63" s="158" t="s">
        <v>133</v>
      </c>
      <c r="K63" s="159" t="s">
        <v>156</v>
      </c>
      <c r="L63" s="159" t="s">
        <v>166</v>
      </c>
      <c r="M63" s="159">
        <v>300</v>
      </c>
      <c r="N63" s="155" t="s">
        <v>237</v>
      </c>
      <c r="O63" s="160" t="s">
        <v>50</v>
      </c>
      <c r="P63" s="155" t="s">
        <v>499</v>
      </c>
      <c r="Q63" s="158" t="s">
        <v>501</v>
      </c>
      <c r="R63" s="158" t="s">
        <v>116</v>
      </c>
      <c r="S63" s="158" t="s">
        <v>114</v>
      </c>
      <c r="T63" s="155" t="s">
        <v>222</v>
      </c>
      <c r="U63" s="157" t="s">
        <v>123</v>
      </c>
      <c r="V63" s="157" t="s">
        <v>217</v>
      </c>
      <c r="W63" s="161" t="s">
        <v>111</v>
      </c>
      <c r="X63" s="161" t="s">
        <v>111</v>
      </c>
      <c r="Y63" s="157" t="s">
        <v>197</v>
      </c>
      <c r="Z63" s="157" t="s">
        <v>111</v>
      </c>
      <c r="AA63" s="161" t="s">
        <v>454</v>
      </c>
      <c r="AB63" s="161" t="s">
        <v>158</v>
      </c>
      <c r="AC63" s="157" t="s">
        <v>229</v>
      </c>
      <c r="AD63" s="157" t="s">
        <v>56</v>
      </c>
      <c r="AE63" s="155" t="s">
        <v>346</v>
      </c>
      <c r="AF63" s="162"/>
    </row>
    <row r="64" spans="1:32" s="134" customFormat="1" ht="26.25" customHeight="1" x14ac:dyDescent="0.25">
      <c r="A64" s="135"/>
      <c r="B64" s="146"/>
      <c r="C64" s="153" t="s">
        <v>563</v>
      </c>
      <c r="D64" s="154" t="s">
        <v>832</v>
      </c>
      <c r="E64" s="155" t="s">
        <v>121</v>
      </c>
      <c r="F64" s="224" t="s">
        <v>106</v>
      </c>
      <c r="G64" s="188" t="s">
        <v>93</v>
      </c>
      <c r="H64" s="156" t="s">
        <v>40</v>
      </c>
      <c r="I64" s="157" t="s">
        <v>107</v>
      </c>
      <c r="J64" s="158" t="s">
        <v>133</v>
      </c>
      <c r="K64" s="159" t="s">
        <v>156</v>
      </c>
      <c r="L64" s="159" t="s">
        <v>166</v>
      </c>
      <c r="M64" s="159">
        <v>300</v>
      </c>
      <c r="N64" s="155" t="s">
        <v>237</v>
      </c>
      <c r="O64" s="160" t="s">
        <v>50</v>
      </c>
      <c r="P64" s="155" t="s">
        <v>499</v>
      </c>
      <c r="Q64" s="158" t="s">
        <v>501</v>
      </c>
      <c r="R64" s="158" t="s">
        <v>116</v>
      </c>
      <c r="S64" s="158" t="s">
        <v>122</v>
      </c>
      <c r="T64" s="155" t="s">
        <v>222</v>
      </c>
      <c r="U64" s="157" t="s">
        <v>145</v>
      </c>
      <c r="V64" s="157" t="s">
        <v>217</v>
      </c>
      <c r="W64" s="161" t="s">
        <v>111</v>
      </c>
      <c r="X64" s="161" t="s">
        <v>111</v>
      </c>
      <c r="Y64" s="157" t="s">
        <v>197</v>
      </c>
      <c r="Z64" s="157" t="s">
        <v>111</v>
      </c>
      <c r="AA64" s="161" t="s">
        <v>454</v>
      </c>
      <c r="AB64" s="161" t="s">
        <v>158</v>
      </c>
      <c r="AC64" s="157" t="s">
        <v>229</v>
      </c>
      <c r="AD64" s="157" t="s">
        <v>56</v>
      </c>
      <c r="AE64" s="155" t="s">
        <v>347</v>
      </c>
      <c r="AF64" s="162"/>
    </row>
    <row r="65" spans="1:32" s="134" customFormat="1" ht="26.25" customHeight="1" x14ac:dyDescent="0.25">
      <c r="A65" s="135"/>
      <c r="B65" s="146"/>
      <c r="C65" s="153" t="s">
        <v>1073</v>
      </c>
      <c r="D65" s="154" t="s">
        <v>832</v>
      </c>
      <c r="E65" s="155" t="s">
        <v>121</v>
      </c>
      <c r="F65" s="224" t="s">
        <v>113</v>
      </c>
      <c r="G65" s="201" t="s">
        <v>93</v>
      </c>
      <c r="H65" s="156">
        <v>5</v>
      </c>
      <c r="I65" s="157" t="s">
        <v>107</v>
      </c>
      <c r="J65" s="158" t="s">
        <v>133</v>
      </c>
      <c r="K65" s="159" t="s">
        <v>156</v>
      </c>
      <c r="L65" s="159" t="s">
        <v>166</v>
      </c>
      <c r="M65" s="159">
        <v>300</v>
      </c>
      <c r="N65" s="155" t="s">
        <v>237</v>
      </c>
      <c r="O65" s="160" t="s">
        <v>50</v>
      </c>
      <c r="P65" s="155" t="s">
        <v>499</v>
      </c>
      <c r="Q65" s="158" t="s">
        <v>501</v>
      </c>
      <c r="R65" s="158" t="s">
        <v>125</v>
      </c>
      <c r="S65" s="158" t="s">
        <v>122</v>
      </c>
      <c r="T65" s="155" t="s">
        <v>222</v>
      </c>
      <c r="U65" s="157" t="s">
        <v>145</v>
      </c>
      <c r="V65" s="157" t="s">
        <v>217</v>
      </c>
      <c r="W65" s="161" t="s">
        <v>111</v>
      </c>
      <c r="X65" s="161" t="s">
        <v>111</v>
      </c>
      <c r="Y65" s="157" t="s">
        <v>197</v>
      </c>
      <c r="Z65" s="157" t="s">
        <v>111</v>
      </c>
      <c r="AA65" s="161" t="s">
        <v>454</v>
      </c>
      <c r="AB65" s="161" t="s">
        <v>158</v>
      </c>
      <c r="AC65" s="157" t="s">
        <v>229</v>
      </c>
      <c r="AD65" s="157" t="s">
        <v>56</v>
      </c>
      <c r="AE65" s="155" t="s">
        <v>563</v>
      </c>
      <c r="AF65" s="162"/>
    </row>
    <row r="66" spans="1:32" s="134" customFormat="1" ht="26.25" customHeight="1" x14ac:dyDescent="0.25">
      <c r="A66" s="135"/>
      <c r="B66" s="146"/>
      <c r="C66" s="153" t="s">
        <v>570</v>
      </c>
      <c r="D66" s="154" t="s">
        <v>833</v>
      </c>
      <c r="E66" s="155" t="s">
        <v>121</v>
      </c>
      <c r="F66" s="224" t="s">
        <v>113</v>
      </c>
      <c r="G66" s="201" t="s">
        <v>93</v>
      </c>
      <c r="H66" s="156">
        <v>5</v>
      </c>
      <c r="I66" s="157" t="s">
        <v>118</v>
      </c>
      <c r="J66" s="158" t="s">
        <v>108</v>
      </c>
      <c r="K66" s="159" t="s">
        <v>156</v>
      </c>
      <c r="L66" s="159" t="s">
        <v>160</v>
      </c>
      <c r="M66" s="159">
        <v>250</v>
      </c>
      <c r="N66" s="155" t="s">
        <v>236</v>
      </c>
      <c r="O66" s="160" t="s">
        <v>50</v>
      </c>
      <c r="P66" s="155" t="s">
        <v>820</v>
      </c>
      <c r="Q66" s="158" t="s">
        <v>829</v>
      </c>
      <c r="R66" s="158" t="s">
        <v>116</v>
      </c>
      <c r="S66" s="158" t="s">
        <v>114</v>
      </c>
      <c r="T66" s="155" t="s">
        <v>222</v>
      </c>
      <c r="U66" s="157" t="s">
        <v>123</v>
      </c>
      <c r="V66" s="157" t="s">
        <v>217</v>
      </c>
      <c r="W66" s="161" t="s">
        <v>111</v>
      </c>
      <c r="X66" s="161" t="s">
        <v>111</v>
      </c>
      <c r="Y66" s="157" t="s">
        <v>197</v>
      </c>
      <c r="Z66" s="157" t="s">
        <v>56</v>
      </c>
      <c r="AA66" s="161" t="s">
        <v>449</v>
      </c>
      <c r="AB66" s="161" t="s">
        <v>158</v>
      </c>
      <c r="AC66" s="157" t="s">
        <v>229</v>
      </c>
      <c r="AD66" s="157" t="s">
        <v>56</v>
      </c>
      <c r="AE66" s="155" t="s">
        <v>569</v>
      </c>
      <c r="AF66" s="162"/>
    </row>
    <row r="67" spans="1:32" s="134" customFormat="1" ht="26.25" customHeight="1" x14ac:dyDescent="0.25">
      <c r="A67" s="135"/>
      <c r="B67" s="146"/>
      <c r="C67" s="153" t="s">
        <v>571</v>
      </c>
      <c r="D67" s="154" t="s">
        <v>833</v>
      </c>
      <c r="E67" s="155" t="s">
        <v>121</v>
      </c>
      <c r="F67" s="224" t="s">
        <v>113</v>
      </c>
      <c r="G67" s="201" t="s">
        <v>93</v>
      </c>
      <c r="H67" s="156">
        <v>10</v>
      </c>
      <c r="I67" s="157" t="s">
        <v>118</v>
      </c>
      <c r="J67" s="158" t="s">
        <v>108</v>
      </c>
      <c r="K67" s="159" t="s">
        <v>156</v>
      </c>
      <c r="L67" s="159" t="s">
        <v>160</v>
      </c>
      <c r="M67" s="159">
        <v>250</v>
      </c>
      <c r="N67" s="155" t="s">
        <v>236</v>
      </c>
      <c r="O67" s="160" t="s">
        <v>50</v>
      </c>
      <c r="P67" s="155" t="s">
        <v>820</v>
      </c>
      <c r="Q67" s="158" t="s">
        <v>829</v>
      </c>
      <c r="R67" s="158" t="s">
        <v>116</v>
      </c>
      <c r="S67" s="158" t="s">
        <v>114</v>
      </c>
      <c r="T67" s="155" t="s">
        <v>222</v>
      </c>
      <c r="U67" s="157" t="s">
        <v>145</v>
      </c>
      <c r="V67" s="157" t="s">
        <v>217</v>
      </c>
      <c r="W67" s="161" t="s">
        <v>111</v>
      </c>
      <c r="X67" s="161" t="s">
        <v>111</v>
      </c>
      <c r="Y67" s="157" t="s">
        <v>197</v>
      </c>
      <c r="Z67" s="157" t="s">
        <v>56</v>
      </c>
      <c r="AA67" s="161" t="s">
        <v>449</v>
      </c>
      <c r="AB67" s="161" t="s">
        <v>158</v>
      </c>
      <c r="AC67" s="157" t="s">
        <v>229</v>
      </c>
      <c r="AD67" s="157" t="s">
        <v>56</v>
      </c>
      <c r="AE67" s="155" t="s">
        <v>309</v>
      </c>
      <c r="AF67" s="162"/>
    </row>
    <row r="68" spans="1:32" s="134" customFormat="1" ht="26.25" customHeight="1" x14ac:dyDescent="0.25">
      <c r="A68" s="135"/>
      <c r="B68" s="146"/>
      <c r="C68" s="153" t="s">
        <v>572</v>
      </c>
      <c r="D68" s="154" t="s">
        <v>833</v>
      </c>
      <c r="E68" s="155" t="s">
        <v>121</v>
      </c>
      <c r="F68" s="224" t="s">
        <v>113</v>
      </c>
      <c r="G68" s="201" t="s">
        <v>93</v>
      </c>
      <c r="H68" s="156">
        <v>5</v>
      </c>
      <c r="I68" s="157" t="s">
        <v>118</v>
      </c>
      <c r="J68" s="158" t="s">
        <v>108</v>
      </c>
      <c r="K68" s="159" t="s">
        <v>156</v>
      </c>
      <c r="L68" s="159" t="s">
        <v>160</v>
      </c>
      <c r="M68" s="159">
        <v>250</v>
      </c>
      <c r="N68" s="155" t="s">
        <v>236</v>
      </c>
      <c r="O68" s="160" t="s">
        <v>50</v>
      </c>
      <c r="P68" s="155" t="s">
        <v>820</v>
      </c>
      <c r="Q68" s="158" t="s">
        <v>830</v>
      </c>
      <c r="R68" s="158" t="s">
        <v>116</v>
      </c>
      <c r="S68" s="158" t="s">
        <v>114</v>
      </c>
      <c r="T68" s="155" t="s">
        <v>222</v>
      </c>
      <c r="U68" s="157" t="s">
        <v>145</v>
      </c>
      <c r="V68" s="157" t="s">
        <v>217</v>
      </c>
      <c r="W68" s="161" t="s">
        <v>111</v>
      </c>
      <c r="X68" s="161" t="s">
        <v>111</v>
      </c>
      <c r="Y68" s="157" t="s">
        <v>197</v>
      </c>
      <c r="Z68" s="157" t="s">
        <v>56</v>
      </c>
      <c r="AA68" s="161" t="s">
        <v>449</v>
      </c>
      <c r="AB68" s="161" t="s">
        <v>158</v>
      </c>
      <c r="AC68" s="157" t="s">
        <v>229</v>
      </c>
      <c r="AD68" s="157" t="s">
        <v>56</v>
      </c>
      <c r="AE68" s="155" t="s">
        <v>310</v>
      </c>
      <c r="AF68" s="162"/>
    </row>
    <row r="69" spans="1:32" s="134" customFormat="1" ht="26.25" customHeight="1" x14ac:dyDescent="0.25">
      <c r="A69" s="135"/>
      <c r="B69" s="146"/>
      <c r="C69" s="153" t="s">
        <v>1083</v>
      </c>
      <c r="D69" s="154" t="s">
        <v>833</v>
      </c>
      <c r="E69" s="155" t="s">
        <v>121</v>
      </c>
      <c r="F69" s="224" t="s">
        <v>113</v>
      </c>
      <c r="G69" s="201" t="s">
        <v>93</v>
      </c>
      <c r="H69" s="156">
        <v>5</v>
      </c>
      <c r="I69" s="157" t="s">
        <v>118</v>
      </c>
      <c r="J69" s="158" t="s">
        <v>108</v>
      </c>
      <c r="K69" s="159" t="s">
        <v>156</v>
      </c>
      <c r="L69" s="159" t="s">
        <v>160</v>
      </c>
      <c r="M69" s="159">
        <v>250</v>
      </c>
      <c r="N69" s="155" t="s">
        <v>236</v>
      </c>
      <c r="O69" s="160" t="s">
        <v>50</v>
      </c>
      <c r="P69" s="155" t="s">
        <v>820</v>
      </c>
      <c r="Q69" s="158" t="s">
        <v>830</v>
      </c>
      <c r="R69" s="158" t="s">
        <v>125</v>
      </c>
      <c r="S69" s="158" t="s">
        <v>122</v>
      </c>
      <c r="T69" s="155" t="s">
        <v>222</v>
      </c>
      <c r="U69" s="157" t="s">
        <v>145</v>
      </c>
      <c r="V69" s="157" t="s">
        <v>217</v>
      </c>
      <c r="W69" s="161" t="s">
        <v>111</v>
      </c>
      <c r="X69" s="161" t="s">
        <v>111</v>
      </c>
      <c r="Y69" s="157" t="s">
        <v>197</v>
      </c>
      <c r="Z69" s="157" t="s">
        <v>56</v>
      </c>
      <c r="AA69" s="161" t="s">
        <v>449</v>
      </c>
      <c r="AB69" s="161" t="s">
        <v>158</v>
      </c>
      <c r="AC69" s="157" t="s">
        <v>229</v>
      </c>
      <c r="AD69" s="157" t="s">
        <v>56</v>
      </c>
      <c r="AE69" s="155" t="s">
        <v>40</v>
      </c>
      <c r="AF69" s="162"/>
    </row>
    <row r="70" spans="1:32" s="134" customFormat="1" ht="26.25" customHeight="1" x14ac:dyDescent="0.25">
      <c r="A70" s="135"/>
      <c r="B70" s="146"/>
      <c r="C70" s="153" t="s">
        <v>580</v>
      </c>
      <c r="D70" s="154" t="s">
        <v>834</v>
      </c>
      <c r="E70" s="155" t="s">
        <v>121</v>
      </c>
      <c r="F70" s="224" t="s">
        <v>113</v>
      </c>
      <c r="G70" s="201" t="s">
        <v>93</v>
      </c>
      <c r="H70" s="156">
        <v>5</v>
      </c>
      <c r="I70" s="157" t="s">
        <v>118</v>
      </c>
      <c r="J70" s="158" t="s">
        <v>108</v>
      </c>
      <c r="K70" s="159" t="s">
        <v>156</v>
      </c>
      <c r="L70" s="159" t="s">
        <v>160</v>
      </c>
      <c r="M70" s="159">
        <v>250</v>
      </c>
      <c r="N70" s="155" t="s">
        <v>236</v>
      </c>
      <c r="O70" s="160" t="s">
        <v>50</v>
      </c>
      <c r="P70" s="155" t="s">
        <v>499</v>
      </c>
      <c r="Q70" s="158" t="s">
        <v>500</v>
      </c>
      <c r="R70" s="158" t="s">
        <v>109</v>
      </c>
      <c r="S70" s="158" t="s">
        <v>110</v>
      </c>
      <c r="T70" s="155" t="s">
        <v>222</v>
      </c>
      <c r="U70" s="157" t="s">
        <v>123</v>
      </c>
      <c r="V70" s="157" t="s">
        <v>217</v>
      </c>
      <c r="W70" s="161" t="s">
        <v>111</v>
      </c>
      <c r="X70" s="161" t="s">
        <v>111</v>
      </c>
      <c r="Y70" s="157" t="s">
        <v>197</v>
      </c>
      <c r="Z70" s="157" t="s">
        <v>56</v>
      </c>
      <c r="AA70" s="161" t="s">
        <v>449</v>
      </c>
      <c r="AB70" s="161" t="s">
        <v>158</v>
      </c>
      <c r="AC70" s="157" t="s">
        <v>229</v>
      </c>
      <c r="AD70" s="157" t="s">
        <v>56</v>
      </c>
      <c r="AE70" s="155" t="s">
        <v>349</v>
      </c>
      <c r="AF70" s="162"/>
    </row>
    <row r="71" spans="1:32" s="134" customFormat="1" ht="26.25" customHeight="1" x14ac:dyDescent="0.25">
      <c r="A71" s="135"/>
      <c r="B71" s="146"/>
      <c r="C71" s="153" t="s">
        <v>581</v>
      </c>
      <c r="D71" s="154" t="s">
        <v>834</v>
      </c>
      <c r="E71" s="155" t="s">
        <v>121</v>
      </c>
      <c r="F71" s="224" t="s">
        <v>113</v>
      </c>
      <c r="G71" s="201" t="s">
        <v>93</v>
      </c>
      <c r="H71" s="156">
        <v>5</v>
      </c>
      <c r="I71" s="157" t="s">
        <v>118</v>
      </c>
      <c r="J71" s="158" t="s">
        <v>108</v>
      </c>
      <c r="K71" s="159" t="s">
        <v>156</v>
      </c>
      <c r="L71" s="159" t="s">
        <v>160</v>
      </c>
      <c r="M71" s="159">
        <v>250</v>
      </c>
      <c r="N71" s="155" t="s">
        <v>236</v>
      </c>
      <c r="O71" s="160" t="s">
        <v>50</v>
      </c>
      <c r="P71" s="155" t="s">
        <v>499</v>
      </c>
      <c r="Q71" s="158" t="s">
        <v>500</v>
      </c>
      <c r="R71" s="158" t="s">
        <v>116</v>
      </c>
      <c r="S71" s="158" t="s">
        <v>114</v>
      </c>
      <c r="T71" s="155" t="s">
        <v>222</v>
      </c>
      <c r="U71" s="157" t="s">
        <v>123</v>
      </c>
      <c r="V71" s="157" t="s">
        <v>217</v>
      </c>
      <c r="W71" s="161" t="s">
        <v>111</v>
      </c>
      <c r="X71" s="161" t="s">
        <v>111</v>
      </c>
      <c r="Y71" s="157" t="s">
        <v>197</v>
      </c>
      <c r="Z71" s="157" t="s">
        <v>56</v>
      </c>
      <c r="AA71" s="161" t="s">
        <v>449</v>
      </c>
      <c r="AB71" s="161" t="s">
        <v>158</v>
      </c>
      <c r="AC71" s="157" t="s">
        <v>229</v>
      </c>
      <c r="AD71" s="157" t="s">
        <v>56</v>
      </c>
      <c r="AE71" s="155" t="s">
        <v>350</v>
      </c>
      <c r="AF71" s="162"/>
    </row>
    <row r="72" spans="1:32" s="134" customFormat="1" ht="26.25" customHeight="1" x14ac:dyDescent="0.25">
      <c r="A72" s="135"/>
      <c r="B72" s="146"/>
      <c r="C72" s="153" t="s">
        <v>582</v>
      </c>
      <c r="D72" s="154" t="s">
        <v>834</v>
      </c>
      <c r="E72" s="155" t="s">
        <v>121</v>
      </c>
      <c r="F72" s="224" t="s">
        <v>113</v>
      </c>
      <c r="G72" s="202" t="s">
        <v>93</v>
      </c>
      <c r="H72" s="156">
        <v>10</v>
      </c>
      <c r="I72" s="157" t="s">
        <v>118</v>
      </c>
      <c r="J72" s="158" t="s">
        <v>108</v>
      </c>
      <c r="K72" s="159" t="s">
        <v>156</v>
      </c>
      <c r="L72" s="159" t="s">
        <v>160</v>
      </c>
      <c r="M72" s="159">
        <v>250</v>
      </c>
      <c r="N72" s="155" t="s">
        <v>236</v>
      </c>
      <c r="O72" s="160" t="s">
        <v>50</v>
      </c>
      <c r="P72" s="155" t="s">
        <v>499</v>
      </c>
      <c r="Q72" s="158" t="s">
        <v>500</v>
      </c>
      <c r="R72" s="158" t="s">
        <v>116</v>
      </c>
      <c r="S72" s="158" t="s">
        <v>114</v>
      </c>
      <c r="T72" s="155" t="s">
        <v>222</v>
      </c>
      <c r="U72" s="157" t="s">
        <v>145</v>
      </c>
      <c r="V72" s="157" t="s">
        <v>217</v>
      </c>
      <c r="W72" s="161" t="s">
        <v>111</v>
      </c>
      <c r="X72" s="161" t="s">
        <v>111</v>
      </c>
      <c r="Y72" s="157" t="s">
        <v>197</v>
      </c>
      <c r="Z72" s="157" t="s">
        <v>56</v>
      </c>
      <c r="AA72" s="161" t="s">
        <v>449</v>
      </c>
      <c r="AB72" s="161" t="s">
        <v>158</v>
      </c>
      <c r="AC72" s="157" t="s">
        <v>229</v>
      </c>
      <c r="AD72" s="157" t="s">
        <v>56</v>
      </c>
      <c r="AE72" s="155" t="s">
        <v>351</v>
      </c>
      <c r="AF72" s="162"/>
    </row>
    <row r="73" spans="1:32" s="134" customFormat="1" ht="26.25" customHeight="1" x14ac:dyDescent="0.25">
      <c r="A73" s="135"/>
      <c r="B73" s="146"/>
      <c r="C73" s="153" t="s">
        <v>583</v>
      </c>
      <c r="D73" s="154" t="s">
        <v>834</v>
      </c>
      <c r="E73" s="155" t="s">
        <v>121</v>
      </c>
      <c r="F73" s="224" t="s">
        <v>113</v>
      </c>
      <c r="G73" s="201" t="s">
        <v>93</v>
      </c>
      <c r="H73" s="156">
        <v>5</v>
      </c>
      <c r="I73" s="157" t="s">
        <v>118</v>
      </c>
      <c r="J73" s="158" t="s">
        <v>108</v>
      </c>
      <c r="K73" s="159" t="s">
        <v>156</v>
      </c>
      <c r="L73" s="159" t="s">
        <v>160</v>
      </c>
      <c r="M73" s="159">
        <v>250</v>
      </c>
      <c r="N73" s="155" t="s">
        <v>236</v>
      </c>
      <c r="O73" s="160" t="s">
        <v>50</v>
      </c>
      <c r="P73" s="155" t="s">
        <v>499</v>
      </c>
      <c r="Q73" s="158" t="s">
        <v>501</v>
      </c>
      <c r="R73" s="158" t="s">
        <v>116</v>
      </c>
      <c r="S73" s="158" t="s">
        <v>114</v>
      </c>
      <c r="T73" s="155" t="s">
        <v>222</v>
      </c>
      <c r="U73" s="157" t="s">
        <v>123</v>
      </c>
      <c r="V73" s="157" t="s">
        <v>217</v>
      </c>
      <c r="W73" s="161" t="s">
        <v>111</v>
      </c>
      <c r="X73" s="161" t="s">
        <v>111</v>
      </c>
      <c r="Y73" s="157" t="s">
        <v>197</v>
      </c>
      <c r="Z73" s="157" t="s">
        <v>56</v>
      </c>
      <c r="AA73" s="161" t="s">
        <v>449</v>
      </c>
      <c r="AB73" s="161" t="s">
        <v>158</v>
      </c>
      <c r="AC73" s="157" t="s">
        <v>229</v>
      </c>
      <c r="AD73" s="157" t="s">
        <v>56</v>
      </c>
      <c r="AE73" s="155" t="s">
        <v>352</v>
      </c>
      <c r="AF73" s="162"/>
    </row>
    <row r="74" spans="1:32" s="134" customFormat="1" ht="26.25" customHeight="1" x14ac:dyDescent="0.25">
      <c r="A74" s="135"/>
      <c r="B74" s="146"/>
      <c r="C74" s="153" t="s">
        <v>1084</v>
      </c>
      <c r="D74" s="154" t="s">
        <v>834</v>
      </c>
      <c r="E74" s="155" t="s">
        <v>121</v>
      </c>
      <c r="F74" s="224" t="s">
        <v>113</v>
      </c>
      <c r="G74" s="201" t="s">
        <v>93</v>
      </c>
      <c r="H74" s="156">
        <v>5</v>
      </c>
      <c r="I74" s="157" t="s">
        <v>118</v>
      </c>
      <c r="J74" s="158" t="s">
        <v>108</v>
      </c>
      <c r="K74" s="159" t="s">
        <v>156</v>
      </c>
      <c r="L74" s="159" t="s">
        <v>160</v>
      </c>
      <c r="M74" s="159">
        <v>250</v>
      </c>
      <c r="N74" s="155" t="s">
        <v>236</v>
      </c>
      <c r="O74" s="160" t="s">
        <v>50</v>
      </c>
      <c r="P74" s="155" t="s">
        <v>499</v>
      </c>
      <c r="Q74" s="158" t="s">
        <v>501</v>
      </c>
      <c r="R74" s="158" t="s">
        <v>125</v>
      </c>
      <c r="S74" s="158" t="s">
        <v>122</v>
      </c>
      <c r="T74" s="155" t="s">
        <v>222</v>
      </c>
      <c r="U74" s="157" t="s">
        <v>145</v>
      </c>
      <c r="V74" s="157" t="s">
        <v>217</v>
      </c>
      <c r="W74" s="161" t="s">
        <v>111</v>
      </c>
      <c r="X74" s="161" t="s">
        <v>111</v>
      </c>
      <c r="Y74" s="157" t="s">
        <v>197</v>
      </c>
      <c r="Z74" s="157" t="s">
        <v>56</v>
      </c>
      <c r="AA74" s="161" t="s">
        <v>449</v>
      </c>
      <c r="AB74" s="161" t="s">
        <v>158</v>
      </c>
      <c r="AC74" s="157" t="s">
        <v>229</v>
      </c>
      <c r="AD74" s="157" t="s">
        <v>56</v>
      </c>
      <c r="AE74" s="155" t="s">
        <v>584</v>
      </c>
      <c r="AF74" s="162"/>
    </row>
    <row r="75" spans="1:32" s="134" customFormat="1" ht="26.25" customHeight="1" x14ac:dyDescent="0.25">
      <c r="A75" s="135"/>
      <c r="B75" s="146"/>
      <c r="C75" s="153" t="s">
        <v>618</v>
      </c>
      <c r="D75" s="154" t="s">
        <v>835</v>
      </c>
      <c r="E75" s="155" t="s">
        <v>121</v>
      </c>
      <c r="F75" s="224" t="s">
        <v>113</v>
      </c>
      <c r="G75" s="201" t="s">
        <v>93</v>
      </c>
      <c r="H75" s="156">
        <v>5</v>
      </c>
      <c r="I75" s="157" t="s">
        <v>112</v>
      </c>
      <c r="J75" s="158" t="s">
        <v>108</v>
      </c>
      <c r="K75" s="159" t="s">
        <v>156</v>
      </c>
      <c r="L75" s="159" t="s">
        <v>160</v>
      </c>
      <c r="M75" s="159">
        <v>250</v>
      </c>
      <c r="N75" s="155" t="s">
        <v>236</v>
      </c>
      <c r="O75" s="160" t="s">
        <v>50</v>
      </c>
      <c r="P75" s="155" t="s">
        <v>820</v>
      </c>
      <c r="Q75" s="158" t="s">
        <v>829</v>
      </c>
      <c r="R75" s="158" t="s">
        <v>109</v>
      </c>
      <c r="S75" s="158" t="s">
        <v>110</v>
      </c>
      <c r="T75" s="155" t="s">
        <v>222</v>
      </c>
      <c r="U75" s="157" t="s">
        <v>123</v>
      </c>
      <c r="V75" s="157" t="s">
        <v>217</v>
      </c>
      <c r="W75" s="161" t="s">
        <v>111</v>
      </c>
      <c r="X75" s="161" t="s">
        <v>111</v>
      </c>
      <c r="Y75" s="157" t="s">
        <v>197</v>
      </c>
      <c r="Z75" s="157" t="s">
        <v>56</v>
      </c>
      <c r="AA75" s="161" t="s">
        <v>449</v>
      </c>
      <c r="AB75" s="161" t="s">
        <v>158</v>
      </c>
      <c r="AC75" s="157" t="s">
        <v>229</v>
      </c>
      <c r="AD75" s="157" t="s">
        <v>56</v>
      </c>
      <c r="AE75" s="155" t="s">
        <v>312</v>
      </c>
      <c r="AF75" s="162"/>
    </row>
    <row r="76" spans="1:32" s="134" customFormat="1" ht="26.25" customHeight="1" x14ac:dyDescent="0.25">
      <c r="A76" s="135"/>
      <c r="B76" s="146"/>
      <c r="C76" s="153" t="s">
        <v>620</v>
      </c>
      <c r="D76" s="154" t="s">
        <v>835</v>
      </c>
      <c r="E76" s="155" t="s">
        <v>121</v>
      </c>
      <c r="F76" s="224" t="s">
        <v>113</v>
      </c>
      <c r="G76" s="202" t="s">
        <v>93</v>
      </c>
      <c r="H76" s="156">
        <v>5</v>
      </c>
      <c r="I76" s="157" t="s">
        <v>112</v>
      </c>
      <c r="J76" s="158" t="s">
        <v>108</v>
      </c>
      <c r="K76" s="159" t="s">
        <v>156</v>
      </c>
      <c r="L76" s="159" t="s">
        <v>160</v>
      </c>
      <c r="M76" s="159">
        <v>250</v>
      </c>
      <c r="N76" s="155" t="s">
        <v>236</v>
      </c>
      <c r="O76" s="160" t="s">
        <v>50</v>
      </c>
      <c r="P76" s="155" t="s">
        <v>820</v>
      </c>
      <c r="Q76" s="158" t="s">
        <v>829</v>
      </c>
      <c r="R76" s="158" t="s">
        <v>116</v>
      </c>
      <c r="S76" s="158" t="s">
        <v>114</v>
      </c>
      <c r="T76" s="155" t="s">
        <v>222</v>
      </c>
      <c r="U76" s="157" t="s">
        <v>123</v>
      </c>
      <c r="V76" s="157" t="s">
        <v>217</v>
      </c>
      <c r="W76" s="161" t="s">
        <v>111</v>
      </c>
      <c r="X76" s="161" t="s">
        <v>111</v>
      </c>
      <c r="Y76" s="157" t="s">
        <v>197</v>
      </c>
      <c r="Z76" s="157" t="s">
        <v>56</v>
      </c>
      <c r="AA76" s="161" t="s">
        <v>449</v>
      </c>
      <c r="AB76" s="161" t="s">
        <v>158</v>
      </c>
      <c r="AC76" s="157" t="s">
        <v>229</v>
      </c>
      <c r="AD76" s="157" t="s">
        <v>56</v>
      </c>
      <c r="AE76" s="155" t="s">
        <v>619</v>
      </c>
      <c r="AF76" s="162"/>
    </row>
    <row r="77" spans="1:32" s="134" customFormat="1" ht="26.25" customHeight="1" x14ac:dyDescent="0.25">
      <c r="A77" s="135"/>
      <c r="B77" s="146"/>
      <c r="C77" s="153" t="s">
        <v>621</v>
      </c>
      <c r="D77" s="154" t="s">
        <v>835</v>
      </c>
      <c r="E77" s="155" t="s">
        <v>121</v>
      </c>
      <c r="F77" s="224" t="s">
        <v>113</v>
      </c>
      <c r="G77" s="201" t="s">
        <v>93</v>
      </c>
      <c r="H77" s="156">
        <v>6</v>
      </c>
      <c r="I77" s="157" t="s">
        <v>112</v>
      </c>
      <c r="J77" s="158" t="s">
        <v>108</v>
      </c>
      <c r="K77" s="159" t="s">
        <v>156</v>
      </c>
      <c r="L77" s="159" t="s">
        <v>160</v>
      </c>
      <c r="M77" s="159">
        <v>250</v>
      </c>
      <c r="N77" s="155" t="s">
        <v>236</v>
      </c>
      <c r="O77" s="160" t="s">
        <v>50</v>
      </c>
      <c r="P77" s="155" t="s">
        <v>820</v>
      </c>
      <c r="Q77" s="158" t="s">
        <v>829</v>
      </c>
      <c r="R77" s="158" t="s">
        <v>116</v>
      </c>
      <c r="S77" s="158" t="s">
        <v>114</v>
      </c>
      <c r="T77" s="155" t="s">
        <v>222</v>
      </c>
      <c r="U77" s="157" t="s">
        <v>145</v>
      </c>
      <c r="V77" s="157" t="s">
        <v>217</v>
      </c>
      <c r="W77" s="161" t="s">
        <v>111</v>
      </c>
      <c r="X77" s="161" t="s">
        <v>111</v>
      </c>
      <c r="Y77" s="157" t="s">
        <v>197</v>
      </c>
      <c r="Z77" s="157" t="s">
        <v>56</v>
      </c>
      <c r="AA77" s="161" t="s">
        <v>449</v>
      </c>
      <c r="AB77" s="161" t="s">
        <v>158</v>
      </c>
      <c r="AC77" s="157" t="s">
        <v>229</v>
      </c>
      <c r="AD77" s="157" t="s">
        <v>56</v>
      </c>
      <c r="AE77" s="155" t="s">
        <v>313</v>
      </c>
      <c r="AF77" s="162"/>
    </row>
    <row r="78" spans="1:32" s="134" customFormat="1" ht="26.25" customHeight="1" x14ac:dyDescent="0.25">
      <c r="A78" s="135"/>
      <c r="B78" s="146"/>
      <c r="C78" s="153" t="s">
        <v>1076</v>
      </c>
      <c r="D78" s="154" t="s">
        <v>835</v>
      </c>
      <c r="E78" s="155" t="s">
        <v>121</v>
      </c>
      <c r="F78" s="224" t="s">
        <v>113</v>
      </c>
      <c r="G78" s="201" t="s">
        <v>93</v>
      </c>
      <c r="H78" s="156">
        <v>5</v>
      </c>
      <c r="I78" s="157" t="s">
        <v>112</v>
      </c>
      <c r="J78" s="158" t="s">
        <v>108</v>
      </c>
      <c r="K78" s="159" t="s">
        <v>156</v>
      </c>
      <c r="L78" s="159" t="s">
        <v>160</v>
      </c>
      <c r="M78" s="159">
        <v>250</v>
      </c>
      <c r="N78" s="155" t="s">
        <v>236</v>
      </c>
      <c r="O78" s="160" t="s">
        <v>50</v>
      </c>
      <c r="P78" s="155" t="s">
        <v>820</v>
      </c>
      <c r="Q78" s="158" t="s">
        <v>829</v>
      </c>
      <c r="R78" s="158" t="s">
        <v>125</v>
      </c>
      <c r="S78" s="158" t="s">
        <v>114</v>
      </c>
      <c r="T78" s="155" t="s">
        <v>222</v>
      </c>
      <c r="U78" s="157" t="s">
        <v>123</v>
      </c>
      <c r="V78" s="157" t="s">
        <v>217</v>
      </c>
      <c r="W78" s="161" t="s">
        <v>111</v>
      </c>
      <c r="X78" s="161" t="s">
        <v>111</v>
      </c>
      <c r="Y78" s="157" t="s">
        <v>197</v>
      </c>
      <c r="Z78" s="157" t="s">
        <v>56</v>
      </c>
      <c r="AA78" s="161" t="s">
        <v>449</v>
      </c>
      <c r="AB78" s="161" t="s">
        <v>158</v>
      </c>
      <c r="AC78" s="157" t="s">
        <v>229</v>
      </c>
      <c r="AD78" s="157" t="s">
        <v>56</v>
      </c>
      <c r="AE78" s="155" t="s">
        <v>40</v>
      </c>
      <c r="AF78" s="162"/>
    </row>
    <row r="79" spans="1:32" s="134" customFormat="1" ht="26.25" customHeight="1" x14ac:dyDescent="0.25">
      <c r="A79" s="135"/>
      <c r="B79" s="146"/>
      <c r="C79" s="153" t="s">
        <v>622</v>
      </c>
      <c r="D79" s="154" t="s">
        <v>835</v>
      </c>
      <c r="E79" s="155" t="s">
        <v>121</v>
      </c>
      <c r="F79" s="224" t="s">
        <v>113</v>
      </c>
      <c r="G79" s="201" t="s">
        <v>93</v>
      </c>
      <c r="H79" s="156">
        <v>5</v>
      </c>
      <c r="I79" s="157" t="s">
        <v>112</v>
      </c>
      <c r="J79" s="158" t="s">
        <v>108</v>
      </c>
      <c r="K79" s="159" t="s">
        <v>156</v>
      </c>
      <c r="L79" s="159" t="s">
        <v>160</v>
      </c>
      <c r="M79" s="159">
        <v>250</v>
      </c>
      <c r="N79" s="155" t="s">
        <v>236</v>
      </c>
      <c r="O79" s="160" t="s">
        <v>50</v>
      </c>
      <c r="P79" s="155" t="s">
        <v>820</v>
      </c>
      <c r="Q79" s="158" t="s">
        <v>830</v>
      </c>
      <c r="R79" s="158" t="s">
        <v>116</v>
      </c>
      <c r="S79" s="158" t="s">
        <v>114</v>
      </c>
      <c r="T79" s="155" t="s">
        <v>222</v>
      </c>
      <c r="U79" s="157" t="s">
        <v>145</v>
      </c>
      <c r="V79" s="157" t="s">
        <v>217</v>
      </c>
      <c r="W79" s="161" t="s">
        <v>111</v>
      </c>
      <c r="X79" s="161" t="s">
        <v>111</v>
      </c>
      <c r="Y79" s="157" t="s">
        <v>197</v>
      </c>
      <c r="Z79" s="157" t="s">
        <v>56</v>
      </c>
      <c r="AA79" s="161" t="s">
        <v>449</v>
      </c>
      <c r="AB79" s="161" t="s">
        <v>158</v>
      </c>
      <c r="AC79" s="157" t="s">
        <v>229</v>
      </c>
      <c r="AD79" s="157" t="s">
        <v>56</v>
      </c>
      <c r="AE79" s="155" t="s">
        <v>314</v>
      </c>
      <c r="AF79" s="162"/>
    </row>
    <row r="80" spans="1:32" s="134" customFormat="1" ht="26.25" customHeight="1" x14ac:dyDescent="0.25">
      <c r="A80" s="135"/>
      <c r="B80" s="146"/>
      <c r="C80" s="153" t="s">
        <v>1085</v>
      </c>
      <c r="D80" s="154" t="s">
        <v>835</v>
      </c>
      <c r="E80" s="155" t="s">
        <v>121</v>
      </c>
      <c r="F80" s="224" t="s">
        <v>113</v>
      </c>
      <c r="G80" s="201" t="s">
        <v>93</v>
      </c>
      <c r="H80" s="156">
        <v>5</v>
      </c>
      <c r="I80" s="157" t="s">
        <v>112</v>
      </c>
      <c r="J80" s="158" t="s">
        <v>108</v>
      </c>
      <c r="K80" s="159" t="s">
        <v>156</v>
      </c>
      <c r="L80" s="159" t="s">
        <v>160</v>
      </c>
      <c r="M80" s="159">
        <v>250</v>
      </c>
      <c r="N80" s="155" t="s">
        <v>236</v>
      </c>
      <c r="O80" s="160" t="s">
        <v>50</v>
      </c>
      <c r="P80" s="155" t="s">
        <v>820</v>
      </c>
      <c r="Q80" s="158" t="s">
        <v>830</v>
      </c>
      <c r="R80" s="158" t="s">
        <v>125</v>
      </c>
      <c r="S80" s="158" t="s">
        <v>122</v>
      </c>
      <c r="T80" s="155" t="s">
        <v>222</v>
      </c>
      <c r="U80" s="157" t="s">
        <v>145</v>
      </c>
      <c r="V80" s="157" t="s">
        <v>217</v>
      </c>
      <c r="W80" s="161" t="s">
        <v>111</v>
      </c>
      <c r="X80" s="161" t="s">
        <v>111</v>
      </c>
      <c r="Y80" s="157" t="s">
        <v>197</v>
      </c>
      <c r="Z80" s="157" t="s">
        <v>56</v>
      </c>
      <c r="AA80" s="161" t="s">
        <v>449</v>
      </c>
      <c r="AB80" s="161" t="s">
        <v>158</v>
      </c>
      <c r="AC80" s="157" t="s">
        <v>229</v>
      </c>
      <c r="AD80" s="157" t="s">
        <v>56</v>
      </c>
      <c r="AE80" s="155" t="s">
        <v>40</v>
      </c>
      <c r="AF80" s="162"/>
    </row>
    <row r="81" spans="1:32" s="134" customFormat="1" ht="26.25" customHeight="1" x14ac:dyDescent="0.25">
      <c r="A81" s="135"/>
      <c r="B81" s="146"/>
      <c r="C81" s="153" t="s">
        <v>627</v>
      </c>
      <c r="D81" s="154" t="s">
        <v>836</v>
      </c>
      <c r="E81" s="155" t="s">
        <v>121</v>
      </c>
      <c r="F81" s="224" t="s">
        <v>113</v>
      </c>
      <c r="G81" s="201" t="s">
        <v>93</v>
      </c>
      <c r="H81" s="156">
        <v>6</v>
      </c>
      <c r="I81" s="157" t="s">
        <v>112</v>
      </c>
      <c r="J81" s="158" t="s">
        <v>108</v>
      </c>
      <c r="K81" s="159" t="s">
        <v>156</v>
      </c>
      <c r="L81" s="159" t="s">
        <v>160</v>
      </c>
      <c r="M81" s="159">
        <v>250</v>
      </c>
      <c r="N81" s="155" t="s">
        <v>236</v>
      </c>
      <c r="O81" s="160" t="s">
        <v>50</v>
      </c>
      <c r="P81" s="155" t="s">
        <v>499</v>
      </c>
      <c r="Q81" s="158" t="s">
        <v>500</v>
      </c>
      <c r="R81" s="158" t="s">
        <v>109</v>
      </c>
      <c r="S81" s="158" t="s">
        <v>110</v>
      </c>
      <c r="T81" s="155" t="s">
        <v>222</v>
      </c>
      <c r="U81" s="157" t="s">
        <v>123</v>
      </c>
      <c r="V81" s="157" t="s">
        <v>217</v>
      </c>
      <c r="W81" s="161" t="s">
        <v>111</v>
      </c>
      <c r="X81" s="161" t="s">
        <v>111</v>
      </c>
      <c r="Y81" s="157" t="s">
        <v>197</v>
      </c>
      <c r="Z81" s="157" t="s">
        <v>56</v>
      </c>
      <c r="AA81" s="161" t="s">
        <v>449</v>
      </c>
      <c r="AB81" s="161" t="s">
        <v>158</v>
      </c>
      <c r="AC81" s="157" t="s">
        <v>229</v>
      </c>
      <c r="AD81" s="157" t="s">
        <v>56</v>
      </c>
      <c r="AE81" s="155" t="s">
        <v>357</v>
      </c>
      <c r="AF81" s="162"/>
    </row>
    <row r="82" spans="1:32" s="134" customFormat="1" ht="26.25" customHeight="1" x14ac:dyDescent="0.25">
      <c r="A82" s="135"/>
      <c r="B82" s="146"/>
      <c r="C82" s="153" t="s">
        <v>628</v>
      </c>
      <c r="D82" s="154" t="s">
        <v>836</v>
      </c>
      <c r="E82" s="155" t="s">
        <v>121</v>
      </c>
      <c r="F82" s="224" t="s">
        <v>113</v>
      </c>
      <c r="G82" s="201" t="s">
        <v>93</v>
      </c>
      <c r="H82" s="156">
        <v>6</v>
      </c>
      <c r="I82" s="157" t="s">
        <v>112</v>
      </c>
      <c r="J82" s="158" t="s">
        <v>108</v>
      </c>
      <c r="K82" s="159" t="s">
        <v>156</v>
      </c>
      <c r="L82" s="159" t="s">
        <v>160</v>
      </c>
      <c r="M82" s="159">
        <v>250</v>
      </c>
      <c r="N82" s="155" t="s">
        <v>236</v>
      </c>
      <c r="O82" s="160" t="s">
        <v>50</v>
      </c>
      <c r="P82" s="155" t="s">
        <v>499</v>
      </c>
      <c r="Q82" s="158" t="s">
        <v>500</v>
      </c>
      <c r="R82" s="158" t="s">
        <v>116</v>
      </c>
      <c r="S82" s="158" t="s">
        <v>114</v>
      </c>
      <c r="T82" s="155" t="s">
        <v>222</v>
      </c>
      <c r="U82" s="157" t="s">
        <v>123</v>
      </c>
      <c r="V82" s="157" t="s">
        <v>217</v>
      </c>
      <c r="W82" s="161" t="s">
        <v>111</v>
      </c>
      <c r="X82" s="161" t="s">
        <v>111</v>
      </c>
      <c r="Y82" s="157" t="s">
        <v>197</v>
      </c>
      <c r="Z82" s="157" t="s">
        <v>56</v>
      </c>
      <c r="AA82" s="161" t="s">
        <v>449</v>
      </c>
      <c r="AB82" s="161" t="s">
        <v>158</v>
      </c>
      <c r="AC82" s="157" t="s">
        <v>229</v>
      </c>
      <c r="AD82" s="157" t="s">
        <v>56</v>
      </c>
      <c r="AE82" s="155" t="s">
        <v>358</v>
      </c>
      <c r="AF82" s="162"/>
    </row>
    <row r="83" spans="1:32" s="134" customFormat="1" ht="26.25" customHeight="1" x14ac:dyDescent="0.25">
      <c r="A83" s="135"/>
      <c r="B83" s="146"/>
      <c r="C83" s="153" t="s">
        <v>629</v>
      </c>
      <c r="D83" s="154" t="s">
        <v>836</v>
      </c>
      <c r="E83" s="155" t="s">
        <v>121</v>
      </c>
      <c r="F83" s="224" t="s">
        <v>113</v>
      </c>
      <c r="G83" s="201" t="s">
        <v>93</v>
      </c>
      <c r="H83" s="156">
        <v>10</v>
      </c>
      <c r="I83" s="157" t="s">
        <v>112</v>
      </c>
      <c r="J83" s="158" t="s">
        <v>108</v>
      </c>
      <c r="K83" s="159" t="s">
        <v>156</v>
      </c>
      <c r="L83" s="159" t="s">
        <v>160</v>
      </c>
      <c r="M83" s="159">
        <v>250</v>
      </c>
      <c r="N83" s="155" t="s">
        <v>236</v>
      </c>
      <c r="O83" s="160" t="s">
        <v>50</v>
      </c>
      <c r="P83" s="155" t="s">
        <v>499</v>
      </c>
      <c r="Q83" s="158" t="s">
        <v>500</v>
      </c>
      <c r="R83" s="158" t="s">
        <v>116</v>
      </c>
      <c r="S83" s="158" t="s">
        <v>114</v>
      </c>
      <c r="T83" s="155" t="s">
        <v>222</v>
      </c>
      <c r="U83" s="157" t="s">
        <v>145</v>
      </c>
      <c r="V83" s="157" t="s">
        <v>217</v>
      </c>
      <c r="W83" s="161" t="s">
        <v>111</v>
      </c>
      <c r="X83" s="161" t="s">
        <v>111</v>
      </c>
      <c r="Y83" s="157" t="s">
        <v>197</v>
      </c>
      <c r="Z83" s="157" t="s">
        <v>56</v>
      </c>
      <c r="AA83" s="161" t="s">
        <v>449</v>
      </c>
      <c r="AB83" s="161" t="s">
        <v>158</v>
      </c>
      <c r="AC83" s="157" t="s">
        <v>229</v>
      </c>
      <c r="AD83" s="157" t="s">
        <v>56</v>
      </c>
      <c r="AE83" s="155" t="s">
        <v>359</v>
      </c>
      <c r="AF83" s="162"/>
    </row>
    <row r="84" spans="1:32" s="134" customFormat="1" ht="26.25" customHeight="1" x14ac:dyDescent="0.25">
      <c r="A84" s="135"/>
      <c r="B84" s="146"/>
      <c r="C84" s="153" t="s">
        <v>1077</v>
      </c>
      <c r="D84" s="154" t="s">
        <v>836</v>
      </c>
      <c r="E84" s="155" t="s">
        <v>121</v>
      </c>
      <c r="F84" s="224" t="s">
        <v>113</v>
      </c>
      <c r="G84" s="201" t="s">
        <v>93</v>
      </c>
      <c r="H84" s="156">
        <v>6</v>
      </c>
      <c r="I84" s="157" t="s">
        <v>112</v>
      </c>
      <c r="J84" s="158" t="s">
        <v>108</v>
      </c>
      <c r="K84" s="159" t="s">
        <v>156</v>
      </c>
      <c r="L84" s="159" t="s">
        <v>160</v>
      </c>
      <c r="M84" s="159">
        <v>250</v>
      </c>
      <c r="N84" s="155" t="s">
        <v>236</v>
      </c>
      <c r="O84" s="160" t="s">
        <v>50</v>
      </c>
      <c r="P84" s="155" t="s">
        <v>499</v>
      </c>
      <c r="Q84" s="158" t="s">
        <v>500</v>
      </c>
      <c r="R84" s="158" t="s">
        <v>125</v>
      </c>
      <c r="S84" s="158" t="s">
        <v>114</v>
      </c>
      <c r="T84" s="155" t="s">
        <v>222</v>
      </c>
      <c r="U84" s="157" t="s">
        <v>123</v>
      </c>
      <c r="V84" s="157" t="s">
        <v>217</v>
      </c>
      <c r="W84" s="161" t="s">
        <v>111</v>
      </c>
      <c r="X84" s="161" t="s">
        <v>111</v>
      </c>
      <c r="Y84" s="157" t="s">
        <v>197</v>
      </c>
      <c r="Z84" s="157" t="s">
        <v>56</v>
      </c>
      <c r="AA84" s="161" t="s">
        <v>449</v>
      </c>
      <c r="AB84" s="161" t="s">
        <v>158</v>
      </c>
      <c r="AC84" s="157" t="s">
        <v>229</v>
      </c>
      <c r="AD84" s="157" t="s">
        <v>56</v>
      </c>
      <c r="AE84" s="155" t="s">
        <v>40</v>
      </c>
      <c r="AF84" s="162"/>
    </row>
    <row r="85" spans="1:32" s="134" customFormat="1" ht="26.25" customHeight="1" x14ac:dyDescent="0.25">
      <c r="A85" s="135"/>
      <c r="B85" s="146"/>
      <c r="C85" s="153" t="s">
        <v>630</v>
      </c>
      <c r="D85" s="154" t="s">
        <v>836</v>
      </c>
      <c r="E85" s="155" t="s">
        <v>121</v>
      </c>
      <c r="F85" s="224" t="s">
        <v>113</v>
      </c>
      <c r="G85" s="201" t="s">
        <v>93</v>
      </c>
      <c r="H85" s="156">
        <v>10</v>
      </c>
      <c r="I85" s="157" t="s">
        <v>112</v>
      </c>
      <c r="J85" s="158" t="s">
        <v>108</v>
      </c>
      <c r="K85" s="159" t="s">
        <v>156</v>
      </c>
      <c r="L85" s="159" t="s">
        <v>160</v>
      </c>
      <c r="M85" s="159">
        <v>250</v>
      </c>
      <c r="N85" s="155" t="s">
        <v>236</v>
      </c>
      <c r="O85" s="160" t="s">
        <v>50</v>
      </c>
      <c r="P85" s="155" t="s">
        <v>499</v>
      </c>
      <c r="Q85" s="158" t="s">
        <v>501</v>
      </c>
      <c r="R85" s="158" t="s">
        <v>116</v>
      </c>
      <c r="S85" s="158" t="s">
        <v>114</v>
      </c>
      <c r="T85" s="155" t="s">
        <v>222</v>
      </c>
      <c r="U85" s="157" t="s">
        <v>145</v>
      </c>
      <c r="V85" s="157" t="s">
        <v>217</v>
      </c>
      <c r="W85" s="161" t="s">
        <v>111</v>
      </c>
      <c r="X85" s="161" t="s">
        <v>111</v>
      </c>
      <c r="Y85" s="157" t="s">
        <v>197</v>
      </c>
      <c r="Z85" s="157" t="s">
        <v>56</v>
      </c>
      <c r="AA85" s="161" t="s">
        <v>449</v>
      </c>
      <c r="AB85" s="161" t="s">
        <v>158</v>
      </c>
      <c r="AC85" s="157" t="s">
        <v>229</v>
      </c>
      <c r="AD85" s="157" t="s">
        <v>56</v>
      </c>
      <c r="AE85" s="155" t="s">
        <v>360</v>
      </c>
      <c r="AF85" s="162"/>
    </row>
    <row r="86" spans="1:32" s="134" customFormat="1" ht="26.25" customHeight="1" x14ac:dyDescent="0.25">
      <c r="A86" s="135"/>
      <c r="B86" s="146"/>
      <c r="C86" s="153" t="s">
        <v>631</v>
      </c>
      <c r="D86" s="154" t="s">
        <v>836</v>
      </c>
      <c r="E86" s="155" t="s">
        <v>121</v>
      </c>
      <c r="F86" s="224" t="s">
        <v>113</v>
      </c>
      <c r="G86" s="201" t="s">
        <v>93</v>
      </c>
      <c r="H86" s="156">
        <v>6</v>
      </c>
      <c r="I86" s="157" t="s">
        <v>112</v>
      </c>
      <c r="J86" s="158" t="s">
        <v>108</v>
      </c>
      <c r="K86" s="159" t="s">
        <v>156</v>
      </c>
      <c r="L86" s="159" t="s">
        <v>160</v>
      </c>
      <c r="M86" s="159">
        <v>250</v>
      </c>
      <c r="N86" s="155" t="s">
        <v>236</v>
      </c>
      <c r="O86" s="160" t="s">
        <v>50</v>
      </c>
      <c r="P86" s="155" t="s">
        <v>499</v>
      </c>
      <c r="Q86" s="158" t="s">
        <v>501</v>
      </c>
      <c r="R86" s="158" t="s">
        <v>125</v>
      </c>
      <c r="S86" s="158" t="s">
        <v>122</v>
      </c>
      <c r="T86" s="155" t="s">
        <v>222</v>
      </c>
      <c r="U86" s="157" t="s">
        <v>145</v>
      </c>
      <c r="V86" s="157" t="s">
        <v>217</v>
      </c>
      <c r="W86" s="161" t="s">
        <v>111</v>
      </c>
      <c r="X86" s="161" t="s">
        <v>111</v>
      </c>
      <c r="Y86" s="157" t="s">
        <v>197</v>
      </c>
      <c r="Z86" s="157" t="s">
        <v>56</v>
      </c>
      <c r="AA86" s="161" t="s">
        <v>449</v>
      </c>
      <c r="AB86" s="161" t="s">
        <v>158</v>
      </c>
      <c r="AC86" s="157" t="s">
        <v>229</v>
      </c>
      <c r="AD86" s="157" t="s">
        <v>56</v>
      </c>
      <c r="AE86" s="155" t="s">
        <v>361</v>
      </c>
      <c r="AF86" s="162"/>
    </row>
    <row r="87" spans="1:32" s="134" customFormat="1" ht="26.25" customHeight="1" x14ac:dyDescent="0.25">
      <c r="A87" s="135"/>
      <c r="B87" s="146"/>
      <c r="C87" s="147" t="str">
        <f>E88</f>
        <v>ThinkPad T</v>
      </c>
      <c r="D87" s="148"/>
      <c r="E87" s="149" t="str">
        <f>E88</f>
        <v>ThinkPad T</v>
      </c>
      <c r="F87" s="148"/>
      <c r="G87" s="150"/>
      <c r="H87" s="151"/>
      <c r="I87" s="151"/>
      <c r="J87" s="148"/>
      <c r="K87" s="152"/>
      <c r="L87" s="152"/>
      <c r="M87" s="152"/>
      <c r="N87" s="152"/>
      <c r="O87" s="148"/>
      <c r="P87" s="148"/>
      <c r="Q87" s="148"/>
      <c r="R87" s="148"/>
      <c r="S87" s="148"/>
      <c r="T87" s="148"/>
      <c r="U87" s="151"/>
      <c r="V87" s="151"/>
      <c r="W87" s="151"/>
      <c r="X87" s="151"/>
      <c r="Y87" s="151"/>
      <c r="Z87" s="151"/>
      <c r="AA87" s="151"/>
      <c r="AB87" s="148"/>
      <c r="AC87" s="151"/>
      <c r="AD87" s="151"/>
      <c r="AE87" s="151"/>
      <c r="AF87" s="142"/>
    </row>
    <row r="88" spans="1:32" s="134" customFormat="1" ht="26.25" customHeight="1" x14ac:dyDescent="0.25">
      <c r="A88" s="135"/>
      <c r="B88" s="146"/>
      <c r="C88" s="153" t="s">
        <v>1105</v>
      </c>
      <c r="D88" s="154" t="s">
        <v>1056</v>
      </c>
      <c r="E88" s="155" t="s">
        <v>124</v>
      </c>
      <c r="F88" s="224" t="s">
        <v>113</v>
      </c>
      <c r="G88" s="201" t="s">
        <v>93</v>
      </c>
      <c r="H88" s="156">
        <v>5</v>
      </c>
      <c r="I88" s="157" t="s">
        <v>118</v>
      </c>
      <c r="J88" s="158" t="s">
        <v>133</v>
      </c>
      <c r="K88" s="159" t="s">
        <v>161</v>
      </c>
      <c r="L88" s="159" t="s">
        <v>160</v>
      </c>
      <c r="M88" s="159">
        <v>400</v>
      </c>
      <c r="N88" s="155" t="s">
        <v>236</v>
      </c>
      <c r="O88" s="160" t="s">
        <v>247</v>
      </c>
      <c r="P88" s="155" t="s">
        <v>999</v>
      </c>
      <c r="Q88" s="158" t="s">
        <v>1000</v>
      </c>
      <c r="R88" s="158" t="s">
        <v>116</v>
      </c>
      <c r="S88" s="158" t="s">
        <v>114</v>
      </c>
      <c r="T88" s="155" t="s">
        <v>222</v>
      </c>
      <c r="U88" s="157" t="s">
        <v>123</v>
      </c>
      <c r="V88" s="157" t="s">
        <v>217</v>
      </c>
      <c r="W88" s="161" t="s">
        <v>111</v>
      </c>
      <c r="X88" s="161" t="s">
        <v>111</v>
      </c>
      <c r="Y88" s="157" t="s">
        <v>464</v>
      </c>
      <c r="Z88" s="157" t="s">
        <v>56</v>
      </c>
      <c r="AA88" s="161" t="s">
        <v>455</v>
      </c>
      <c r="AB88" s="161" t="s">
        <v>162</v>
      </c>
      <c r="AC88" s="157" t="s">
        <v>229</v>
      </c>
      <c r="AD88" s="157" t="s">
        <v>56</v>
      </c>
      <c r="AE88" s="155" t="s">
        <v>389</v>
      </c>
      <c r="AF88" s="162"/>
    </row>
    <row r="89" spans="1:32" s="134" customFormat="1" ht="26.25" customHeight="1" x14ac:dyDescent="0.25">
      <c r="A89" s="135"/>
      <c r="B89" s="146"/>
      <c r="C89" s="153" t="s">
        <v>1013</v>
      </c>
      <c r="D89" s="154" t="s">
        <v>1056</v>
      </c>
      <c r="E89" s="155" t="s">
        <v>124</v>
      </c>
      <c r="F89" s="224" t="s">
        <v>113</v>
      </c>
      <c r="G89" s="201" t="s">
        <v>93</v>
      </c>
      <c r="H89" s="156">
        <v>5</v>
      </c>
      <c r="I89" s="157" t="s">
        <v>118</v>
      </c>
      <c r="J89" s="158" t="s">
        <v>133</v>
      </c>
      <c r="K89" s="159" t="s">
        <v>161</v>
      </c>
      <c r="L89" s="159" t="s">
        <v>160</v>
      </c>
      <c r="M89" s="159">
        <v>400</v>
      </c>
      <c r="N89" s="155" t="s">
        <v>236</v>
      </c>
      <c r="O89" s="160" t="s">
        <v>247</v>
      </c>
      <c r="P89" s="155" t="s">
        <v>999</v>
      </c>
      <c r="Q89" s="158" t="s">
        <v>1000</v>
      </c>
      <c r="R89" s="158" t="s">
        <v>125</v>
      </c>
      <c r="S89" s="158" t="s">
        <v>114</v>
      </c>
      <c r="T89" s="155" t="s">
        <v>222</v>
      </c>
      <c r="U89" s="157" t="s">
        <v>123</v>
      </c>
      <c r="V89" s="157" t="s">
        <v>217</v>
      </c>
      <c r="W89" s="161" t="s">
        <v>111</v>
      </c>
      <c r="X89" s="161" t="s">
        <v>111</v>
      </c>
      <c r="Y89" s="157" t="s">
        <v>464</v>
      </c>
      <c r="Z89" s="157" t="s">
        <v>56</v>
      </c>
      <c r="AA89" s="161" t="s">
        <v>455</v>
      </c>
      <c r="AB89" s="161" t="s">
        <v>162</v>
      </c>
      <c r="AC89" s="157" t="s">
        <v>229</v>
      </c>
      <c r="AD89" s="157" t="s">
        <v>56</v>
      </c>
      <c r="AE89" s="155" t="s">
        <v>40</v>
      </c>
      <c r="AF89" s="162"/>
    </row>
    <row r="90" spans="1:32" s="134" customFormat="1" ht="26.25" customHeight="1" x14ac:dyDescent="0.25">
      <c r="A90" s="135"/>
      <c r="B90" s="146"/>
      <c r="C90" s="153" t="s">
        <v>1014</v>
      </c>
      <c r="D90" s="154" t="s">
        <v>1056</v>
      </c>
      <c r="E90" s="155" t="s">
        <v>124</v>
      </c>
      <c r="F90" s="224" t="s">
        <v>113</v>
      </c>
      <c r="G90" s="201" t="s">
        <v>93</v>
      </c>
      <c r="H90" s="156">
        <v>10</v>
      </c>
      <c r="I90" s="157" t="s">
        <v>118</v>
      </c>
      <c r="J90" s="158" t="s">
        <v>133</v>
      </c>
      <c r="K90" s="159" t="s">
        <v>161</v>
      </c>
      <c r="L90" s="159" t="s">
        <v>160</v>
      </c>
      <c r="M90" s="159">
        <v>400</v>
      </c>
      <c r="N90" s="155" t="s">
        <v>236</v>
      </c>
      <c r="O90" s="160" t="s">
        <v>247</v>
      </c>
      <c r="P90" s="155" t="s">
        <v>999</v>
      </c>
      <c r="Q90" s="158" t="s">
        <v>1001</v>
      </c>
      <c r="R90" s="158" t="s">
        <v>125</v>
      </c>
      <c r="S90" s="158" t="s">
        <v>122</v>
      </c>
      <c r="T90" s="155" t="s">
        <v>222</v>
      </c>
      <c r="U90" s="157" t="s">
        <v>145</v>
      </c>
      <c r="V90" s="157" t="s">
        <v>217</v>
      </c>
      <c r="W90" s="161" t="s">
        <v>111</v>
      </c>
      <c r="X90" s="161" t="s">
        <v>111</v>
      </c>
      <c r="Y90" s="157" t="s">
        <v>464</v>
      </c>
      <c r="Z90" s="157" t="s">
        <v>56</v>
      </c>
      <c r="AA90" s="161" t="s">
        <v>455</v>
      </c>
      <c r="AB90" s="161" t="s">
        <v>162</v>
      </c>
      <c r="AC90" s="157" t="s">
        <v>229</v>
      </c>
      <c r="AD90" s="157" t="s">
        <v>56</v>
      </c>
      <c r="AE90" s="155" t="s">
        <v>390</v>
      </c>
      <c r="AF90" s="162"/>
    </row>
    <row r="91" spans="1:32" s="134" customFormat="1" ht="26.25" customHeight="1" x14ac:dyDescent="0.25">
      <c r="A91" s="135"/>
      <c r="B91" s="146"/>
      <c r="C91" s="153" t="s">
        <v>1015</v>
      </c>
      <c r="D91" s="154" t="s">
        <v>1056</v>
      </c>
      <c r="E91" s="155" t="s">
        <v>124</v>
      </c>
      <c r="F91" s="224" t="s">
        <v>113</v>
      </c>
      <c r="G91" s="201" t="s">
        <v>93</v>
      </c>
      <c r="H91" s="156">
        <v>5</v>
      </c>
      <c r="I91" s="157" t="s">
        <v>118</v>
      </c>
      <c r="J91" s="158" t="s">
        <v>386</v>
      </c>
      <c r="K91" s="159" t="s">
        <v>387</v>
      </c>
      <c r="L91" s="159" t="s">
        <v>915</v>
      </c>
      <c r="M91" s="159">
        <v>400</v>
      </c>
      <c r="N91" s="155" t="s">
        <v>236</v>
      </c>
      <c r="O91" s="160" t="s">
        <v>247</v>
      </c>
      <c r="P91" s="155" t="s">
        <v>999</v>
      </c>
      <c r="Q91" s="158" t="s">
        <v>1001</v>
      </c>
      <c r="R91" s="158" t="s">
        <v>125</v>
      </c>
      <c r="S91" s="158" t="s">
        <v>122</v>
      </c>
      <c r="T91" s="155" t="s">
        <v>222</v>
      </c>
      <c r="U91" s="157" t="s">
        <v>145</v>
      </c>
      <c r="V91" s="157" t="s">
        <v>217</v>
      </c>
      <c r="W91" s="161" t="s">
        <v>111</v>
      </c>
      <c r="X91" s="161" t="s">
        <v>111</v>
      </c>
      <c r="Y91" s="157" t="s">
        <v>464</v>
      </c>
      <c r="Z91" s="157" t="s">
        <v>56</v>
      </c>
      <c r="AA91" s="161" t="s">
        <v>455</v>
      </c>
      <c r="AB91" s="161" t="s">
        <v>162</v>
      </c>
      <c r="AC91" s="157" t="s">
        <v>229</v>
      </c>
      <c r="AD91" s="157" t="s">
        <v>56</v>
      </c>
      <c r="AE91" s="155" t="s">
        <v>1033</v>
      </c>
      <c r="AF91" s="162"/>
    </row>
    <row r="92" spans="1:32" s="134" customFormat="1" ht="26.25" customHeight="1" x14ac:dyDescent="0.25">
      <c r="A92" s="135"/>
      <c r="B92" s="146"/>
      <c r="C92" s="153" t="s">
        <v>724</v>
      </c>
      <c r="D92" s="154" t="s">
        <v>837</v>
      </c>
      <c r="E92" s="155" t="s">
        <v>124</v>
      </c>
      <c r="F92" s="224" t="s">
        <v>113</v>
      </c>
      <c r="G92" s="201" t="s">
        <v>93</v>
      </c>
      <c r="H92" s="156">
        <v>6</v>
      </c>
      <c r="I92" s="157" t="s">
        <v>118</v>
      </c>
      <c r="J92" s="158" t="s">
        <v>133</v>
      </c>
      <c r="K92" s="159" t="s">
        <v>161</v>
      </c>
      <c r="L92" s="159" t="s">
        <v>160</v>
      </c>
      <c r="M92" s="159">
        <v>400</v>
      </c>
      <c r="N92" s="155" t="s">
        <v>236</v>
      </c>
      <c r="O92" s="160" t="s">
        <v>50</v>
      </c>
      <c r="P92" s="155" t="s">
        <v>499</v>
      </c>
      <c r="Q92" s="158" t="s">
        <v>500</v>
      </c>
      <c r="R92" s="158" t="s">
        <v>116</v>
      </c>
      <c r="S92" s="158" t="s">
        <v>114</v>
      </c>
      <c r="T92" s="155" t="s">
        <v>222</v>
      </c>
      <c r="U92" s="157" t="s">
        <v>123</v>
      </c>
      <c r="V92" s="157" t="s">
        <v>217</v>
      </c>
      <c r="W92" s="161" t="s">
        <v>111</v>
      </c>
      <c r="X92" s="161" t="s">
        <v>111</v>
      </c>
      <c r="Y92" s="157" t="s">
        <v>464</v>
      </c>
      <c r="Z92" s="157" t="s">
        <v>56</v>
      </c>
      <c r="AA92" s="161" t="s">
        <v>455</v>
      </c>
      <c r="AB92" s="161" t="s">
        <v>162</v>
      </c>
      <c r="AC92" s="157" t="s">
        <v>229</v>
      </c>
      <c r="AD92" s="157" t="s">
        <v>56</v>
      </c>
      <c r="AE92" s="155" t="s">
        <v>362</v>
      </c>
      <c r="AF92" s="162"/>
    </row>
    <row r="93" spans="1:32" s="134" customFormat="1" ht="26.25" customHeight="1" x14ac:dyDescent="0.25">
      <c r="A93" s="135"/>
      <c r="B93" s="146"/>
      <c r="C93" s="153" t="s">
        <v>725</v>
      </c>
      <c r="D93" s="154" t="s">
        <v>837</v>
      </c>
      <c r="E93" s="155" t="s">
        <v>124</v>
      </c>
      <c r="F93" s="224" t="s">
        <v>113</v>
      </c>
      <c r="G93" s="201" t="s">
        <v>93</v>
      </c>
      <c r="H93" s="156">
        <v>10</v>
      </c>
      <c r="I93" s="157" t="s">
        <v>118</v>
      </c>
      <c r="J93" s="158" t="s">
        <v>133</v>
      </c>
      <c r="K93" s="159" t="s">
        <v>161</v>
      </c>
      <c r="L93" s="159" t="s">
        <v>160</v>
      </c>
      <c r="M93" s="159">
        <v>400</v>
      </c>
      <c r="N93" s="155" t="s">
        <v>236</v>
      </c>
      <c r="O93" s="160" t="s">
        <v>50</v>
      </c>
      <c r="P93" s="155" t="s">
        <v>499</v>
      </c>
      <c r="Q93" s="158" t="s">
        <v>500</v>
      </c>
      <c r="R93" s="158" t="s">
        <v>116</v>
      </c>
      <c r="S93" s="158" t="s">
        <v>114</v>
      </c>
      <c r="T93" s="155" t="s">
        <v>222</v>
      </c>
      <c r="U93" s="157" t="s">
        <v>145</v>
      </c>
      <c r="V93" s="157" t="s">
        <v>217</v>
      </c>
      <c r="W93" s="161" t="s">
        <v>111</v>
      </c>
      <c r="X93" s="161" t="s">
        <v>111</v>
      </c>
      <c r="Y93" s="157" t="s">
        <v>464</v>
      </c>
      <c r="Z93" s="157" t="s">
        <v>56</v>
      </c>
      <c r="AA93" s="161" t="s">
        <v>455</v>
      </c>
      <c r="AB93" s="161" t="s">
        <v>162</v>
      </c>
      <c r="AC93" s="157" t="s">
        <v>229</v>
      </c>
      <c r="AD93" s="157" t="s">
        <v>56</v>
      </c>
      <c r="AE93" s="155" t="s">
        <v>363</v>
      </c>
      <c r="AF93" s="162"/>
    </row>
    <row r="94" spans="1:32" s="134" customFormat="1" ht="26.25" customHeight="1" x14ac:dyDescent="0.25">
      <c r="A94" s="135"/>
      <c r="B94" s="146"/>
      <c r="C94" s="153" t="s">
        <v>1106</v>
      </c>
      <c r="D94" s="154" t="s">
        <v>837</v>
      </c>
      <c r="E94" s="155" t="s">
        <v>124</v>
      </c>
      <c r="F94" s="224" t="s">
        <v>113</v>
      </c>
      <c r="G94" s="201" t="s">
        <v>93</v>
      </c>
      <c r="H94" s="156">
        <v>6</v>
      </c>
      <c r="I94" s="157" t="s">
        <v>118</v>
      </c>
      <c r="J94" s="158" t="s">
        <v>133</v>
      </c>
      <c r="K94" s="159" t="s">
        <v>161</v>
      </c>
      <c r="L94" s="159" t="s">
        <v>160</v>
      </c>
      <c r="M94" s="159">
        <v>400</v>
      </c>
      <c r="N94" s="155" t="s">
        <v>236</v>
      </c>
      <c r="O94" s="160" t="s">
        <v>50</v>
      </c>
      <c r="P94" s="155" t="s">
        <v>499</v>
      </c>
      <c r="Q94" s="158" t="s">
        <v>500</v>
      </c>
      <c r="R94" s="158" t="s">
        <v>125</v>
      </c>
      <c r="S94" s="158" t="s">
        <v>114</v>
      </c>
      <c r="T94" s="155" t="s">
        <v>222</v>
      </c>
      <c r="U94" s="157" t="s">
        <v>123</v>
      </c>
      <c r="V94" s="157" t="s">
        <v>217</v>
      </c>
      <c r="W94" s="161" t="s">
        <v>111</v>
      </c>
      <c r="X94" s="161" t="s">
        <v>111</v>
      </c>
      <c r="Y94" s="157" t="s">
        <v>464</v>
      </c>
      <c r="Z94" s="157" t="s">
        <v>56</v>
      </c>
      <c r="AA94" s="161" t="s">
        <v>455</v>
      </c>
      <c r="AB94" s="161" t="s">
        <v>162</v>
      </c>
      <c r="AC94" s="157" t="s">
        <v>229</v>
      </c>
      <c r="AD94" s="157" t="s">
        <v>56</v>
      </c>
      <c r="AE94" s="155" t="s">
        <v>40</v>
      </c>
      <c r="AF94" s="162"/>
    </row>
    <row r="95" spans="1:32" s="134" customFormat="1" ht="26.25" customHeight="1" x14ac:dyDescent="0.25">
      <c r="A95" s="135"/>
      <c r="B95" s="146"/>
      <c r="C95" s="153" t="s">
        <v>726</v>
      </c>
      <c r="D95" s="154" t="s">
        <v>837</v>
      </c>
      <c r="E95" s="155" t="s">
        <v>124</v>
      </c>
      <c r="F95" s="224" t="s">
        <v>113</v>
      </c>
      <c r="G95" s="201" t="s">
        <v>93</v>
      </c>
      <c r="H95" s="156">
        <v>10</v>
      </c>
      <c r="I95" s="157" t="s">
        <v>118</v>
      </c>
      <c r="J95" s="158" t="s">
        <v>133</v>
      </c>
      <c r="K95" s="159" t="s">
        <v>161</v>
      </c>
      <c r="L95" s="159" t="s">
        <v>160</v>
      </c>
      <c r="M95" s="159">
        <v>400</v>
      </c>
      <c r="N95" s="155" t="s">
        <v>236</v>
      </c>
      <c r="O95" s="160" t="s">
        <v>50</v>
      </c>
      <c r="P95" s="155" t="s">
        <v>499</v>
      </c>
      <c r="Q95" s="158" t="s">
        <v>501</v>
      </c>
      <c r="R95" s="158" t="s">
        <v>116</v>
      </c>
      <c r="S95" s="158" t="s">
        <v>114</v>
      </c>
      <c r="T95" s="155" t="s">
        <v>222</v>
      </c>
      <c r="U95" s="157" t="s">
        <v>145</v>
      </c>
      <c r="V95" s="157" t="s">
        <v>217</v>
      </c>
      <c r="W95" s="161" t="s">
        <v>111</v>
      </c>
      <c r="X95" s="161" t="s">
        <v>111</v>
      </c>
      <c r="Y95" s="157" t="s">
        <v>464</v>
      </c>
      <c r="Z95" s="157" t="s">
        <v>56</v>
      </c>
      <c r="AA95" s="161" t="s">
        <v>455</v>
      </c>
      <c r="AB95" s="161" t="s">
        <v>162</v>
      </c>
      <c r="AC95" s="157" t="s">
        <v>229</v>
      </c>
      <c r="AD95" s="157" t="s">
        <v>56</v>
      </c>
      <c r="AE95" s="155" t="s">
        <v>364</v>
      </c>
      <c r="AF95" s="162"/>
    </row>
    <row r="96" spans="1:32" s="134" customFormat="1" ht="26.25" customHeight="1" x14ac:dyDescent="0.25">
      <c r="A96" s="135"/>
      <c r="B96" s="146"/>
      <c r="C96" s="153" t="s">
        <v>1034</v>
      </c>
      <c r="D96" s="154" t="s">
        <v>837</v>
      </c>
      <c r="E96" s="155" t="s">
        <v>124</v>
      </c>
      <c r="F96" s="224" t="s">
        <v>113</v>
      </c>
      <c r="G96" s="201" t="s">
        <v>93</v>
      </c>
      <c r="H96" s="156">
        <v>5</v>
      </c>
      <c r="I96" s="157" t="s">
        <v>118</v>
      </c>
      <c r="J96" s="158" t="s">
        <v>133</v>
      </c>
      <c r="K96" s="159" t="s">
        <v>161</v>
      </c>
      <c r="L96" s="159" t="s">
        <v>160</v>
      </c>
      <c r="M96" s="159">
        <v>400</v>
      </c>
      <c r="N96" s="155" t="s">
        <v>236</v>
      </c>
      <c r="O96" s="160" t="s">
        <v>50</v>
      </c>
      <c r="P96" s="155" t="s">
        <v>499</v>
      </c>
      <c r="Q96" s="158" t="s">
        <v>501</v>
      </c>
      <c r="R96" s="158" t="s">
        <v>125</v>
      </c>
      <c r="S96" s="158" t="s">
        <v>122</v>
      </c>
      <c r="T96" s="155" t="s">
        <v>222</v>
      </c>
      <c r="U96" s="157" t="s">
        <v>145</v>
      </c>
      <c r="V96" s="157" t="s">
        <v>217</v>
      </c>
      <c r="W96" s="161" t="s">
        <v>111</v>
      </c>
      <c r="X96" s="161" t="s">
        <v>111</v>
      </c>
      <c r="Y96" s="157" t="s">
        <v>464</v>
      </c>
      <c r="Z96" s="157" t="s">
        <v>56</v>
      </c>
      <c r="AA96" s="161" t="s">
        <v>455</v>
      </c>
      <c r="AB96" s="161" t="s">
        <v>162</v>
      </c>
      <c r="AC96" s="157" t="s">
        <v>229</v>
      </c>
      <c r="AD96" s="157" t="s">
        <v>56</v>
      </c>
      <c r="AE96" s="155" t="s">
        <v>365</v>
      </c>
      <c r="AF96" s="162"/>
    </row>
    <row r="97" spans="1:32" s="134" customFormat="1" ht="26.25" customHeight="1" x14ac:dyDescent="0.25">
      <c r="A97" s="135"/>
      <c r="B97" s="146"/>
      <c r="C97" s="153" t="s">
        <v>905</v>
      </c>
      <c r="D97" s="154" t="s">
        <v>837</v>
      </c>
      <c r="E97" s="155" t="s">
        <v>124</v>
      </c>
      <c r="F97" s="224" t="s">
        <v>113</v>
      </c>
      <c r="G97" s="201" t="s">
        <v>93</v>
      </c>
      <c r="H97" s="156">
        <v>10</v>
      </c>
      <c r="I97" s="157" t="s">
        <v>118</v>
      </c>
      <c r="J97" s="158" t="s">
        <v>386</v>
      </c>
      <c r="K97" s="159" t="s">
        <v>387</v>
      </c>
      <c r="L97" s="159" t="s">
        <v>915</v>
      </c>
      <c r="M97" s="159">
        <v>400</v>
      </c>
      <c r="N97" s="155" t="s">
        <v>236</v>
      </c>
      <c r="O97" s="160" t="s">
        <v>50</v>
      </c>
      <c r="P97" s="155" t="s">
        <v>499</v>
      </c>
      <c r="Q97" s="158" t="s">
        <v>501</v>
      </c>
      <c r="R97" s="158" t="s">
        <v>125</v>
      </c>
      <c r="S97" s="158" t="s">
        <v>122</v>
      </c>
      <c r="T97" s="155" t="s">
        <v>222</v>
      </c>
      <c r="U97" s="157" t="s">
        <v>145</v>
      </c>
      <c r="V97" s="157" t="s">
        <v>217</v>
      </c>
      <c r="W97" s="161" t="s">
        <v>111</v>
      </c>
      <c r="X97" s="161" t="s">
        <v>111</v>
      </c>
      <c r="Y97" s="157" t="s">
        <v>464</v>
      </c>
      <c r="Z97" s="157" t="s">
        <v>56</v>
      </c>
      <c r="AA97" s="161" t="s">
        <v>455</v>
      </c>
      <c r="AB97" s="161" t="s">
        <v>162</v>
      </c>
      <c r="AC97" s="157" t="s">
        <v>229</v>
      </c>
      <c r="AD97" s="157" t="s">
        <v>56</v>
      </c>
      <c r="AE97" s="155" t="s">
        <v>366</v>
      </c>
      <c r="AF97" s="162"/>
    </row>
    <row r="98" spans="1:32" s="134" customFormat="1" ht="26.25" customHeight="1" x14ac:dyDescent="0.25">
      <c r="A98" s="135"/>
      <c r="B98" s="146"/>
      <c r="C98" s="153" t="s">
        <v>978</v>
      </c>
      <c r="D98" s="154" t="s">
        <v>998</v>
      </c>
      <c r="E98" s="155" t="s">
        <v>124</v>
      </c>
      <c r="F98" s="224" t="s">
        <v>113</v>
      </c>
      <c r="G98" s="188" t="s">
        <v>93</v>
      </c>
      <c r="H98" s="156">
        <v>5</v>
      </c>
      <c r="I98" s="157" t="s">
        <v>118</v>
      </c>
      <c r="J98" s="158" t="s">
        <v>133</v>
      </c>
      <c r="K98" s="159" t="s">
        <v>161</v>
      </c>
      <c r="L98" s="159" t="s">
        <v>160</v>
      </c>
      <c r="M98" s="159">
        <v>400</v>
      </c>
      <c r="N98" s="155" t="s">
        <v>236</v>
      </c>
      <c r="O98" s="160" t="s">
        <v>50</v>
      </c>
      <c r="P98" s="155" t="s">
        <v>999</v>
      </c>
      <c r="Q98" s="158" t="s">
        <v>1000</v>
      </c>
      <c r="R98" s="158" t="s">
        <v>125</v>
      </c>
      <c r="S98" s="158" t="s">
        <v>114</v>
      </c>
      <c r="T98" s="155" t="s">
        <v>222</v>
      </c>
      <c r="U98" s="157" t="s">
        <v>123</v>
      </c>
      <c r="V98" s="157" t="s">
        <v>217</v>
      </c>
      <c r="W98" s="161" t="s">
        <v>111</v>
      </c>
      <c r="X98" s="161" t="s">
        <v>111</v>
      </c>
      <c r="Y98" s="157" t="s">
        <v>464</v>
      </c>
      <c r="Z98" s="157" t="s">
        <v>56</v>
      </c>
      <c r="AA98" s="161" t="s">
        <v>449</v>
      </c>
      <c r="AB98" s="161" t="s">
        <v>162</v>
      </c>
      <c r="AC98" s="157" t="s">
        <v>229</v>
      </c>
      <c r="AD98" s="157" t="s">
        <v>56</v>
      </c>
      <c r="AE98" s="155" t="s">
        <v>468</v>
      </c>
      <c r="AF98" s="162"/>
    </row>
    <row r="99" spans="1:32" s="134" customFormat="1" ht="26.25" customHeight="1" x14ac:dyDescent="0.25">
      <c r="A99" s="135"/>
      <c r="B99" s="146"/>
      <c r="C99" s="153" t="s">
        <v>979</v>
      </c>
      <c r="D99" s="154" t="s">
        <v>998</v>
      </c>
      <c r="E99" s="155" t="s">
        <v>124</v>
      </c>
      <c r="F99" s="224" t="s">
        <v>113</v>
      </c>
      <c r="G99" s="201" t="s">
        <v>93</v>
      </c>
      <c r="H99" s="156">
        <v>10</v>
      </c>
      <c r="I99" s="157" t="s">
        <v>118</v>
      </c>
      <c r="J99" s="158" t="s">
        <v>133</v>
      </c>
      <c r="K99" s="159" t="s">
        <v>161</v>
      </c>
      <c r="L99" s="159" t="s">
        <v>160</v>
      </c>
      <c r="M99" s="159">
        <v>400</v>
      </c>
      <c r="N99" s="155" t="s">
        <v>236</v>
      </c>
      <c r="O99" s="160" t="s">
        <v>50</v>
      </c>
      <c r="P99" s="155" t="s">
        <v>999</v>
      </c>
      <c r="Q99" s="158" t="s">
        <v>1001</v>
      </c>
      <c r="R99" s="158" t="s">
        <v>125</v>
      </c>
      <c r="S99" s="158" t="s">
        <v>122</v>
      </c>
      <c r="T99" s="155" t="s">
        <v>222</v>
      </c>
      <c r="U99" s="157" t="s">
        <v>145</v>
      </c>
      <c r="V99" s="157" t="s">
        <v>217</v>
      </c>
      <c r="W99" s="161" t="s">
        <v>111</v>
      </c>
      <c r="X99" s="161" t="s">
        <v>111</v>
      </c>
      <c r="Y99" s="157" t="s">
        <v>464</v>
      </c>
      <c r="Z99" s="157" t="s">
        <v>56</v>
      </c>
      <c r="AA99" s="161" t="s">
        <v>449</v>
      </c>
      <c r="AB99" s="161" t="s">
        <v>162</v>
      </c>
      <c r="AC99" s="157" t="s">
        <v>229</v>
      </c>
      <c r="AD99" s="157" t="s">
        <v>56</v>
      </c>
      <c r="AE99" s="155" t="s">
        <v>392</v>
      </c>
      <c r="AF99" s="162"/>
    </row>
    <row r="100" spans="1:32" s="134" customFormat="1" ht="26.25" customHeight="1" x14ac:dyDescent="0.25">
      <c r="A100" s="135"/>
      <c r="B100" s="146"/>
      <c r="C100" s="153" t="s">
        <v>980</v>
      </c>
      <c r="D100" s="154" t="s">
        <v>998</v>
      </c>
      <c r="E100" s="155" t="s">
        <v>124</v>
      </c>
      <c r="F100" s="224" t="s">
        <v>113</v>
      </c>
      <c r="G100" s="201" t="s">
        <v>93</v>
      </c>
      <c r="H100" s="156">
        <v>5</v>
      </c>
      <c r="I100" s="157" t="s">
        <v>118</v>
      </c>
      <c r="J100" s="158" t="s">
        <v>386</v>
      </c>
      <c r="K100" s="159" t="s">
        <v>387</v>
      </c>
      <c r="L100" s="159" t="s">
        <v>165</v>
      </c>
      <c r="M100" s="159">
        <v>400</v>
      </c>
      <c r="N100" s="155" t="s">
        <v>236</v>
      </c>
      <c r="O100" s="160" t="s">
        <v>50</v>
      </c>
      <c r="P100" s="155" t="s">
        <v>999</v>
      </c>
      <c r="Q100" s="158" t="s">
        <v>1001</v>
      </c>
      <c r="R100" s="158" t="s">
        <v>125</v>
      </c>
      <c r="S100" s="158" t="s">
        <v>122</v>
      </c>
      <c r="T100" s="155" t="s">
        <v>222</v>
      </c>
      <c r="U100" s="157" t="s">
        <v>145</v>
      </c>
      <c r="V100" s="157" t="s">
        <v>217</v>
      </c>
      <c r="W100" s="161" t="s">
        <v>111</v>
      </c>
      <c r="X100" s="161" t="s">
        <v>111</v>
      </c>
      <c r="Y100" s="157" t="s">
        <v>464</v>
      </c>
      <c r="Z100" s="157" t="s">
        <v>56</v>
      </c>
      <c r="AA100" s="161" t="s">
        <v>449</v>
      </c>
      <c r="AB100" s="161" t="s">
        <v>162</v>
      </c>
      <c r="AC100" s="157" t="s">
        <v>229</v>
      </c>
      <c r="AD100" s="157" t="s">
        <v>56</v>
      </c>
      <c r="AE100" s="155" t="s">
        <v>458</v>
      </c>
      <c r="AF100" s="162"/>
    </row>
    <row r="101" spans="1:32" s="134" customFormat="1" ht="26.25" customHeight="1" x14ac:dyDescent="0.25">
      <c r="A101" s="135"/>
      <c r="B101" s="146"/>
      <c r="C101" s="153" t="s">
        <v>769</v>
      </c>
      <c r="D101" s="154" t="s">
        <v>838</v>
      </c>
      <c r="E101" s="155" t="s">
        <v>124</v>
      </c>
      <c r="F101" s="224" t="s">
        <v>113</v>
      </c>
      <c r="G101" s="201" t="s">
        <v>93</v>
      </c>
      <c r="H101" s="156">
        <v>5</v>
      </c>
      <c r="I101" s="157" t="s">
        <v>118</v>
      </c>
      <c r="J101" s="158" t="s">
        <v>133</v>
      </c>
      <c r="K101" s="159" t="s">
        <v>161</v>
      </c>
      <c r="L101" s="159" t="s">
        <v>160</v>
      </c>
      <c r="M101" s="159">
        <v>400</v>
      </c>
      <c r="N101" s="155" t="s">
        <v>236</v>
      </c>
      <c r="O101" s="160" t="s">
        <v>50</v>
      </c>
      <c r="P101" s="155" t="s">
        <v>499</v>
      </c>
      <c r="Q101" s="158" t="s">
        <v>500</v>
      </c>
      <c r="R101" s="158" t="s">
        <v>116</v>
      </c>
      <c r="S101" s="158" t="s">
        <v>114</v>
      </c>
      <c r="T101" s="155" t="s">
        <v>222</v>
      </c>
      <c r="U101" s="157" t="s">
        <v>123</v>
      </c>
      <c r="V101" s="157" t="s">
        <v>217</v>
      </c>
      <c r="W101" s="161" t="s">
        <v>111</v>
      </c>
      <c r="X101" s="161" t="s">
        <v>111</v>
      </c>
      <c r="Y101" s="157" t="s">
        <v>464</v>
      </c>
      <c r="Z101" s="157" t="s">
        <v>56</v>
      </c>
      <c r="AA101" s="161" t="s">
        <v>449</v>
      </c>
      <c r="AB101" s="161" t="s">
        <v>162</v>
      </c>
      <c r="AC101" s="157" t="s">
        <v>229</v>
      </c>
      <c r="AD101" s="157" t="s">
        <v>56</v>
      </c>
      <c r="AE101" s="155" t="s">
        <v>438</v>
      </c>
      <c r="AF101" s="162"/>
    </row>
    <row r="102" spans="1:32" s="134" customFormat="1" ht="26.25" customHeight="1" x14ac:dyDescent="0.25">
      <c r="A102" s="135"/>
      <c r="B102" s="146"/>
      <c r="C102" s="153" t="s">
        <v>770</v>
      </c>
      <c r="D102" s="154" t="s">
        <v>838</v>
      </c>
      <c r="E102" s="155" t="s">
        <v>124</v>
      </c>
      <c r="F102" s="224" t="s">
        <v>113</v>
      </c>
      <c r="G102" s="201" t="s">
        <v>93</v>
      </c>
      <c r="H102" s="156">
        <v>9</v>
      </c>
      <c r="I102" s="157" t="s">
        <v>118</v>
      </c>
      <c r="J102" s="158" t="s">
        <v>133</v>
      </c>
      <c r="K102" s="159" t="s">
        <v>161</v>
      </c>
      <c r="L102" s="159" t="s">
        <v>160</v>
      </c>
      <c r="M102" s="159">
        <v>400</v>
      </c>
      <c r="N102" s="155" t="s">
        <v>236</v>
      </c>
      <c r="O102" s="160" t="s">
        <v>50</v>
      </c>
      <c r="P102" s="155" t="s">
        <v>499</v>
      </c>
      <c r="Q102" s="158" t="s">
        <v>500</v>
      </c>
      <c r="R102" s="158" t="s">
        <v>116</v>
      </c>
      <c r="S102" s="158" t="s">
        <v>114</v>
      </c>
      <c r="T102" s="155" t="s">
        <v>222</v>
      </c>
      <c r="U102" s="157" t="s">
        <v>145</v>
      </c>
      <c r="V102" s="157" t="s">
        <v>217</v>
      </c>
      <c r="W102" s="161" t="s">
        <v>111</v>
      </c>
      <c r="X102" s="161" t="s">
        <v>111</v>
      </c>
      <c r="Y102" s="157" t="s">
        <v>464</v>
      </c>
      <c r="Z102" s="157" t="s">
        <v>56</v>
      </c>
      <c r="AA102" s="161" t="s">
        <v>449</v>
      </c>
      <c r="AB102" s="161" t="s">
        <v>162</v>
      </c>
      <c r="AC102" s="157" t="s">
        <v>229</v>
      </c>
      <c r="AD102" s="157" t="s">
        <v>56</v>
      </c>
      <c r="AE102" s="155" t="s">
        <v>439</v>
      </c>
      <c r="AF102" s="162"/>
    </row>
    <row r="103" spans="1:32" s="134" customFormat="1" ht="26.25" customHeight="1" x14ac:dyDescent="0.25">
      <c r="A103" s="135"/>
      <c r="B103" s="146"/>
      <c r="C103" s="153" t="s">
        <v>1038</v>
      </c>
      <c r="D103" s="154" t="s">
        <v>838</v>
      </c>
      <c r="E103" s="155" t="s">
        <v>124</v>
      </c>
      <c r="F103" s="224" t="s">
        <v>113</v>
      </c>
      <c r="G103" s="201" t="s">
        <v>93</v>
      </c>
      <c r="H103" s="156">
        <v>5</v>
      </c>
      <c r="I103" s="157" t="s">
        <v>118</v>
      </c>
      <c r="J103" s="158" t="s">
        <v>133</v>
      </c>
      <c r="K103" s="159" t="s">
        <v>161</v>
      </c>
      <c r="L103" s="159" t="s">
        <v>160</v>
      </c>
      <c r="M103" s="159">
        <v>400</v>
      </c>
      <c r="N103" s="155" t="s">
        <v>236</v>
      </c>
      <c r="O103" s="160" t="s">
        <v>50</v>
      </c>
      <c r="P103" s="155" t="s">
        <v>499</v>
      </c>
      <c r="Q103" s="158" t="s">
        <v>500</v>
      </c>
      <c r="R103" s="158" t="s">
        <v>125</v>
      </c>
      <c r="S103" s="158" t="s">
        <v>114</v>
      </c>
      <c r="T103" s="155" t="s">
        <v>222</v>
      </c>
      <c r="U103" s="157" t="s">
        <v>123</v>
      </c>
      <c r="V103" s="157" t="s">
        <v>217</v>
      </c>
      <c r="W103" s="161" t="s">
        <v>111</v>
      </c>
      <c r="X103" s="161" t="s">
        <v>111</v>
      </c>
      <c r="Y103" s="157" t="s">
        <v>464</v>
      </c>
      <c r="Z103" s="157" t="s">
        <v>56</v>
      </c>
      <c r="AA103" s="161" t="s">
        <v>449</v>
      </c>
      <c r="AB103" s="161" t="s">
        <v>162</v>
      </c>
      <c r="AC103" s="157" t="s">
        <v>229</v>
      </c>
      <c r="AD103" s="157" t="s">
        <v>56</v>
      </c>
      <c r="AE103" s="155" t="s">
        <v>40</v>
      </c>
      <c r="AF103" s="162"/>
    </row>
    <row r="104" spans="1:32" s="134" customFormat="1" ht="26.25" customHeight="1" x14ac:dyDescent="0.25">
      <c r="A104" s="135"/>
      <c r="B104" s="146"/>
      <c r="C104" s="153" t="s">
        <v>771</v>
      </c>
      <c r="D104" s="154" t="s">
        <v>838</v>
      </c>
      <c r="E104" s="155" t="s">
        <v>124</v>
      </c>
      <c r="F104" s="224" t="s">
        <v>113</v>
      </c>
      <c r="G104" s="201" t="s">
        <v>93</v>
      </c>
      <c r="H104" s="156">
        <v>5</v>
      </c>
      <c r="I104" s="157" t="s">
        <v>118</v>
      </c>
      <c r="J104" s="158" t="s">
        <v>133</v>
      </c>
      <c r="K104" s="159" t="s">
        <v>161</v>
      </c>
      <c r="L104" s="159" t="s">
        <v>160</v>
      </c>
      <c r="M104" s="159">
        <v>400</v>
      </c>
      <c r="N104" s="155" t="s">
        <v>236</v>
      </c>
      <c r="O104" s="160" t="s">
        <v>50</v>
      </c>
      <c r="P104" s="155" t="s">
        <v>499</v>
      </c>
      <c r="Q104" s="158" t="s">
        <v>501</v>
      </c>
      <c r="R104" s="158" t="s">
        <v>116</v>
      </c>
      <c r="S104" s="158" t="s">
        <v>114</v>
      </c>
      <c r="T104" s="155" t="s">
        <v>222</v>
      </c>
      <c r="U104" s="157" t="s">
        <v>145</v>
      </c>
      <c r="V104" s="157" t="s">
        <v>217</v>
      </c>
      <c r="W104" s="161" t="s">
        <v>111</v>
      </c>
      <c r="X104" s="161" t="s">
        <v>111</v>
      </c>
      <c r="Y104" s="157" t="s">
        <v>464</v>
      </c>
      <c r="Z104" s="157" t="s">
        <v>56</v>
      </c>
      <c r="AA104" s="161" t="s">
        <v>449</v>
      </c>
      <c r="AB104" s="161" t="s">
        <v>162</v>
      </c>
      <c r="AC104" s="157" t="s">
        <v>229</v>
      </c>
      <c r="AD104" s="157" t="s">
        <v>56</v>
      </c>
      <c r="AE104" s="155" t="s">
        <v>440</v>
      </c>
      <c r="AF104" s="162"/>
    </row>
    <row r="105" spans="1:32" s="134" customFormat="1" ht="26.25" customHeight="1" x14ac:dyDescent="0.25">
      <c r="A105" s="135"/>
      <c r="B105" s="146"/>
      <c r="C105" s="153" t="s">
        <v>772</v>
      </c>
      <c r="D105" s="154" t="s">
        <v>838</v>
      </c>
      <c r="E105" s="155" t="s">
        <v>124</v>
      </c>
      <c r="F105" s="224" t="s">
        <v>113</v>
      </c>
      <c r="G105" s="188" t="s">
        <v>93</v>
      </c>
      <c r="H105" s="156">
        <v>5</v>
      </c>
      <c r="I105" s="157" t="s">
        <v>118</v>
      </c>
      <c r="J105" s="158" t="s">
        <v>133</v>
      </c>
      <c r="K105" s="159" t="s">
        <v>163</v>
      </c>
      <c r="L105" s="159" t="s">
        <v>160</v>
      </c>
      <c r="M105" s="159">
        <v>500</v>
      </c>
      <c r="N105" s="155" t="s">
        <v>236</v>
      </c>
      <c r="O105" s="160" t="s">
        <v>50</v>
      </c>
      <c r="P105" s="155" t="s">
        <v>499</v>
      </c>
      <c r="Q105" s="158" t="s">
        <v>501</v>
      </c>
      <c r="R105" s="158" t="s">
        <v>116</v>
      </c>
      <c r="S105" s="158" t="s">
        <v>114</v>
      </c>
      <c r="T105" s="155" t="s">
        <v>222</v>
      </c>
      <c r="U105" s="157" t="s">
        <v>145</v>
      </c>
      <c r="V105" s="157" t="s">
        <v>217</v>
      </c>
      <c r="W105" s="161" t="s">
        <v>111</v>
      </c>
      <c r="X105" s="161" t="s">
        <v>111</v>
      </c>
      <c r="Y105" s="157" t="s">
        <v>464</v>
      </c>
      <c r="Z105" s="157" t="s">
        <v>111</v>
      </c>
      <c r="AA105" s="161" t="s">
        <v>449</v>
      </c>
      <c r="AB105" s="161" t="s">
        <v>162</v>
      </c>
      <c r="AC105" s="157" t="s">
        <v>229</v>
      </c>
      <c r="AD105" s="157" t="s">
        <v>56</v>
      </c>
      <c r="AE105" s="155" t="s">
        <v>441</v>
      </c>
      <c r="AF105" s="162"/>
    </row>
    <row r="106" spans="1:32" s="134" customFormat="1" ht="26.25" customHeight="1" x14ac:dyDescent="0.25">
      <c r="A106" s="135"/>
      <c r="B106" s="146"/>
      <c r="C106" s="153" t="s">
        <v>1109</v>
      </c>
      <c r="D106" s="154" t="s">
        <v>838</v>
      </c>
      <c r="E106" s="155" t="s">
        <v>124</v>
      </c>
      <c r="F106" s="224" t="s">
        <v>113</v>
      </c>
      <c r="G106" s="201" t="s">
        <v>93</v>
      </c>
      <c r="H106" s="156">
        <v>5</v>
      </c>
      <c r="I106" s="157" t="s">
        <v>118</v>
      </c>
      <c r="J106" s="158" t="s">
        <v>133</v>
      </c>
      <c r="K106" s="159" t="s">
        <v>161</v>
      </c>
      <c r="L106" s="159" t="s">
        <v>160</v>
      </c>
      <c r="M106" s="159">
        <v>400</v>
      </c>
      <c r="N106" s="155" t="s">
        <v>236</v>
      </c>
      <c r="O106" s="160" t="s">
        <v>50</v>
      </c>
      <c r="P106" s="155" t="s">
        <v>499</v>
      </c>
      <c r="Q106" s="158" t="s">
        <v>501</v>
      </c>
      <c r="R106" s="158" t="s">
        <v>125</v>
      </c>
      <c r="S106" s="158" t="s">
        <v>122</v>
      </c>
      <c r="T106" s="155" t="s">
        <v>222</v>
      </c>
      <c r="U106" s="157" t="s">
        <v>145</v>
      </c>
      <c r="V106" s="157" t="s">
        <v>217</v>
      </c>
      <c r="W106" s="161" t="s">
        <v>111</v>
      </c>
      <c r="X106" s="161" t="s">
        <v>111</v>
      </c>
      <c r="Y106" s="157" t="s">
        <v>464</v>
      </c>
      <c r="Z106" s="157" t="s">
        <v>56</v>
      </c>
      <c r="AA106" s="161" t="s">
        <v>449</v>
      </c>
      <c r="AB106" s="161" t="s">
        <v>162</v>
      </c>
      <c r="AC106" s="157" t="s">
        <v>229</v>
      </c>
      <c r="AD106" s="157" t="s">
        <v>56</v>
      </c>
      <c r="AE106" s="155" t="s">
        <v>773</v>
      </c>
      <c r="AF106" s="162"/>
    </row>
    <row r="107" spans="1:32" s="134" customFormat="1" ht="26.25" customHeight="1" x14ac:dyDescent="0.25">
      <c r="A107" s="135"/>
      <c r="B107" s="146"/>
      <c r="C107" s="153" t="s">
        <v>774</v>
      </c>
      <c r="D107" s="154" t="s">
        <v>838</v>
      </c>
      <c r="E107" s="155" t="s">
        <v>124</v>
      </c>
      <c r="F107" s="224" t="s">
        <v>113</v>
      </c>
      <c r="G107" s="201" t="s">
        <v>93</v>
      </c>
      <c r="H107" s="156">
        <v>5</v>
      </c>
      <c r="I107" s="157" t="s">
        <v>118</v>
      </c>
      <c r="J107" s="158" t="s">
        <v>386</v>
      </c>
      <c r="K107" s="159" t="s">
        <v>387</v>
      </c>
      <c r="L107" s="159" t="s">
        <v>165</v>
      </c>
      <c r="M107" s="159">
        <v>400</v>
      </c>
      <c r="N107" s="155" t="s">
        <v>236</v>
      </c>
      <c r="O107" s="160" t="s">
        <v>50</v>
      </c>
      <c r="P107" s="155" t="s">
        <v>499</v>
      </c>
      <c r="Q107" s="158" t="s">
        <v>501</v>
      </c>
      <c r="R107" s="158" t="s">
        <v>125</v>
      </c>
      <c r="S107" s="158" t="s">
        <v>122</v>
      </c>
      <c r="T107" s="155" t="s">
        <v>222</v>
      </c>
      <c r="U107" s="157" t="s">
        <v>145</v>
      </c>
      <c r="V107" s="157" t="s">
        <v>217</v>
      </c>
      <c r="W107" s="161" t="s">
        <v>111</v>
      </c>
      <c r="X107" s="161" t="s">
        <v>111</v>
      </c>
      <c r="Y107" s="157" t="s">
        <v>464</v>
      </c>
      <c r="Z107" s="157" t="s">
        <v>56</v>
      </c>
      <c r="AA107" s="161" t="s">
        <v>449</v>
      </c>
      <c r="AB107" s="161" t="s">
        <v>162</v>
      </c>
      <c r="AC107" s="157" t="s">
        <v>229</v>
      </c>
      <c r="AD107" s="157" t="s">
        <v>56</v>
      </c>
      <c r="AE107" s="155" t="s">
        <v>459</v>
      </c>
      <c r="AF107" s="162"/>
    </row>
    <row r="108" spans="1:32" s="134" customFormat="1" ht="26.25" customHeight="1" x14ac:dyDescent="0.25">
      <c r="A108" s="135"/>
      <c r="B108" s="146"/>
      <c r="C108" s="153" t="s">
        <v>1120</v>
      </c>
      <c r="D108" s="154" t="s">
        <v>1057</v>
      </c>
      <c r="E108" s="155" t="s">
        <v>124</v>
      </c>
      <c r="F108" s="224" t="s">
        <v>119</v>
      </c>
      <c r="G108" s="188" t="s">
        <v>93</v>
      </c>
      <c r="H108" s="156">
        <v>6</v>
      </c>
      <c r="I108" s="157" t="s">
        <v>213</v>
      </c>
      <c r="J108" s="158" t="s">
        <v>133</v>
      </c>
      <c r="K108" s="159" t="s">
        <v>161</v>
      </c>
      <c r="L108" s="159" t="s">
        <v>160</v>
      </c>
      <c r="M108" s="159">
        <v>400</v>
      </c>
      <c r="N108" s="155" t="s">
        <v>236</v>
      </c>
      <c r="O108" s="160" t="s">
        <v>247</v>
      </c>
      <c r="P108" s="155" t="s">
        <v>999</v>
      </c>
      <c r="Q108" s="158" t="s">
        <v>1000</v>
      </c>
      <c r="R108" s="158" t="s">
        <v>125</v>
      </c>
      <c r="S108" s="158" t="s">
        <v>114</v>
      </c>
      <c r="T108" s="155" t="s">
        <v>222</v>
      </c>
      <c r="U108" s="157" t="s">
        <v>123</v>
      </c>
      <c r="V108" s="157" t="s">
        <v>217</v>
      </c>
      <c r="W108" s="161" t="s">
        <v>111</v>
      </c>
      <c r="X108" s="161" t="s">
        <v>111</v>
      </c>
      <c r="Y108" s="157" t="s">
        <v>464</v>
      </c>
      <c r="Z108" s="157" t="s">
        <v>56</v>
      </c>
      <c r="AA108" s="161" t="s">
        <v>455</v>
      </c>
      <c r="AB108" s="161" t="s">
        <v>162</v>
      </c>
      <c r="AC108" s="157" t="s">
        <v>229</v>
      </c>
      <c r="AD108" s="157" t="s">
        <v>56</v>
      </c>
      <c r="AE108" s="155" t="s">
        <v>1046</v>
      </c>
      <c r="AF108" s="162"/>
    </row>
    <row r="109" spans="1:32" s="134" customFormat="1" ht="26.25" customHeight="1" x14ac:dyDescent="0.25">
      <c r="A109" s="135"/>
      <c r="B109" s="146"/>
      <c r="C109" s="153" t="s">
        <v>1040</v>
      </c>
      <c r="D109" s="154" t="s">
        <v>1057</v>
      </c>
      <c r="E109" s="155" t="s">
        <v>124</v>
      </c>
      <c r="F109" s="224" t="s">
        <v>113</v>
      </c>
      <c r="G109" s="201" t="s">
        <v>93</v>
      </c>
      <c r="H109" s="156">
        <v>10</v>
      </c>
      <c r="I109" s="157" t="s">
        <v>213</v>
      </c>
      <c r="J109" s="158" t="s">
        <v>133</v>
      </c>
      <c r="K109" s="159" t="s">
        <v>161</v>
      </c>
      <c r="L109" s="159" t="s">
        <v>160</v>
      </c>
      <c r="M109" s="159">
        <v>400</v>
      </c>
      <c r="N109" s="155" t="s">
        <v>236</v>
      </c>
      <c r="O109" s="160" t="s">
        <v>247</v>
      </c>
      <c r="P109" s="155" t="s">
        <v>999</v>
      </c>
      <c r="Q109" s="158" t="s">
        <v>1001</v>
      </c>
      <c r="R109" s="158" t="s">
        <v>125</v>
      </c>
      <c r="S109" s="158" t="s">
        <v>122</v>
      </c>
      <c r="T109" s="155" t="s">
        <v>222</v>
      </c>
      <c r="U109" s="157" t="s">
        <v>145</v>
      </c>
      <c r="V109" s="157" t="s">
        <v>217</v>
      </c>
      <c r="W109" s="161" t="s">
        <v>111</v>
      </c>
      <c r="X109" s="161" t="s">
        <v>111</v>
      </c>
      <c r="Y109" s="157" t="s">
        <v>464</v>
      </c>
      <c r="Z109" s="157" t="s">
        <v>56</v>
      </c>
      <c r="AA109" s="161" t="s">
        <v>455</v>
      </c>
      <c r="AB109" s="161" t="s">
        <v>162</v>
      </c>
      <c r="AC109" s="157" t="s">
        <v>229</v>
      </c>
      <c r="AD109" s="157" t="s">
        <v>56</v>
      </c>
      <c r="AE109" s="155" t="s">
        <v>1047</v>
      </c>
      <c r="AF109" s="162"/>
    </row>
    <row r="110" spans="1:32" s="134" customFormat="1" ht="26.25" customHeight="1" x14ac:dyDescent="0.25">
      <c r="A110" s="135"/>
      <c r="B110" s="146"/>
      <c r="C110" s="153" t="s">
        <v>788</v>
      </c>
      <c r="D110" s="154" t="s">
        <v>839</v>
      </c>
      <c r="E110" s="155" t="s">
        <v>124</v>
      </c>
      <c r="F110" s="224" t="s">
        <v>113</v>
      </c>
      <c r="G110" s="201" t="s">
        <v>93</v>
      </c>
      <c r="H110" s="156">
        <v>5</v>
      </c>
      <c r="I110" s="157" t="s">
        <v>213</v>
      </c>
      <c r="J110" s="158" t="s">
        <v>133</v>
      </c>
      <c r="K110" s="159" t="s">
        <v>161</v>
      </c>
      <c r="L110" s="159" t="s">
        <v>160</v>
      </c>
      <c r="M110" s="159">
        <v>400</v>
      </c>
      <c r="N110" s="155" t="s">
        <v>236</v>
      </c>
      <c r="O110" s="160" t="s">
        <v>50</v>
      </c>
      <c r="P110" s="155" t="s">
        <v>499</v>
      </c>
      <c r="Q110" s="158" t="s">
        <v>500</v>
      </c>
      <c r="R110" s="158" t="s">
        <v>116</v>
      </c>
      <c r="S110" s="158" t="s">
        <v>114</v>
      </c>
      <c r="T110" s="155" t="s">
        <v>222</v>
      </c>
      <c r="U110" s="157" t="s">
        <v>123</v>
      </c>
      <c r="V110" s="157" t="s">
        <v>217</v>
      </c>
      <c r="W110" s="161" t="s">
        <v>111</v>
      </c>
      <c r="X110" s="161" t="s">
        <v>111</v>
      </c>
      <c r="Y110" s="157" t="s">
        <v>464</v>
      </c>
      <c r="Z110" s="157" t="s">
        <v>56</v>
      </c>
      <c r="AA110" s="161" t="s">
        <v>455</v>
      </c>
      <c r="AB110" s="161" t="s">
        <v>162</v>
      </c>
      <c r="AC110" s="157" t="s">
        <v>229</v>
      </c>
      <c r="AD110" s="157" t="s">
        <v>56</v>
      </c>
      <c r="AE110" s="155" t="s">
        <v>369</v>
      </c>
      <c r="AF110" s="162"/>
    </row>
    <row r="111" spans="1:32" s="134" customFormat="1" ht="26.25" customHeight="1" x14ac:dyDescent="0.25">
      <c r="A111" s="135"/>
      <c r="B111" s="146"/>
      <c r="C111" s="153" t="s">
        <v>789</v>
      </c>
      <c r="D111" s="154" t="s">
        <v>839</v>
      </c>
      <c r="E111" s="155" t="s">
        <v>124</v>
      </c>
      <c r="F111" s="224" t="s">
        <v>113</v>
      </c>
      <c r="G111" s="201" t="s">
        <v>93</v>
      </c>
      <c r="H111" s="156">
        <v>5</v>
      </c>
      <c r="I111" s="157" t="s">
        <v>213</v>
      </c>
      <c r="J111" s="158" t="s">
        <v>133</v>
      </c>
      <c r="K111" s="159" t="s">
        <v>161</v>
      </c>
      <c r="L111" s="159" t="s">
        <v>160</v>
      </c>
      <c r="M111" s="159">
        <v>400</v>
      </c>
      <c r="N111" s="155" t="s">
        <v>236</v>
      </c>
      <c r="O111" s="160" t="s">
        <v>50</v>
      </c>
      <c r="P111" s="155" t="s">
        <v>499</v>
      </c>
      <c r="Q111" s="158" t="s">
        <v>500</v>
      </c>
      <c r="R111" s="158" t="s">
        <v>116</v>
      </c>
      <c r="S111" s="158" t="s">
        <v>114</v>
      </c>
      <c r="T111" s="155" t="s">
        <v>222</v>
      </c>
      <c r="U111" s="157" t="s">
        <v>145</v>
      </c>
      <c r="V111" s="157" t="s">
        <v>217</v>
      </c>
      <c r="W111" s="161" t="s">
        <v>111</v>
      </c>
      <c r="X111" s="161" t="s">
        <v>111</v>
      </c>
      <c r="Y111" s="157" t="s">
        <v>464</v>
      </c>
      <c r="Z111" s="157" t="s">
        <v>56</v>
      </c>
      <c r="AA111" s="161" t="s">
        <v>455</v>
      </c>
      <c r="AB111" s="161" t="s">
        <v>162</v>
      </c>
      <c r="AC111" s="157" t="s">
        <v>229</v>
      </c>
      <c r="AD111" s="157" t="s">
        <v>56</v>
      </c>
      <c r="AE111" s="155" t="s">
        <v>370</v>
      </c>
      <c r="AF111" s="162"/>
    </row>
    <row r="112" spans="1:32" s="134" customFormat="1" ht="26.25" customHeight="1" x14ac:dyDescent="0.25">
      <c r="A112" s="135"/>
      <c r="B112" s="146"/>
      <c r="C112" s="153" t="s">
        <v>1113</v>
      </c>
      <c r="D112" s="154" t="s">
        <v>839</v>
      </c>
      <c r="E112" s="155" t="s">
        <v>124</v>
      </c>
      <c r="F112" s="224" t="s">
        <v>113</v>
      </c>
      <c r="G112" s="201" t="s">
        <v>93</v>
      </c>
      <c r="H112" s="156">
        <v>5</v>
      </c>
      <c r="I112" s="157" t="s">
        <v>213</v>
      </c>
      <c r="J112" s="158" t="s">
        <v>133</v>
      </c>
      <c r="K112" s="159" t="s">
        <v>161</v>
      </c>
      <c r="L112" s="159" t="s">
        <v>160</v>
      </c>
      <c r="M112" s="159">
        <v>400</v>
      </c>
      <c r="N112" s="155" t="s">
        <v>236</v>
      </c>
      <c r="O112" s="160" t="s">
        <v>50</v>
      </c>
      <c r="P112" s="155" t="s">
        <v>499</v>
      </c>
      <c r="Q112" s="158" t="s">
        <v>500</v>
      </c>
      <c r="R112" s="158" t="s">
        <v>125</v>
      </c>
      <c r="S112" s="158" t="s">
        <v>114</v>
      </c>
      <c r="T112" s="155" t="s">
        <v>222</v>
      </c>
      <c r="U112" s="157" t="s">
        <v>145</v>
      </c>
      <c r="V112" s="157" t="s">
        <v>217</v>
      </c>
      <c r="W112" s="161" t="s">
        <v>111</v>
      </c>
      <c r="X112" s="161" t="s">
        <v>111</v>
      </c>
      <c r="Y112" s="157" t="s">
        <v>464</v>
      </c>
      <c r="Z112" s="157" t="s">
        <v>56</v>
      </c>
      <c r="AA112" s="161" t="s">
        <v>455</v>
      </c>
      <c r="AB112" s="161" t="s">
        <v>162</v>
      </c>
      <c r="AC112" s="157" t="s">
        <v>229</v>
      </c>
      <c r="AD112" s="157" t="s">
        <v>56</v>
      </c>
      <c r="AE112" s="155" t="s">
        <v>40</v>
      </c>
      <c r="AF112" s="162"/>
    </row>
    <row r="113" spans="1:32" s="134" customFormat="1" ht="26.25" customHeight="1" x14ac:dyDescent="0.25">
      <c r="A113" s="135"/>
      <c r="B113" s="146"/>
      <c r="C113" s="153" t="s">
        <v>790</v>
      </c>
      <c r="D113" s="154" t="s">
        <v>839</v>
      </c>
      <c r="E113" s="155" t="s">
        <v>124</v>
      </c>
      <c r="F113" s="224" t="s">
        <v>113</v>
      </c>
      <c r="G113" s="201" t="s">
        <v>93</v>
      </c>
      <c r="H113" s="156">
        <v>5</v>
      </c>
      <c r="I113" s="157" t="s">
        <v>213</v>
      </c>
      <c r="J113" s="158" t="s">
        <v>133</v>
      </c>
      <c r="K113" s="159" t="s">
        <v>161</v>
      </c>
      <c r="L113" s="159" t="s">
        <v>160</v>
      </c>
      <c r="M113" s="159">
        <v>400</v>
      </c>
      <c r="N113" s="155" t="s">
        <v>236</v>
      </c>
      <c r="O113" s="160" t="s">
        <v>50</v>
      </c>
      <c r="P113" s="155" t="s">
        <v>499</v>
      </c>
      <c r="Q113" s="158" t="s">
        <v>501</v>
      </c>
      <c r="R113" s="158" t="s">
        <v>116</v>
      </c>
      <c r="S113" s="158" t="s">
        <v>114</v>
      </c>
      <c r="T113" s="155" t="s">
        <v>222</v>
      </c>
      <c r="U113" s="157" t="s">
        <v>123</v>
      </c>
      <c r="V113" s="157" t="s">
        <v>217</v>
      </c>
      <c r="W113" s="161" t="s">
        <v>111</v>
      </c>
      <c r="X113" s="161" t="s">
        <v>111</v>
      </c>
      <c r="Y113" s="157" t="s">
        <v>464</v>
      </c>
      <c r="Z113" s="157" t="s">
        <v>56</v>
      </c>
      <c r="AA113" s="161" t="s">
        <v>455</v>
      </c>
      <c r="AB113" s="161" t="s">
        <v>162</v>
      </c>
      <c r="AC113" s="157" t="s">
        <v>229</v>
      </c>
      <c r="AD113" s="157" t="s">
        <v>56</v>
      </c>
      <c r="AE113" s="155" t="s">
        <v>371</v>
      </c>
      <c r="AF113" s="162"/>
    </row>
    <row r="114" spans="1:32" s="134" customFormat="1" ht="26.25" customHeight="1" x14ac:dyDescent="0.25">
      <c r="A114" s="135"/>
      <c r="B114" s="146"/>
      <c r="C114" s="153" t="s">
        <v>910</v>
      </c>
      <c r="D114" s="154" t="s">
        <v>839</v>
      </c>
      <c r="E114" s="155" t="s">
        <v>124</v>
      </c>
      <c r="F114" s="224" t="s">
        <v>113</v>
      </c>
      <c r="G114" s="201" t="s">
        <v>93</v>
      </c>
      <c r="H114" s="156">
        <v>10</v>
      </c>
      <c r="I114" s="157" t="s">
        <v>213</v>
      </c>
      <c r="J114" s="158" t="s">
        <v>133</v>
      </c>
      <c r="K114" s="159" t="s">
        <v>161</v>
      </c>
      <c r="L114" s="159" t="s">
        <v>160</v>
      </c>
      <c r="M114" s="159">
        <v>400</v>
      </c>
      <c r="N114" s="155" t="s">
        <v>236</v>
      </c>
      <c r="O114" s="160" t="s">
        <v>50</v>
      </c>
      <c r="P114" s="155" t="s">
        <v>499</v>
      </c>
      <c r="Q114" s="158" t="s">
        <v>501</v>
      </c>
      <c r="R114" s="158" t="s">
        <v>125</v>
      </c>
      <c r="S114" s="158" t="s">
        <v>122</v>
      </c>
      <c r="T114" s="155" t="s">
        <v>222</v>
      </c>
      <c r="U114" s="157" t="s">
        <v>145</v>
      </c>
      <c r="V114" s="157" t="s">
        <v>217</v>
      </c>
      <c r="W114" s="161" t="s">
        <v>111</v>
      </c>
      <c r="X114" s="161" t="s">
        <v>111</v>
      </c>
      <c r="Y114" s="157" t="s">
        <v>464</v>
      </c>
      <c r="Z114" s="157" t="s">
        <v>56</v>
      </c>
      <c r="AA114" s="161" t="s">
        <v>455</v>
      </c>
      <c r="AB114" s="161" t="s">
        <v>162</v>
      </c>
      <c r="AC114" s="157" t="s">
        <v>229</v>
      </c>
      <c r="AD114" s="157" t="s">
        <v>56</v>
      </c>
      <c r="AE114" s="155" t="s">
        <v>372</v>
      </c>
      <c r="AF114" s="162"/>
    </row>
    <row r="115" spans="1:32" s="134" customFormat="1" ht="26.25" customHeight="1" x14ac:dyDescent="0.25">
      <c r="A115" s="135"/>
      <c r="B115" s="146"/>
      <c r="C115" s="153" t="s">
        <v>791</v>
      </c>
      <c r="D115" s="154" t="s">
        <v>839</v>
      </c>
      <c r="E115" s="155" t="s">
        <v>124</v>
      </c>
      <c r="F115" s="224" t="s">
        <v>113</v>
      </c>
      <c r="G115" s="201" t="s">
        <v>93</v>
      </c>
      <c r="H115" s="156">
        <v>5</v>
      </c>
      <c r="I115" s="157" t="s">
        <v>213</v>
      </c>
      <c r="J115" s="158" t="s">
        <v>219</v>
      </c>
      <c r="K115" s="159" t="s">
        <v>387</v>
      </c>
      <c r="L115" s="159" t="s">
        <v>166</v>
      </c>
      <c r="M115" s="159">
        <v>400</v>
      </c>
      <c r="N115" s="155" t="s">
        <v>236</v>
      </c>
      <c r="O115" s="160" t="s">
        <v>50</v>
      </c>
      <c r="P115" s="155" t="s">
        <v>499</v>
      </c>
      <c r="Q115" s="158" t="s">
        <v>501</v>
      </c>
      <c r="R115" s="158" t="s">
        <v>125</v>
      </c>
      <c r="S115" s="158" t="s">
        <v>122</v>
      </c>
      <c r="T115" s="155" t="s">
        <v>222</v>
      </c>
      <c r="U115" s="157" t="s">
        <v>123</v>
      </c>
      <c r="V115" s="157" t="s">
        <v>217</v>
      </c>
      <c r="W115" s="161" t="s">
        <v>111</v>
      </c>
      <c r="X115" s="161" t="s">
        <v>111</v>
      </c>
      <c r="Y115" s="157" t="s">
        <v>464</v>
      </c>
      <c r="Z115" s="157" t="s">
        <v>56</v>
      </c>
      <c r="AA115" s="161" t="s">
        <v>455</v>
      </c>
      <c r="AB115" s="161" t="s">
        <v>162</v>
      </c>
      <c r="AC115" s="157" t="s">
        <v>229</v>
      </c>
      <c r="AD115" s="157" t="s">
        <v>56</v>
      </c>
      <c r="AE115" s="155" t="s">
        <v>40</v>
      </c>
      <c r="AF115" s="162"/>
    </row>
    <row r="116" spans="1:32" s="134" customFormat="1" ht="26.25" customHeight="1" x14ac:dyDescent="0.25">
      <c r="A116" s="135"/>
      <c r="B116" s="146"/>
      <c r="C116" s="147" t="str">
        <f>E117</f>
        <v>ThinkPad X</v>
      </c>
      <c r="D116" s="148"/>
      <c r="E116" s="149" t="str">
        <f>E117</f>
        <v>ThinkPad X</v>
      </c>
      <c r="F116" s="148"/>
      <c r="G116" s="150"/>
      <c r="H116" s="151"/>
      <c r="I116" s="151"/>
      <c r="J116" s="148"/>
      <c r="K116" s="152"/>
      <c r="L116" s="152"/>
      <c r="M116" s="152"/>
      <c r="N116" s="152"/>
      <c r="O116" s="148"/>
      <c r="P116" s="148"/>
      <c r="Q116" s="148"/>
      <c r="R116" s="148"/>
      <c r="S116" s="148"/>
      <c r="T116" s="148"/>
      <c r="U116" s="151"/>
      <c r="V116" s="151"/>
      <c r="W116" s="151"/>
      <c r="X116" s="151"/>
      <c r="Y116" s="151"/>
      <c r="Z116" s="151"/>
      <c r="AA116" s="151"/>
      <c r="AB116" s="148"/>
      <c r="AC116" s="151"/>
      <c r="AD116" s="151"/>
      <c r="AE116" s="151"/>
      <c r="AF116" s="142"/>
    </row>
    <row r="117" spans="1:32" s="134" customFormat="1" ht="26.25" customHeight="1" x14ac:dyDescent="0.25">
      <c r="A117" s="135"/>
      <c r="B117" s="146"/>
      <c r="C117" s="153" t="s">
        <v>845</v>
      </c>
      <c r="D117" s="154" t="s">
        <v>841</v>
      </c>
      <c r="E117" s="155" t="s">
        <v>105</v>
      </c>
      <c r="F117" s="224" t="s">
        <v>113</v>
      </c>
      <c r="G117" s="202" t="s">
        <v>93</v>
      </c>
      <c r="H117" s="156">
        <v>6</v>
      </c>
      <c r="I117" s="157" t="s">
        <v>842</v>
      </c>
      <c r="J117" s="158" t="s">
        <v>108</v>
      </c>
      <c r="K117" s="159" t="s">
        <v>156</v>
      </c>
      <c r="L117" s="159" t="s">
        <v>166</v>
      </c>
      <c r="M117" s="159">
        <v>400</v>
      </c>
      <c r="N117" s="155" t="s">
        <v>237</v>
      </c>
      <c r="O117" s="160" t="s">
        <v>50</v>
      </c>
      <c r="P117" s="155" t="s">
        <v>168</v>
      </c>
      <c r="Q117" s="158" t="s">
        <v>469</v>
      </c>
      <c r="R117" s="158" t="s">
        <v>116</v>
      </c>
      <c r="S117" s="158" t="s">
        <v>114</v>
      </c>
      <c r="T117" s="155" t="s">
        <v>222</v>
      </c>
      <c r="U117" s="157" t="s">
        <v>145</v>
      </c>
      <c r="V117" s="157" t="s">
        <v>217</v>
      </c>
      <c r="W117" s="161" t="s">
        <v>111</v>
      </c>
      <c r="X117" s="161" t="s">
        <v>111</v>
      </c>
      <c r="Y117" s="157" t="s">
        <v>843</v>
      </c>
      <c r="Z117" s="157" t="s">
        <v>111</v>
      </c>
      <c r="AA117" s="161" t="s">
        <v>844</v>
      </c>
      <c r="AB117" s="161" t="s">
        <v>162</v>
      </c>
      <c r="AC117" s="157" t="s">
        <v>229</v>
      </c>
      <c r="AD117" s="157" t="s">
        <v>56</v>
      </c>
      <c r="AE117" s="155" t="s">
        <v>840</v>
      </c>
      <c r="AF117" s="162"/>
    </row>
    <row r="118" spans="1:32" s="134" customFormat="1" ht="26.25" customHeight="1" x14ac:dyDescent="0.25">
      <c r="A118" s="135"/>
      <c r="B118" s="146"/>
      <c r="C118" s="153" t="s">
        <v>801</v>
      </c>
      <c r="D118" s="154" t="s">
        <v>846</v>
      </c>
      <c r="E118" s="155" t="s">
        <v>105</v>
      </c>
      <c r="F118" s="224" t="s">
        <v>113</v>
      </c>
      <c r="G118" s="201" t="s">
        <v>93</v>
      </c>
      <c r="H118" s="156">
        <v>9</v>
      </c>
      <c r="I118" s="157" t="s">
        <v>107</v>
      </c>
      <c r="J118" s="158" t="s">
        <v>133</v>
      </c>
      <c r="K118" s="159" t="s">
        <v>161</v>
      </c>
      <c r="L118" s="159" t="s">
        <v>160</v>
      </c>
      <c r="M118" s="159">
        <v>400</v>
      </c>
      <c r="N118" s="155" t="s">
        <v>236</v>
      </c>
      <c r="O118" s="160" t="s">
        <v>50</v>
      </c>
      <c r="P118" s="155" t="s">
        <v>499</v>
      </c>
      <c r="Q118" s="158" t="s">
        <v>500</v>
      </c>
      <c r="R118" s="158" t="s">
        <v>116</v>
      </c>
      <c r="S118" s="158" t="s">
        <v>114</v>
      </c>
      <c r="T118" s="155" t="s">
        <v>222</v>
      </c>
      <c r="U118" s="157" t="s">
        <v>145</v>
      </c>
      <c r="V118" s="157" t="s">
        <v>217</v>
      </c>
      <c r="W118" s="161" t="s">
        <v>111</v>
      </c>
      <c r="X118" s="161" t="s">
        <v>111</v>
      </c>
      <c r="Y118" s="157" t="s">
        <v>464</v>
      </c>
      <c r="Z118" s="157" t="s">
        <v>56</v>
      </c>
      <c r="AA118" s="161" t="s">
        <v>456</v>
      </c>
      <c r="AB118" s="161" t="s">
        <v>162</v>
      </c>
      <c r="AC118" s="157" t="s">
        <v>229</v>
      </c>
      <c r="AD118" s="157" t="s">
        <v>56</v>
      </c>
      <c r="AE118" s="155" t="s">
        <v>315</v>
      </c>
      <c r="AF118" s="162"/>
    </row>
    <row r="119" spans="1:32" s="134" customFormat="1" ht="26.25" customHeight="1" x14ac:dyDescent="0.25">
      <c r="A119" s="135"/>
      <c r="B119" s="146"/>
      <c r="C119" s="153" t="s">
        <v>802</v>
      </c>
      <c r="D119" s="154" t="s">
        <v>846</v>
      </c>
      <c r="E119" s="155" t="s">
        <v>105</v>
      </c>
      <c r="F119" s="224" t="s">
        <v>113</v>
      </c>
      <c r="G119" s="201" t="s">
        <v>93</v>
      </c>
      <c r="H119" s="156">
        <v>9</v>
      </c>
      <c r="I119" s="157" t="s">
        <v>107</v>
      </c>
      <c r="J119" s="158" t="s">
        <v>133</v>
      </c>
      <c r="K119" s="159" t="s">
        <v>161</v>
      </c>
      <c r="L119" s="159" t="s">
        <v>160</v>
      </c>
      <c r="M119" s="159">
        <v>400</v>
      </c>
      <c r="N119" s="155" t="s">
        <v>236</v>
      </c>
      <c r="O119" s="160" t="s">
        <v>50</v>
      </c>
      <c r="P119" s="155" t="s">
        <v>499</v>
      </c>
      <c r="Q119" s="158" t="s">
        <v>501</v>
      </c>
      <c r="R119" s="158" t="s">
        <v>116</v>
      </c>
      <c r="S119" s="158" t="s">
        <v>114</v>
      </c>
      <c r="T119" s="155" t="s">
        <v>222</v>
      </c>
      <c r="U119" s="157" t="s">
        <v>145</v>
      </c>
      <c r="V119" s="157" t="s">
        <v>217</v>
      </c>
      <c r="W119" s="161" t="s">
        <v>111</v>
      </c>
      <c r="X119" s="161" t="s">
        <v>111</v>
      </c>
      <c r="Y119" s="157" t="s">
        <v>464</v>
      </c>
      <c r="Z119" s="157" t="s">
        <v>56</v>
      </c>
      <c r="AA119" s="161" t="s">
        <v>456</v>
      </c>
      <c r="AB119" s="161" t="s">
        <v>162</v>
      </c>
      <c r="AC119" s="157" t="s">
        <v>229</v>
      </c>
      <c r="AD119" s="157" t="s">
        <v>56</v>
      </c>
      <c r="AE119" s="155" t="s">
        <v>461</v>
      </c>
      <c r="AF119" s="162"/>
    </row>
    <row r="120" spans="1:32" s="134" customFormat="1" ht="26.25" customHeight="1" x14ac:dyDescent="0.25">
      <c r="A120" s="135"/>
      <c r="B120" s="146"/>
      <c r="C120" s="153" t="s">
        <v>1114</v>
      </c>
      <c r="D120" s="154" t="s">
        <v>846</v>
      </c>
      <c r="E120" s="155" t="s">
        <v>105</v>
      </c>
      <c r="F120" s="224" t="s">
        <v>113</v>
      </c>
      <c r="G120" s="201" t="s">
        <v>93</v>
      </c>
      <c r="H120" s="156">
        <v>10</v>
      </c>
      <c r="I120" s="157" t="s">
        <v>107</v>
      </c>
      <c r="J120" s="158" t="s">
        <v>133</v>
      </c>
      <c r="K120" s="159" t="s">
        <v>161</v>
      </c>
      <c r="L120" s="159" t="s">
        <v>160</v>
      </c>
      <c r="M120" s="159">
        <v>400</v>
      </c>
      <c r="N120" s="155" t="s">
        <v>236</v>
      </c>
      <c r="O120" s="160" t="s">
        <v>50</v>
      </c>
      <c r="P120" s="155" t="s">
        <v>499</v>
      </c>
      <c r="Q120" s="158" t="s">
        <v>501</v>
      </c>
      <c r="R120" s="158" t="s">
        <v>125</v>
      </c>
      <c r="S120" s="158" t="s">
        <v>122</v>
      </c>
      <c r="T120" s="155" t="s">
        <v>222</v>
      </c>
      <c r="U120" s="157" t="s">
        <v>145</v>
      </c>
      <c r="V120" s="157" t="s">
        <v>217</v>
      </c>
      <c r="W120" s="161" t="s">
        <v>111</v>
      </c>
      <c r="X120" s="161" t="s">
        <v>111</v>
      </c>
      <c r="Y120" s="157" t="s">
        <v>464</v>
      </c>
      <c r="Z120" s="157" t="s">
        <v>56</v>
      </c>
      <c r="AA120" s="161" t="s">
        <v>456</v>
      </c>
      <c r="AB120" s="161" t="s">
        <v>162</v>
      </c>
      <c r="AC120" s="157" t="s">
        <v>229</v>
      </c>
      <c r="AD120" s="157" t="s">
        <v>56</v>
      </c>
      <c r="AE120" s="155" t="s">
        <v>803</v>
      </c>
      <c r="AF120" s="162"/>
    </row>
    <row r="121" spans="1:32" s="134" customFormat="1" ht="26.25" customHeight="1" x14ac:dyDescent="0.25">
      <c r="A121" s="135"/>
      <c r="B121" s="146"/>
      <c r="C121" s="153" t="s">
        <v>703</v>
      </c>
      <c r="D121" s="154" t="s">
        <v>847</v>
      </c>
      <c r="E121" s="155" t="s">
        <v>105</v>
      </c>
      <c r="F121" s="224" t="s">
        <v>113</v>
      </c>
      <c r="G121" s="201" t="s">
        <v>93</v>
      </c>
      <c r="H121" s="156">
        <v>5</v>
      </c>
      <c r="I121" s="157" t="s">
        <v>107</v>
      </c>
      <c r="J121" s="158" t="s">
        <v>133</v>
      </c>
      <c r="K121" s="159" t="s">
        <v>161</v>
      </c>
      <c r="L121" s="159" t="s">
        <v>160</v>
      </c>
      <c r="M121" s="159">
        <v>400</v>
      </c>
      <c r="N121" s="155" t="s">
        <v>237</v>
      </c>
      <c r="O121" s="160" t="s">
        <v>50</v>
      </c>
      <c r="P121" s="155" t="s">
        <v>499</v>
      </c>
      <c r="Q121" s="158" t="s">
        <v>500</v>
      </c>
      <c r="R121" s="158" t="s">
        <v>116</v>
      </c>
      <c r="S121" s="158" t="s">
        <v>114</v>
      </c>
      <c r="T121" s="155" t="s">
        <v>222</v>
      </c>
      <c r="U121" s="157" t="s">
        <v>123</v>
      </c>
      <c r="V121" s="157" t="s">
        <v>217</v>
      </c>
      <c r="W121" s="161" t="s">
        <v>111</v>
      </c>
      <c r="X121" s="161" t="s">
        <v>111</v>
      </c>
      <c r="Y121" s="157" t="s">
        <v>464</v>
      </c>
      <c r="Z121" s="157" t="s">
        <v>111</v>
      </c>
      <c r="AA121" s="161" t="s">
        <v>456</v>
      </c>
      <c r="AB121" s="161" t="s">
        <v>162</v>
      </c>
      <c r="AC121" s="157" t="s">
        <v>229</v>
      </c>
      <c r="AD121" s="157" t="s">
        <v>56</v>
      </c>
      <c r="AE121" s="155" t="s">
        <v>403</v>
      </c>
      <c r="AF121" s="162"/>
    </row>
    <row r="122" spans="1:32" s="134" customFormat="1" ht="26.25" customHeight="1" x14ac:dyDescent="0.25">
      <c r="A122" s="135"/>
      <c r="B122" s="146"/>
      <c r="C122" s="153" t="s">
        <v>704</v>
      </c>
      <c r="D122" s="154" t="s">
        <v>847</v>
      </c>
      <c r="E122" s="155" t="s">
        <v>105</v>
      </c>
      <c r="F122" s="224" t="s">
        <v>113</v>
      </c>
      <c r="G122" s="201" t="s">
        <v>93</v>
      </c>
      <c r="H122" s="156">
        <v>6</v>
      </c>
      <c r="I122" s="157" t="s">
        <v>107</v>
      </c>
      <c r="J122" s="158" t="s">
        <v>133</v>
      </c>
      <c r="K122" s="159" t="s">
        <v>161</v>
      </c>
      <c r="L122" s="159" t="s">
        <v>160</v>
      </c>
      <c r="M122" s="159">
        <v>400</v>
      </c>
      <c r="N122" s="155" t="s">
        <v>237</v>
      </c>
      <c r="O122" s="160" t="s">
        <v>50</v>
      </c>
      <c r="P122" s="155" t="s">
        <v>499</v>
      </c>
      <c r="Q122" s="158" t="s">
        <v>500</v>
      </c>
      <c r="R122" s="158" t="s">
        <v>116</v>
      </c>
      <c r="S122" s="158" t="s">
        <v>114</v>
      </c>
      <c r="T122" s="155" t="s">
        <v>222</v>
      </c>
      <c r="U122" s="157" t="s">
        <v>145</v>
      </c>
      <c r="V122" s="157" t="s">
        <v>217</v>
      </c>
      <c r="W122" s="161" t="s">
        <v>111</v>
      </c>
      <c r="X122" s="161" t="s">
        <v>111</v>
      </c>
      <c r="Y122" s="157" t="s">
        <v>464</v>
      </c>
      <c r="Z122" s="157" t="s">
        <v>111</v>
      </c>
      <c r="AA122" s="161" t="s">
        <v>456</v>
      </c>
      <c r="AB122" s="161" t="s">
        <v>162</v>
      </c>
      <c r="AC122" s="157" t="s">
        <v>229</v>
      </c>
      <c r="AD122" s="157" t="s">
        <v>56</v>
      </c>
      <c r="AE122" s="155" t="s">
        <v>462</v>
      </c>
      <c r="AF122" s="162"/>
    </row>
    <row r="123" spans="1:32" s="134" customFormat="1" ht="26.25" customHeight="1" x14ac:dyDescent="0.25">
      <c r="A123" s="135"/>
      <c r="B123" s="146"/>
      <c r="C123" s="153" t="s">
        <v>1116</v>
      </c>
      <c r="D123" s="154" t="s">
        <v>847</v>
      </c>
      <c r="E123" s="155" t="s">
        <v>105</v>
      </c>
      <c r="F123" s="224" t="s">
        <v>113</v>
      </c>
      <c r="G123" s="201" t="s">
        <v>93</v>
      </c>
      <c r="H123" s="156">
        <v>5</v>
      </c>
      <c r="I123" s="157" t="s">
        <v>107</v>
      </c>
      <c r="J123" s="158" t="s">
        <v>133</v>
      </c>
      <c r="K123" s="159" t="s">
        <v>161</v>
      </c>
      <c r="L123" s="159" t="s">
        <v>160</v>
      </c>
      <c r="M123" s="159">
        <v>400</v>
      </c>
      <c r="N123" s="155" t="s">
        <v>237</v>
      </c>
      <c r="O123" s="160" t="s">
        <v>50</v>
      </c>
      <c r="P123" s="155" t="s">
        <v>499</v>
      </c>
      <c r="Q123" s="158" t="s">
        <v>500</v>
      </c>
      <c r="R123" s="158" t="s">
        <v>125</v>
      </c>
      <c r="S123" s="158" t="s">
        <v>114</v>
      </c>
      <c r="T123" s="155" t="s">
        <v>222</v>
      </c>
      <c r="U123" s="157" t="s">
        <v>145</v>
      </c>
      <c r="V123" s="157" t="s">
        <v>217</v>
      </c>
      <c r="W123" s="161" t="s">
        <v>111</v>
      </c>
      <c r="X123" s="161" t="s">
        <v>111</v>
      </c>
      <c r="Y123" s="157" t="s">
        <v>464</v>
      </c>
      <c r="Z123" s="157" t="s">
        <v>111</v>
      </c>
      <c r="AA123" s="161" t="s">
        <v>456</v>
      </c>
      <c r="AB123" s="161" t="s">
        <v>162</v>
      </c>
      <c r="AC123" s="157" t="s">
        <v>229</v>
      </c>
      <c r="AD123" s="157" t="s">
        <v>56</v>
      </c>
      <c r="AE123" s="155" t="s">
        <v>40</v>
      </c>
      <c r="AF123" s="162"/>
    </row>
    <row r="124" spans="1:32" s="134" customFormat="1" ht="26.25" customHeight="1" x14ac:dyDescent="0.25">
      <c r="A124" s="135"/>
      <c r="B124" s="146"/>
      <c r="C124" s="153" t="s">
        <v>705</v>
      </c>
      <c r="D124" s="154" t="s">
        <v>847</v>
      </c>
      <c r="E124" s="155" t="s">
        <v>105</v>
      </c>
      <c r="F124" s="224" t="s">
        <v>113</v>
      </c>
      <c r="G124" s="201" t="s">
        <v>93</v>
      </c>
      <c r="H124" s="156">
        <v>10</v>
      </c>
      <c r="I124" s="157" t="s">
        <v>107</v>
      </c>
      <c r="J124" s="158" t="s">
        <v>133</v>
      </c>
      <c r="K124" s="159" t="s">
        <v>161</v>
      </c>
      <c r="L124" s="159" t="s">
        <v>160</v>
      </c>
      <c r="M124" s="159">
        <v>400</v>
      </c>
      <c r="N124" s="155" t="s">
        <v>237</v>
      </c>
      <c r="O124" s="160" t="s">
        <v>50</v>
      </c>
      <c r="P124" s="155" t="s">
        <v>499</v>
      </c>
      <c r="Q124" s="158" t="s">
        <v>501</v>
      </c>
      <c r="R124" s="158" t="s">
        <v>116</v>
      </c>
      <c r="S124" s="158" t="s">
        <v>114</v>
      </c>
      <c r="T124" s="155" t="s">
        <v>222</v>
      </c>
      <c r="U124" s="157" t="s">
        <v>145</v>
      </c>
      <c r="V124" s="157" t="s">
        <v>217</v>
      </c>
      <c r="W124" s="161" t="s">
        <v>111</v>
      </c>
      <c r="X124" s="161" t="s">
        <v>111</v>
      </c>
      <c r="Y124" s="157" t="s">
        <v>464</v>
      </c>
      <c r="Z124" s="157" t="s">
        <v>111</v>
      </c>
      <c r="AA124" s="161" t="s">
        <v>456</v>
      </c>
      <c r="AB124" s="161" t="s">
        <v>162</v>
      </c>
      <c r="AC124" s="157" t="s">
        <v>229</v>
      </c>
      <c r="AD124" s="157" t="s">
        <v>56</v>
      </c>
      <c r="AE124" s="155" t="s">
        <v>404</v>
      </c>
      <c r="AF124" s="162"/>
    </row>
    <row r="125" spans="1:32" s="134" customFormat="1" ht="26.25" customHeight="1" x14ac:dyDescent="0.25">
      <c r="A125" s="135"/>
      <c r="B125" s="146"/>
      <c r="C125" s="153" t="s">
        <v>706</v>
      </c>
      <c r="D125" s="154" t="s">
        <v>847</v>
      </c>
      <c r="E125" s="155" t="s">
        <v>105</v>
      </c>
      <c r="F125" s="224" t="s">
        <v>106</v>
      </c>
      <c r="G125" s="188" t="s">
        <v>93</v>
      </c>
      <c r="H125" s="156" t="s">
        <v>40</v>
      </c>
      <c r="I125" s="157" t="s">
        <v>107</v>
      </c>
      <c r="J125" s="158" t="s">
        <v>133</v>
      </c>
      <c r="K125" s="159" t="s">
        <v>161</v>
      </c>
      <c r="L125" s="159" t="s">
        <v>160</v>
      </c>
      <c r="M125" s="159">
        <v>400</v>
      </c>
      <c r="N125" s="155" t="s">
        <v>237</v>
      </c>
      <c r="O125" s="160" t="s">
        <v>50</v>
      </c>
      <c r="P125" s="155" t="s">
        <v>499</v>
      </c>
      <c r="Q125" s="158" t="s">
        <v>501</v>
      </c>
      <c r="R125" s="158" t="s">
        <v>116</v>
      </c>
      <c r="S125" s="158" t="s">
        <v>122</v>
      </c>
      <c r="T125" s="155" t="s">
        <v>222</v>
      </c>
      <c r="U125" s="157" t="s">
        <v>145</v>
      </c>
      <c r="V125" s="157" t="s">
        <v>217</v>
      </c>
      <c r="W125" s="161" t="s">
        <v>111</v>
      </c>
      <c r="X125" s="161" t="s">
        <v>111</v>
      </c>
      <c r="Y125" s="157" t="s">
        <v>464</v>
      </c>
      <c r="Z125" s="157" t="s">
        <v>111</v>
      </c>
      <c r="AA125" s="161" t="s">
        <v>456</v>
      </c>
      <c r="AB125" s="161" t="s">
        <v>162</v>
      </c>
      <c r="AC125" s="157" t="s">
        <v>229</v>
      </c>
      <c r="AD125" s="157" t="s">
        <v>56</v>
      </c>
      <c r="AE125" s="155" t="s">
        <v>405</v>
      </c>
      <c r="AF125" s="162"/>
    </row>
    <row r="126" spans="1:32" s="134" customFormat="1" ht="26.25" customHeight="1" x14ac:dyDescent="0.25">
      <c r="A126" s="135"/>
      <c r="B126" s="146"/>
      <c r="C126" s="153" t="s">
        <v>1117</v>
      </c>
      <c r="D126" s="154" t="s">
        <v>847</v>
      </c>
      <c r="E126" s="155" t="s">
        <v>105</v>
      </c>
      <c r="F126" s="224" t="s">
        <v>113</v>
      </c>
      <c r="G126" s="202" t="s">
        <v>93</v>
      </c>
      <c r="H126" s="156">
        <v>5</v>
      </c>
      <c r="I126" s="157" t="s">
        <v>107</v>
      </c>
      <c r="J126" s="158" t="s">
        <v>133</v>
      </c>
      <c r="K126" s="159" t="s">
        <v>161</v>
      </c>
      <c r="L126" s="159" t="s">
        <v>160</v>
      </c>
      <c r="M126" s="159">
        <v>400</v>
      </c>
      <c r="N126" s="155" t="s">
        <v>237</v>
      </c>
      <c r="O126" s="160" t="s">
        <v>50</v>
      </c>
      <c r="P126" s="155" t="s">
        <v>499</v>
      </c>
      <c r="Q126" s="158" t="s">
        <v>501</v>
      </c>
      <c r="R126" s="158" t="s">
        <v>125</v>
      </c>
      <c r="S126" s="158" t="s">
        <v>122</v>
      </c>
      <c r="T126" s="155" t="s">
        <v>222</v>
      </c>
      <c r="U126" s="157" t="s">
        <v>145</v>
      </c>
      <c r="V126" s="157" t="s">
        <v>217</v>
      </c>
      <c r="W126" s="161" t="s">
        <v>111</v>
      </c>
      <c r="X126" s="161" t="s">
        <v>111</v>
      </c>
      <c r="Y126" s="157" t="s">
        <v>464</v>
      </c>
      <c r="Z126" s="157" t="s">
        <v>111</v>
      </c>
      <c r="AA126" s="161" t="s">
        <v>456</v>
      </c>
      <c r="AB126" s="161" t="s">
        <v>162</v>
      </c>
      <c r="AC126" s="157" t="s">
        <v>229</v>
      </c>
      <c r="AD126" s="157" t="s">
        <v>56</v>
      </c>
      <c r="AE126" s="155" t="s">
        <v>706</v>
      </c>
      <c r="AF126" s="162"/>
    </row>
    <row r="127" spans="1:32" s="134" customFormat="1" ht="26.25" customHeight="1" x14ac:dyDescent="0.25">
      <c r="A127" s="135"/>
      <c r="B127" s="146"/>
      <c r="C127" s="153" t="s">
        <v>634</v>
      </c>
      <c r="D127" s="154" t="s">
        <v>616</v>
      </c>
      <c r="E127" s="155" t="s">
        <v>105</v>
      </c>
      <c r="F127" s="224" t="s">
        <v>113</v>
      </c>
      <c r="G127" s="201" t="s">
        <v>93</v>
      </c>
      <c r="H127" s="156">
        <v>6</v>
      </c>
      <c r="I127" s="157" t="s">
        <v>118</v>
      </c>
      <c r="J127" s="158" t="s">
        <v>133</v>
      </c>
      <c r="K127" s="159" t="s">
        <v>161</v>
      </c>
      <c r="L127" s="159" t="s">
        <v>160</v>
      </c>
      <c r="M127" s="159">
        <v>400</v>
      </c>
      <c r="N127" s="155" t="s">
        <v>236</v>
      </c>
      <c r="O127" s="160" t="s">
        <v>50</v>
      </c>
      <c r="P127" s="155" t="s">
        <v>499</v>
      </c>
      <c r="Q127" s="158" t="s">
        <v>500</v>
      </c>
      <c r="R127" s="158" t="s">
        <v>116</v>
      </c>
      <c r="S127" s="158" t="s">
        <v>114</v>
      </c>
      <c r="T127" s="155" t="s">
        <v>222</v>
      </c>
      <c r="U127" s="157" t="s">
        <v>123</v>
      </c>
      <c r="V127" s="157" t="s">
        <v>217</v>
      </c>
      <c r="W127" s="161" t="s">
        <v>111</v>
      </c>
      <c r="X127" s="161" t="s">
        <v>111</v>
      </c>
      <c r="Y127" s="157" t="s">
        <v>197</v>
      </c>
      <c r="Z127" s="157" t="s">
        <v>56</v>
      </c>
      <c r="AA127" s="161" t="s">
        <v>449</v>
      </c>
      <c r="AB127" s="161" t="s">
        <v>162</v>
      </c>
      <c r="AC127" s="157" t="s">
        <v>164</v>
      </c>
      <c r="AD127" s="157" t="s">
        <v>111</v>
      </c>
      <c r="AE127" s="155" t="s">
        <v>320</v>
      </c>
      <c r="AF127" s="162"/>
    </row>
    <row r="128" spans="1:32" s="134" customFormat="1" ht="26.25" customHeight="1" x14ac:dyDescent="0.25">
      <c r="A128" s="135"/>
      <c r="B128" s="146"/>
      <c r="C128" s="153" t="s">
        <v>635</v>
      </c>
      <c r="D128" s="154" t="s">
        <v>616</v>
      </c>
      <c r="E128" s="155" t="s">
        <v>105</v>
      </c>
      <c r="F128" s="224" t="s">
        <v>113</v>
      </c>
      <c r="G128" s="201" t="s">
        <v>93</v>
      </c>
      <c r="H128" s="156">
        <v>6</v>
      </c>
      <c r="I128" s="157" t="s">
        <v>118</v>
      </c>
      <c r="J128" s="158" t="s">
        <v>133</v>
      </c>
      <c r="K128" s="159" t="s">
        <v>161</v>
      </c>
      <c r="L128" s="159" t="s">
        <v>160</v>
      </c>
      <c r="M128" s="159">
        <v>400</v>
      </c>
      <c r="N128" s="155" t="s">
        <v>236</v>
      </c>
      <c r="O128" s="160" t="s">
        <v>50</v>
      </c>
      <c r="P128" s="155" t="s">
        <v>499</v>
      </c>
      <c r="Q128" s="158" t="s">
        <v>500</v>
      </c>
      <c r="R128" s="158" t="s">
        <v>116</v>
      </c>
      <c r="S128" s="158" t="s">
        <v>114</v>
      </c>
      <c r="T128" s="155" t="s">
        <v>222</v>
      </c>
      <c r="U128" s="157" t="s">
        <v>145</v>
      </c>
      <c r="V128" s="157" t="s">
        <v>217</v>
      </c>
      <c r="W128" s="161" t="s">
        <v>111</v>
      </c>
      <c r="X128" s="161" t="s">
        <v>111</v>
      </c>
      <c r="Y128" s="157" t="s">
        <v>197</v>
      </c>
      <c r="Z128" s="157" t="s">
        <v>56</v>
      </c>
      <c r="AA128" s="161" t="s">
        <v>449</v>
      </c>
      <c r="AB128" s="161" t="s">
        <v>162</v>
      </c>
      <c r="AC128" s="157" t="s">
        <v>164</v>
      </c>
      <c r="AD128" s="157" t="s">
        <v>111</v>
      </c>
      <c r="AE128" s="155" t="s">
        <v>401</v>
      </c>
      <c r="AF128" s="162"/>
    </row>
    <row r="129" spans="1:32" s="134" customFormat="1" ht="26.25" customHeight="1" x14ac:dyDescent="0.25">
      <c r="A129" s="135"/>
      <c r="B129" s="146"/>
      <c r="C129" s="153" t="s">
        <v>636</v>
      </c>
      <c r="D129" s="154" t="s">
        <v>616</v>
      </c>
      <c r="E129" s="155" t="s">
        <v>105</v>
      </c>
      <c r="F129" s="224" t="s">
        <v>113</v>
      </c>
      <c r="G129" s="202" t="s">
        <v>93</v>
      </c>
      <c r="H129" s="156">
        <v>5</v>
      </c>
      <c r="I129" s="157" t="s">
        <v>118</v>
      </c>
      <c r="J129" s="158" t="s">
        <v>133</v>
      </c>
      <c r="K129" s="159" t="s">
        <v>161</v>
      </c>
      <c r="L129" s="159" t="s">
        <v>160</v>
      </c>
      <c r="M129" s="159">
        <v>400</v>
      </c>
      <c r="N129" s="155" t="s">
        <v>236</v>
      </c>
      <c r="O129" s="160" t="s">
        <v>50</v>
      </c>
      <c r="P129" s="155" t="s">
        <v>499</v>
      </c>
      <c r="Q129" s="158" t="s">
        <v>501</v>
      </c>
      <c r="R129" s="158" t="s">
        <v>116</v>
      </c>
      <c r="S129" s="158" t="s">
        <v>114</v>
      </c>
      <c r="T129" s="155" t="s">
        <v>222</v>
      </c>
      <c r="U129" s="157" t="s">
        <v>123</v>
      </c>
      <c r="V129" s="157" t="s">
        <v>217</v>
      </c>
      <c r="W129" s="161" t="s">
        <v>111</v>
      </c>
      <c r="X129" s="161" t="s">
        <v>111</v>
      </c>
      <c r="Y129" s="157" t="s">
        <v>197</v>
      </c>
      <c r="Z129" s="157" t="s">
        <v>56</v>
      </c>
      <c r="AA129" s="161" t="s">
        <v>449</v>
      </c>
      <c r="AB129" s="161" t="s">
        <v>162</v>
      </c>
      <c r="AC129" s="157" t="s">
        <v>164</v>
      </c>
      <c r="AD129" s="157" t="s">
        <v>111</v>
      </c>
      <c r="AE129" s="155" t="s">
        <v>321</v>
      </c>
      <c r="AF129" s="162"/>
    </row>
    <row r="130" spans="1:32" s="134" customFormat="1" ht="26.25" customHeight="1" x14ac:dyDescent="0.25">
      <c r="A130" s="135"/>
      <c r="B130" s="146"/>
      <c r="C130" s="153" t="s">
        <v>715</v>
      </c>
      <c r="D130" s="154" t="s">
        <v>616</v>
      </c>
      <c r="E130" s="155" t="s">
        <v>105</v>
      </c>
      <c r="F130" s="224" t="s">
        <v>113</v>
      </c>
      <c r="G130" s="201" t="s">
        <v>93</v>
      </c>
      <c r="H130" s="156">
        <v>5</v>
      </c>
      <c r="I130" s="157" t="s">
        <v>118</v>
      </c>
      <c r="J130" s="158" t="s">
        <v>133</v>
      </c>
      <c r="K130" s="159" t="s">
        <v>161</v>
      </c>
      <c r="L130" s="159" t="s">
        <v>160</v>
      </c>
      <c r="M130" s="159">
        <v>400</v>
      </c>
      <c r="N130" s="155" t="s">
        <v>236</v>
      </c>
      <c r="O130" s="160" t="s">
        <v>50</v>
      </c>
      <c r="P130" s="155" t="s">
        <v>499</v>
      </c>
      <c r="Q130" s="158" t="s">
        <v>501</v>
      </c>
      <c r="R130" s="158" t="s">
        <v>125</v>
      </c>
      <c r="S130" s="158" t="s">
        <v>122</v>
      </c>
      <c r="T130" s="155" t="s">
        <v>222</v>
      </c>
      <c r="U130" s="157" t="s">
        <v>145</v>
      </c>
      <c r="V130" s="157" t="s">
        <v>217</v>
      </c>
      <c r="W130" s="161" t="s">
        <v>111</v>
      </c>
      <c r="X130" s="161" t="s">
        <v>111</v>
      </c>
      <c r="Y130" s="157" t="s">
        <v>197</v>
      </c>
      <c r="Z130" s="157" t="s">
        <v>56</v>
      </c>
      <c r="AA130" s="161" t="s">
        <v>449</v>
      </c>
      <c r="AB130" s="161" t="s">
        <v>162</v>
      </c>
      <c r="AC130" s="157" t="s">
        <v>164</v>
      </c>
      <c r="AD130" s="157" t="s">
        <v>111</v>
      </c>
      <c r="AE130" s="155" t="s">
        <v>322</v>
      </c>
      <c r="AF130" s="162"/>
    </row>
    <row r="131" spans="1:32" s="134" customFormat="1" ht="26.25" customHeight="1" x14ac:dyDescent="0.25">
      <c r="A131" s="135"/>
      <c r="B131" s="146"/>
      <c r="C131" s="153" t="s">
        <v>1049</v>
      </c>
      <c r="D131" s="154" t="s">
        <v>616</v>
      </c>
      <c r="E131" s="155" t="s">
        <v>105</v>
      </c>
      <c r="F131" s="224" t="s">
        <v>113</v>
      </c>
      <c r="G131" s="201" t="s">
        <v>93</v>
      </c>
      <c r="H131" s="156">
        <v>5</v>
      </c>
      <c r="I131" s="157" t="s">
        <v>118</v>
      </c>
      <c r="J131" s="158" t="s">
        <v>133</v>
      </c>
      <c r="K131" s="159" t="s">
        <v>161</v>
      </c>
      <c r="L131" s="159" t="s">
        <v>160</v>
      </c>
      <c r="M131" s="159">
        <v>400</v>
      </c>
      <c r="N131" s="155" t="s">
        <v>236</v>
      </c>
      <c r="O131" s="160" t="s">
        <v>50</v>
      </c>
      <c r="P131" s="155" t="s">
        <v>499</v>
      </c>
      <c r="Q131" s="158" t="s">
        <v>501</v>
      </c>
      <c r="R131" s="158" t="s">
        <v>125</v>
      </c>
      <c r="S131" s="158" t="s">
        <v>122</v>
      </c>
      <c r="T131" s="155" t="s">
        <v>222</v>
      </c>
      <c r="U131" s="157" t="s">
        <v>143</v>
      </c>
      <c r="V131" s="157" t="s">
        <v>217</v>
      </c>
      <c r="W131" s="161" t="s">
        <v>111</v>
      </c>
      <c r="X131" s="161" t="s">
        <v>111</v>
      </c>
      <c r="Y131" s="157" t="s">
        <v>197</v>
      </c>
      <c r="Z131" s="157" t="s">
        <v>56</v>
      </c>
      <c r="AA131" s="161" t="s">
        <v>449</v>
      </c>
      <c r="AB131" s="161" t="s">
        <v>162</v>
      </c>
      <c r="AC131" s="157" t="s">
        <v>164</v>
      </c>
      <c r="AD131" s="157" t="s">
        <v>111</v>
      </c>
      <c r="AE131" s="155" t="s">
        <v>637</v>
      </c>
      <c r="AF131" s="162"/>
    </row>
    <row r="132" spans="1:32" s="134" customFormat="1" ht="26.25" customHeight="1" x14ac:dyDescent="0.25">
      <c r="A132" s="135"/>
      <c r="B132" s="146"/>
      <c r="C132" s="153" t="s">
        <v>716</v>
      </c>
      <c r="D132" s="154" t="s">
        <v>616</v>
      </c>
      <c r="E132" s="155" t="s">
        <v>105</v>
      </c>
      <c r="F132" s="224" t="s">
        <v>113</v>
      </c>
      <c r="G132" s="201" t="s">
        <v>93</v>
      </c>
      <c r="H132" s="156">
        <v>5</v>
      </c>
      <c r="I132" s="157" t="s">
        <v>118</v>
      </c>
      <c r="J132" s="158" t="s">
        <v>386</v>
      </c>
      <c r="K132" s="159" t="s">
        <v>387</v>
      </c>
      <c r="L132" s="159" t="s">
        <v>400</v>
      </c>
      <c r="M132" s="159">
        <v>400</v>
      </c>
      <c r="N132" s="155" t="s">
        <v>236</v>
      </c>
      <c r="O132" s="160" t="s">
        <v>50</v>
      </c>
      <c r="P132" s="155" t="s">
        <v>499</v>
      </c>
      <c r="Q132" s="158" t="s">
        <v>501</v>
      </c>
      <c r="R132" s="158" t="s">
        <v>125</v>
      </c>
      <c r="S132" s="158" t="s">
        <v>126</v>
      </c>
      <c r="T132" s="155" t="s">
        <v>222</v>
      </c>
      <c r="U132" s="157" t="s">
        <v>145</v>
      </c>
      <c r="V132" s="157" t="s">
        <v>217</v>
      </c>
      <c r="W132" s="161" t="s">
        <v>111</v>
      </c>
      <c r="X132" s="161" t="s">
        <v>111</v>
      </c>
      <c r="Y132" s="157" t="s">
        <v>336</v>
      </c>
      <c r="Z132" s="157" t="s">
        <v>56</v>
      </c>
      <c r="AA132" s="161" t="s">
        <v>449</v>
      </c>
      <c r="AB132" s="161" t="s">
        <v>162</v>
      </c>
      <c r="AC132" s="157" t="s">
        <v>164</v>
      </c>
      <c r="AD132" s="157" t="s">
        <v>111</v>
      </c>
      <c r="AE132" s="155" t="s">
        <v>396</v>
      </c>
      <c r="AF132" s="162"/>
    </row>
    <row r="133" spans="1:32" s="134" customFormat="1" ht="26.25" customHeight="1" x14ac:dyDescent="0.25">
      <c r="A133" s="135"/>
      <c r="B133" s="146"/>
      <c r="C133" s="153" t="s">
        <v>663</v>
      </c>
      <c r="D133" s="154" t="s">
        <v>848</v>
      </c>
      <c r="E133" s="155" t="s">
        <v>105</v>
      </c>
      <c r="F133" s="224" t="s">
        <v>113</v>
      </c>
      <c r="G133" s="201" t="s">
        <v>93</v>
      </c>
      <c r="H133" s="156">
        <v>10</v>
      </c>
      <c r="I133" s="157" t="s">
        <v>118</v>
      </c>
      <c r="J133" s="158" t="s">
        <v>133</v>
      </c>
      <c r="K133" s="159" t="s">
        <v>161</v>
      </c>
      <c r="L133" s="159" t="s">
        <v>160</v>
      </c>
      <c r="M133" s="159">
        <v>400</v>
      </c>
      <c r="N133" s="155" t="s">
        <v>237</v>
      </c>
      <c r="O133" s="160" t="s">
        <v>186</v>
      </c>
      <c r="P133" s="155" t="s">
        <v>499</v>
      </c>
      <c r="Q133" s="158" t="s">
        <v>500</v>
      </c>
      <c r="R133" s="158" t="s">
        <v>116</v>
      </c>
      <c r="S133" s="158" t="s">
        <v>114</v>
      </c>
      <c r="T133" s="155" t="s">
        <v>222</v>
      </c>
      <c r="U133" s="157" t="s">
        <v>145</v>
      </c>
      <c r="V133" s="157" t="s">
        <v>217</v>
      </c>
      <c r="W133" s="161" t="s">
        <v>111</v>
      </c>
      <c r="X133" s="161" t="s">
        <v>111</v>
      </c>
      <c r="Y133" s="157" t="s">
        <v>197</v>
      </c>
      <c r="Z133" s="157" t="s">
        <v>111</v>
      </c>
      <c r="AA133" s="161" t="s">
        <v>449</v>
      </c>
      <c r="AB133" s="161" t="s">
        <v>162</v>
      </c>
      <c r="AC133" s="157" t="s">
        <v>164</v>
      </c>
      <c r="AD133" s="157" t="s">
        <v>111</v>
      </c>
      <c r="AE133" s="155" t="s">
        <v>327</v>
      </c>
      <c r="AF133" s="162"/>
    </row>
    <row r="134" spans="1:32" s="134" customFormat="1" ht="26.25" customHeight="1" x14ac:dyDescent="0.25">
      <c r="A134" s="135"/>
      <c r="B134" s="146"/>
      <c r="C134" s="153" t="s">
        <v>664</v>
      </c>
      <c r="D134" s="154" t="s">
        <v>848</v>
      </c>
      <c r="E134" s="155" t="s">
        <v>105</v>
      </c>
      <c r="F134" s="224" t="s">
        <v>113</v>
      </c>
      <c r="G134" s="201" t="s">
        <v>93</v>
      </c>
      <c r="H134" s="156">
        <v>10</v>
      </c>
      <c r="I134" s="157" t="s">
        <v>118</v>
      </c>
      <c r="J134" s="158" t="s">
        <v>133</v>
      </c>
      <c r="K134" s="159" t="s">
        <v>161</v>
      </c>
      <c r="L134" s="159" t="s">
        <v>160</v>
      </c>
      <c r="M134" s="159">
        <v>400</v>
      </c>
      <c r="N134" s="155" t="s">
        <v>237</v>
      </c>
      <c r="O134" s="160" t="s">
        <v>186</v>
      </c>
      <c r="P134" s="155" t="s">
        <v>499</v>
      </c>
      <c r="Q134" s="158" t="s">
        <v>501</v>
      </c>
      <c r="R134" s="158" t="s">
        <v>116</v>
      </c>
      <c r="S134" s="158" t="s">
        <v>114</v>
      </c>
      <c r="T134" s="155" t="s">
        <v>222</v>
      </c>
      <c r="U134" s="157" t="s">
        <v>145</v>
      </c>
      <c r="V134" s="157" t="s">
        <v>217</v>
      </c>
      <c r="W134" s="161" t="s">
        <v>111</v>
      </c>
      <c r="X134" s="161" t="s">
        <v>111</v>
      </c>
      <c r="Y134" s="157" t="s">
        <v>197</v>
      </c>
      <c r="Z134" s="157" t="s">
        <v>111</v>
      </c>
      <c r="AA134" s="161" t="s">
        <v>449</v>
      </c>
      <c r="AB134" s="161" t="s">
        <v>162</v>
      </c>
      <c r="AC134" s="157" t="s">
        <v>164</v>
      </c>
      <c r="AD134" s="157" t="s">
        <v>111</v>
      </c>
      <c r="AE134" s="155" t="s">
        <v>328</v>
      </c>
      <c r="AF134" s="162"/>
    </row>
    <row r="135" spans="1:32" s="134" customFormat="1" ht="26.25" customHeight="1" x14ac:dyDescent="0.25">
      <c r="A135" s="135"/>
      <c r="B135" s="146"/>
      <c r="C135" s="153" t="s">
        <v>717</v>
      </c>
      <c r="D135" s="154" t="s">
        <v>848</v>
      </c>
      <c r="E135" s="155" t="s">
        <v>105</v>
      </c>
      <c r="F135" s="224" t="s">
        <v>113</v>
      </c>
      <c r="G135" s="201" t="s">
        <v>93</v>
      </c>
      <c r="H135" s="156">
        <v>10</v>
      </c>
      <c r="I135" s="157" t="s">
        <v>118</v>
      </c>
      <c r="J135" s="158" t="s">
        <v>133</v>
      </c>
      <c r="K135" s="159" t="s">
        <v>161</v>
      </c>
      <c r="L135" s="159" t="s">
        <v>160</v>
      </c>
      <c r="M135" s="159">
        <v>400</v>
      </c>
      <c r="N135" s="155" t="s">
        <v>237</v>
      </c>
      <c r="O135" s="160" t="s">
        <v>186</v>
      </c>
      <c r="P135" s="155" t="s">
        <v>499</v>
      </c>
      <c r="Q135" s="158" t="s">
        <v>501</v>
      </c>
      <c r="R135" s="158" t="s">
        <v>125</v>
      </c>
      <c r="S135" s="158" t="s">
        <v>122</v>
      </c>
      <c r="T135" s="155" t="s">
        <v>222</v>
      </c>
      <c r="U135" s="157" t="s">
        <v>145</v>
      </c>
      <c r="V135" s="157" t="s">
        <v>217</v>
      </c>
      <c r="W135" s="161" t="s">
        <v>111</v>
      </c>
      <c r="X135" s="161" t="s">
        <v>111</v>
      </c>
      <c r="Y135" s="157" t="s">
        <v>197</v>
      </c>
      <c r="Z135" s="157" t="s">
        <v>111</v>
      </c>
      <c r="AA135" s="161" t="s">
        <v>449</v>
      </c>
      <c r="AB135" s="161" t="s">
        <v>162</v>
      </c>
      <c r="AC135" s="157" t="s">
        <v>164</v>
      </c>
      <c r="AD135" s="157" t="s">
        <v>111</v>
      </c>
      <c r="AE135" s="155" t="s">
        <v>402</v>
      </c>
      <c r="AF135" s="162"/>
    </row>
    <row r="136" spans="1:32" s="134" customFormat="1" ht="26.25" customHeight="1" x14ac:dyDescent="0.25">
      <c r="A136" s="135"/>
      <c r="B136" s="146"/>
      <c r="C136" s="153" t="s">
        <v>718</v>
      </c>
      <c r="D136" s="154" t="s">
        <v>848</v>
      </c>
      <c r="E136" s="155" t="s">
        <v>105</v>
      </c>
      <c r="F136" s="224" t="s">
        <v>113</v>
      </c>
      <c r="G136" s="201" t="s">
        <v>93</v>
      </c>
      <c r="H136" s="156">
        <v>5</v>
      </c>
      <c r="I136" s="157" t="s">
        <v>118</v>
      </c>
      <c r="J136" s="158" t="s">
        <v>219</v>
      </c>
      <c r="K136" s="159" t="s">
        <v>387</v>
      </c>
      <c r="L136" s="159" t="s">
        <v>400</v>
      </c>
      <c r="M136" s="159">
        <v>500</v>
      </c>
      <c r="N136" s="155" t="s">
        <v>237</v>
      </c>
      <c r="O136" s="160" t="s">
        <v>186</v>
      </c>
      <c r="P136" s="155" t="s">
        <v>499</v>
      </c>
      <c r="Q136" s="158" t="s">
        <v>501</v>
      </c>
      <c r="R136" s="158" t="s">
        <v>125</v>
      </c>
      <c r="S136" s="158" t="s">
        <v>122</v>
      </c>
      <c r="T136" s="155" t="s">
        <v>222</v>
      </c>
      <c r="U136" s="157" t="s">
        <v>143</v>
      </c>
      <c r="V136" s="157" t="s">
        <v>217</v>
      </c>
      <c r="W136" s="161" t="s">
        <v>111</v>
      </c>
      <c r="X136" s="161" t="s">
        <v>111</v>
      </c>
      <c r="Y136" s="157" t="s">
        <v>336</v>
      </c>
      <c r="Z136" s="157" t="s">
        <v>111</v>
      </c>
      <c r="AA136" s="161" t="s">
        <v>449</v>
      </c>
      <c r="AB136" s="161" t="s">
        <v>162</v>
      </c>
      <c r="AC136" s="157" t="s">
        <v>164</v>
      </c>
      <c r="AD136" s="157" t="s">
        <v>111</v>
      </c>
      <c r="AE136" s="155" t="s">
        <v>397</v>
      </c>
      <c r="AF136" s="162"/>
    </row>
    <row r="137" spans="1:32" s="134" customFormat="1" ht="26.25" customHeight="1" x14ac:dyDescent="0.25">
      <c r="A137" s="135"/>
      <c r="B137" s="146"/>
      <c r="C137" s="153" t="s">
        <v>719</v>
      </c>
      <c r="D137" s="154" t="s">
        <v>848</v>
      </c>
      <c r="E137" s="155" t="s">
        <v>105</v>
      </c>
      <c r="F137" s="224" t="s">
        <v>113</v>
      </c>
      <c r="G137" s="201" t="s">
        <v>93</v>
      </c>
      <c r="H137" s="156">
        <v>10</v>
      </c>
      <c r="I137" s="157" t="s">
        <v>118</v>
      </c>
      <c r="J137" s="158" t="s">
        <v>219</v>
      </c>
      <c r="K137" s="159" t="s">
        <v>387</v>
      </c>
      <c r="L137" s="159" t="s">
        <v>400</v>
      </c>
      <c r="M137" s="159">
        <v>500</v>
      </c>
      <c r="N137" s="155" t="s">
        <v>237</v>
      </c>
      <c r="O137" s="160" t="s">
        <v>186</v>
      </c>
      <c r="P137" s="155" t="s">
        <v>499</v>
      </c>
      <c r="Q137" s="158" t="s">
        <v>501</v>
      </c>
      <c r="R137" s="158" t="s">
        <v>125</v>
      </c>
      <c r="S137" s="158" t="s">
        <v>126</v>
      </c>
      <c r="T137" s="155" t="s">
        <v>222</v>
      </c>
      <c r="U137" s="157" t="s">
        <v>145</v>
      </c>
      <c r="V137" s="157" t="s">
        <v>217</v>
      </c>
      <c r="W137" s="161" t="s">
        <v>111</v>
      </c>
      <c r="X137" s="161" t="s">
        <v>111</v>
      </c>
      <c r="Y137" s="157" t="s">
        <v>336</v>
      </c>
      <c r="Z137" s="157" t="s">
        <v>111</v>
      </c>
      <c r="AA137" s="161" t="s">
        <v>449</v>
      </c>
      <c r="AB137" s="161" t="s">
        <v>162</v>
      </c>
      <c r="AC137" s="157" t="s">
        <v>164</v>
      </c>
      <c r="AD137" s="157" t="s">
        <v>111</v>
      </c>
      <c r="AE137" s="155" t="s">
        <v>329</v>
      </c>
      <c r="AF137" s="162"/>
    </row>
    <row r="138" spans="1:32" s="134" customFormat="1" ht="26.25" customHeight="1" x14ac:dyDescent="0.25">
      <c r="A138" s="135"/>
      <c r="B138" s="146"/>
      <c r="C138" s="147" t="str">
        <f>E139</f>
        <v>ThinkPad Z</v>
      </c>
      <c r="D138" s="148"/>
      <c r="E138" s="149" t="str">
        <f>E139</f>
        <v>ThinkPad Z</v>
      </c>
      <c r="F138" s="148"/>
      <c r="G138" s="150"/>
      <c r="H138" s="151"/>
      <c r="I138" s="151"/>
      <c r="J138" s="148"/>
      <c r="K138" s="152"/>
      <c r="L138" s="152"/>
      <c r="M138" s="152"/>
      <c r="N138" s="152"/>
      <c r="O138" s="148"/>
      <c r="P138" s="148"/>
      <c r="Q138" s="148"/>
      <c r="R138" s="148"/>
      <c r="S138" s="148"/>
      <c r="T138" s="148"/>
      <c r="U138" s="151"/>
      <c r="V138" s="151"/>
      <c r="W138" s="151"/>
      <c r="X138" s="151"/>
      <c r="Y138" s="151"/>
      <c r="Z138" s="151"/>
      <c r="AA138" s="151"/>
      <c r="AB138" s="148"/>
      <c r="AC138" s="151"/>
      <c r="AD138" s="151"/>
      <c r="AE138" s="151"/>
      <c r="AF138" s="142"/>
    </row>
    <row r="139" spans="1:32" s="134" customFormat="1" ht="26.25" customHeight="1" x14ac:dyDescent="0.25">
      <c r="A139" s="135"/>
      <c r="B139" s="146"/>
      <c r="C139" s="153" t="s">
        <v>1122</v>
      </c>
      <c r="D139" s="154" t="s">
        <v>1141</v>
      </c>
      <c r="E139" s="155" t="s">
        <v>338</v>
      </c>
      <c r="F139" s="224" t="s">
        <v>119</v>
      </c>
      <c r="G139" s="188" t="s">
        <v>93</v>
      </c>
      <c r="H139" s="156">
        <v>6</v>
      </c>
      <c r="I139" s="157" t="s">
        <v>213</v>
      </c>
      <c r="J139" s="158" t="s">
        <v>219</v>
      </c>
      <c r="K139" s="159" t="s">
        <v>387</v>
      </c>
      <c r="L139" s="159" t="s">
        <v>166</v>
      </c>
      <c r="M139" s="159">
        <v>400</v>
      </c>
      <c r="N139" s="155" t="s">
        <v>236</v>
      </c>
      <c r="O139" s="160" t="s">
        <v>256</v>
      </c>
      <c r="P139" s="155" t="s">
        <v>1142</v>
      </c>
      <c r="Q139" s="158" t="s">
        <v>1143</v>
      </c>
      <c r="R139" s="158" t="s">
        <v>125</v>
      </c>
      <c r="S139" s="158" t="s">
        <v>122</v>
      </c>
      <c r="T139" s="155" t="s">
        <v>222</v>
      </c>
      <c r="U139" s="157" t="s">
        <v>56</v>
      </c>
      <c r="V139" s="157" t="s">
        <v>1144</v>
      </c>
      <c r="W139" s="161" t="s">
        <v>111</v>
      </c>
      <c r="X139" s="161" t="s">
        <v>111</v>
      </c>
      <c r="Y139" s="157" t="s">
        <v>1145</v>
      </c>
      <c r="Z139" s="157" t="s">
        <v>111</v>
      </c>
      <c r="AA139" s="161" t="s">
        <v>457</v>
      </c>
      <c r="AB139" s="161" t="s">
        <v>162</v>
      </c>
      <c r="AC139" s="157" t="s">
        <v>229</v>
      </c>
      <c r="AD139" s="157" t="s">
        <v>111</v>
      </c>
      <c r="AE139" s="155" t="s">
        <v>381</v>
      </c>
      <c r="AF139" s="162"/>
    </row>
    <row r="140" spans="1:32" s="134" customFormat="1" ht="26.25" customHeight="1" x14ac:dyDescent="0.25">
      <c r="A140" s="135"/>
      <c r="B140" s="146"/>
      <c r="C140" s="153" t="s">
        <v>1123</v>
      </c>
      <c r="D140" s="154" t="s">
        <v>1141</v>
      </c>
      <c r="E140" s="155" t="s">
        <v>338</v>
      </c>
      <c r="F140" s="224" t="s">
        <v>119</v>
      </c>
      <c r="G140" s="188" t="s">
        <v>93</v>
      </c>
      <c r="H140" s="156">
        <v>6</v>
      </c>
      <c r="I140" s="157" t="s">
        <v>213</v>
      </c>
      <c r="J140" s="158" t="s">
        <v>219</v>
      </c>
      <c r="K140" s="159" t="s">
        <v>387</v>
      </c>
      <c r="L140" s="159" t="s">
        <v>166</v>
      </c>
      <c r="M140" s="159">
        <v>400</v>
      </c>
      <c r="N140" s="155" t="s">
        <v>236</v>
      </c>
      <c r="O140" s="160" t="s">
        <v>256</v>
      </c>
      <c r="P140" s="155" t="s">
        <v>1142</v>
      </c>
      <c r="Q140" s="158" t="s">
        <v>1146</v>
      </c>
      <c r="R140" s="158" t="s">
        <v>1147</v>
      </c>
      <c r="S140" s="158" t="s">
        <v>122</v>
      </c>
      <c r="T140" s="155" t="s">
        <v>222</v>
      </c>
      <c r="U140" s="157" t="s">
        <v>56</v>
      </c>
      <c r="V140" s="157" t="s">
        <v>1144</v>
      </c>
      <c r="W140" s="161" t="s">
        <v>111</v>
      </c>
      <c r="X140" s="161" t="s">
        <v>111</v>
      </c>
      <c r="Y140" s="157" t="s">
        <v>1145</v>
      </c>
      <c r="Z140" s="157" t="s">
        <v>111</v>
      </c>
      <c r="AA140" s="161" t="s">
        <v>457</v>
      </c>
      <c r="AB140" s="161" t="s">
        <v>162</v>
      </c>
      <c r="AC140" s="157" t="s">
        <v>229</v>
      </c>
      <c r="AD140" s="157" t="s">
        <v>111</v>
      </c>
      <c r="AE140" s="155" t="s">
        <v>382</v>
      </c>
      <c r="AF140" s="162"/>
    </row>
    <row r="141" spans="1:32" s="134" customFormat="1" ht="26.25" customHeight="1" x14ac:dyDescent="0.25">
      <c r="A141" s="135"/>
      <c r="B141" s="146"/>
      <c r="C141" s="147" t="str">
        <f>E142</f>
        <v>ThinkReality</v>
      </c>
      <c r="D141" s="148"/>
      <c r="E141" s="149" t="str">
        <f>E142</f>
        <v>ThinkReality</v>
      </c>
      <c r="F141" s="148"/>
      <c r="G141" s="150"/>
      <c r="H141" s="151"/>
      <c r="I141" s="151"/>
      <c r="J141" s="148"/>
      <c r="K141" s="152"/>
      <c r="L141" s="152"/>
      <c r="M141" s="152"/>
      <c r="N141" s="152"/>
      <c r="O141" s="148"/>
      <c r="P141" s="148"/>
      <c r="Q141" s="148"/>
      <c r="R141" s="148"/>
      <c r="S141" s="148"/>
      <c r="T141" s="148"/>
      <c r="U141" s="151"/>
      <c r="V141" s="151"/>
      <c r="W141" s="151"/>
      <c r="X141" s="151"/>
      <c r="Y141" s="151"/>
      <c r="Z141" s="151"/>
      <c r="AA141" s="151"/>
      <c r="AB141" s="148"/>
      <c r="AC141" s="151"/>
      <c r="AD141" s="151"/>
      <c r="AE141" s="151"/>
      <c r="AF141" s="142"/>
    </row>
    <row r="142" spans="1:32" s="134" customFormat="1" ht="26.25" customHeight="1" x14ac:dyDescent="0.25">
      <c r="A142" s="135"/>
      <c r="B142" s="146"/>
      <c r="C142" s="153" t="s">
        <v>230</v>
      </c>
      <c r="D142" s="154" t="s">
        <v>231</v>
      </c>
      <c r="E142" s="155" t="s">
        <v>228</v>
      </c>
      <c r="F142" s="224" t="s">
        <v>113</v>
      </c>
      <c r="G142" s="201" t="s">
        <v>93</v>
      </c>
      <c r="H142" s="156">
        <v>6</v>
      </c>
      <c r="I142" s="157" t="s">
        <v>40</v>
      </c>
      <c r="J142" s="158" t="s">
        <v>40</v>
      </c>
      <c r="K142" s="159" t="s">
        <v>40</v>
      </c>
      <c r="L142" s="159" t="s">
        <v>40</v>
      </c>
      <c r="M142" s="159" t="s">
        <v>40</v>
      </c>
      <c r="N142" s="155" t="s">
        <v>238</v>
      </c>
      <c r="O142" s="160" t="s">
        <v>50</v>
      </c>
      <c r="P142" s="155" t="s">
        <v>40</v>
      </c>
      <c r="Q142" s="158" t="s">
        <v>40</v>
      </c>
      <c r="R142" s="158" t="s">
        <v>40</v>
      </c>
      <c r="S142" s="158" t="s">
        <v>40</v>
      </c>
      <c r="T142" s="155" t="s">
        <v>40</v>
      </c>
      <c r="U142" s="157" t="s">
        <v>40</v>
      </c>
      <c r="V142" s="157" t="s">
        <v>40</v>
      </c>
      <c r="W142" s="161" t="s">
        <v>40</v>
      </c>
      <c r="X142" s="161" t="s">
        <v>40</v>
      </c>
      <c r="Y142" s="157" t="s">
        <v>40</v>
      </c>
      <c r="Z142" s="157" t="s">
        <v>40</v>
      </c>
      <c r="AA142" s="161" t="s">
        <v>40</v>
      </c>
      <c r="AB142" s="161" t="s">
        <v>232</v>
      </c>
      <c r="AC142" s="157" t="s">
        <v>56</v>
      </c>
      <c r="AD142" s="157" t="s">
        <v>56</v>
      </c>
      <c r="AE142" s="155" t="s">
        <v>40</v>
      </c>
      <c r="AF142" s="162"/>
    </row>
    <row r="143" spans="1:32" s="134" customFormat="1" ht="15" customHeight="1" x14ac:dyDescent="0.25">
      <c r="A143" s="135"/>
      <c r="B143" s="166"/>
      <c r="C143" s="167"/>
      <c r="D143" s="167"/>
      <c r="E143" s="167"/>
      <c r="F143" s="167"/>
      <c r="G143" s="167"/>
      <c r="H143" s="168"/>
      <c r="I143" s="168"/>
      <c r="J143" s="167"/>
      <c r="K143" s="169"/>
      <c r="L143" s="169"/>
      <c r="M143" s="169"/>
      <c r="N143" s="169"/>
      <c r="O143" s="167"/>
      <c r="P143" s="167"/>
      <c r="Q143" s="167"/>
      <c r="R143" s="167"/>
      <c r="S143" s="167"/>
      <c r="T143" s="167"/>
      <c r="U143" s="168"/>
      <c r="V143" s="168"/>
      <c r="W143" s="168"/>
      <c r="X143" s="168"/>
      <c r="Y143" s="168"/>
      <c r="Z143" s="168"/>
      <c r="AA143" s="168"/>
      <c r="AB143" s="167"/>
      <c r="AC143" s="168"/>
      <c r="AD143" s="168"/>
      <c r="AE143" s="167"/>
      <c r="AF143" s="170"/>
    </row>
    <row r="144" spans="1:32" s="134" customFormat="1" ht="22.5" customHeight="1" x14ac:dyDescent="0.25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</row>
  </sheetData>
  <autoFilter ref="C4:AE142" xr:uid="{738E842F-B8A2-479C-B6A5-8128E8EEFB79}"/>
  <dataConsolidate/>
  <conditionalFormatting sqref="F6:F12 F14 F16:F41 F43:F55 F57:F86 F88:F115 F117:F137 F139:F140 F142">
    <cfRule type="cellIs" dxfId="2" priority="8" operator="equal">
      <formula>"Last Chance"</formula>
    </cfRule>
    <cfRule type="cellIs" dxfId="1" priority="9" operator="equal">
      <formula>"New"</formula>
    </cfRule>
    <cfRule type="cellIs" dxfId="0" priority="10" operator="equal">
      <formula>"Ongoing"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CE27AC175DA4D9EBF09153349B8B5" ma:contentTypeVersion="24" ma:contentTypeDescription="Ein neues Dokument erstellen." ma:contentTypeScope="" ma:versionID="f01870bfe291678355a9a77de149122a">
  <xsd:schema xmlns:xsd="http://www.w3.org/2001/XMLSchema" xmlns:xs="http://www.w3.org/2001/XMLSchema" xmlns:p="http://schemas.microsoft.com/office/2006/metadata/properties" xmlns:ns2="3f8c5fe3-c8ce-4090-92d5-bcb4b8d33a54" xmlns:ns3="01f686cb-493a-4ac9-a352-7d0ae74ef461" targetNamespace="http://schemas.microsoft.com/office/2006/metadata/properties" ma:root="true" ma:fieldsID="868156e7ad85853a58b2a4de1f03b71a" ns2:_="" ns3:_="">
    <xsd:import namespace="3f8c5fe3-c8ce-4090-92d5-bcb4b8d33a54"/>
    <xsd:import namespace="01f686cb-493a-4ac9-a352-7d0ae74ef4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Billede" minOccurs="0"/>
                <xsd:element ref="ns3:Ergotronlogo" minOccurs="0"/>
                <xsd:element ref="ns3:MediaLengthInSeconds" minOccurs="0"/>
                <xsd:element ref="ns3:Monat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VIPeventwithSamsungandALSO" minOccurs="0"/>
                <xsd:element ref="ns3:Billede2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c5fe3-c8ce-4090-92d5-bcb4b8d33a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716b2dc-c534-493c-a613-48a810fd4fe4}" ma:internalName="TaxCatchAll" ma:showField="CatchAllData" ma:web="3f8c5fe3-c8ce-4090-92d5-bcb4b8d33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686cb-493a-4ac9-a352-7d0ae74ef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illede" ma:index="20" nillable="true" ma:displayName="Billede" ma:format="Image" ma:internalName="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rgotronlogo" ma:index="21" nillable="true" ma:displayName="Ergotron logo" ma:format="Thumbnail" ma:internalName="Ergotronlogo">
      <xsd:simpleType>
        <xsd:restriction base="dms:Unknown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onat" ma:index="23" nillable="true" ma:displayName="Monat" ma:format="Dropdown" ma:internalName="Monat" ma:percentage="FALSE">
      <xsd:simpleType>
        <xsd:restriction base="dms:Number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a88636fb-570f-4580-887d-d18a0f6640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VIPeventwithSamsungandALSO" ma:index="28" nillable="true" ma:displayName="VIP event with Samsung and ALSO " ma:description="From: ALSO Webforms &lt;Webforms@also.com&gt; &#10;Sent: 14. marts 2023 11:25&#10;To: Line Corbitsø &lt;Line.Corbitso@also.com&gt;&#10;Subject: VIP event with Samsung and ALSO&#10;&#10;This partner registed about the VIP event with Samsung and ALSO, please give him/her a call: &#10;Please call the partner. SLA: 2 days&#10;&#10;First Name: Søren&#10;Last Name: Madsen&#10;Email Address: swm@it-syd.dk&#10;Mobile: 29463750&#10;Company Country: DK&#10;" ma:format="Dropdown" ma:internalName="VIPeventwithSamsungandALSO">
      <xsd:simpleType>
        <xsd:restriction base="dms:Text">
          <xsd:maxLength value="255"/>
        </xsd:restriction>
      </xsd:simpleType>
    </xsd:element>
    <xsd:element name="Billede2" ma:index="29" nillable="true" ma:displayName="Billede2" ma:format="Thumbnail" ma:internalName="Billede2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g F b 2 V B M E g U u l A A A A 9 Q A A A B I A H A B D b 2 5 m a W c v U G F j a 2 F n Z S 5 4 b W w g o h g A K K A U A A A A A A A A A A A A A A A A A A A A A A A A A A A A h Y 8 x D o I w G I W v Q r r T 1 m o M k p 8 y q J s k J i b G t S k V G q E Y W i x 3 c / B I X k G M o m 6 O 7 3 v f 8 N 7 9 e o O 0 r 6 v g o l q r G 5 O g C a Y o U E Y 2 u T Z F g j p 3 D C O U c t g K e R K F C g b Z 2 L i 3 e Y J K 5 8 4 x I d 5 7 7 K e 4 a Q v C K J 2 Q Q 7 b Z y V L V A n 1 k / V 8 O t b F O G K k Q h / 1 r D G d 4 M c f R j G E K Z G S Q a f P t 2 T D 3 2 f 5 A W H a V 6 1 r F c x W u 1 k D G C O R 9 g T 8 A U E s D B B Q A A g A I A I B W 9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V v Z U K I p H u A 4 A A A A R A A A A E w A c A E Z v c m 1 1 b G F z L 1 N l Y 3 R p b 2 4 x L m 0 g o h g A K K A U A A A A A A A A A A A A A A A A A A A A A A A A A A A A K 0 5 N L s n M z 1 M I h t C G 1 g B Q S w E C L Q A U A A I A C A C A V v Z U E w S B S 6 U A A A D 1 A A A A E g A A A A A A A A A A A A A A A A A A A A A A Q 2 9 u Z m l n L 1 B h Y 2 t h Z 2 U u e G 1 s U E s B A i 0 A F A A C A A g A g F b 2 V A / K 6 a u k A A A A 6 Q A A A B M A A A A A A A A A A A A A A A A A 8 Q A A A F t D b 2 5 0 Z W 5 0 X 1 R 5 c G V z X S 5 4 b W x Q S w E C L Q A U A A I A C A C A V v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4 P b p K Y g u U i l p 4 a 0 + A b + r w A A A A A C A A A A A A A D Z g A A w A A A A B A A A A D o R Y D 4 M m / g 2 j j W L m q M k t 9 m A A A A A A S A A A C g A A A A E A A A A L S d h n B Z M z r O 2 L O p y A X o R d p Q A A A A J R G q e B l y / F K h L B N Y g i F y R T y b / B n T j K q A G n 7 w C q C 0 L 2 C t y G 6 L n g F 8 4 F G q U t 7 H 3 V l J a O 4 p B f h n W l S T Y H F + P a r v y Z h J t z c x I i i R j s N / e j 9 a r Y k U A A A A L m f e e L V E 0 3 6 f p 3 r 6 I 6 Z t s k i d Q i c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8c5fe3-c8ce-4090-92d5-bcb4b8d33a54" xsi:nil="true"/>
    <lcf76f155ced4ddcb4097134ff3c332f xmlns="01f686cb-493a-4ac9-a352-7d0ae74ef461">
      <Terms xmlns="http://schemas.microsoft.com/office/infopath/2007/PartnerControls"/>
    </lcf76f155ced4ddcb4097134ff3c332f>
    <Billede xmlns="01f686cb-493a-4ac9-a352-7d0ae74ef461">
      <Url xsi:nil="true"/>
      <Description xsi:nil="true"/>
    </Billede>
    <Billede2 xmlns="01f686cb-493a-4ac9-a352-7d0ae74ef461" xsi:nil="true"/>
    <VIPeventwithSamsungandALSO xmlns="01f686cb-493a-4ac9-a352-7d0ae74ef461" xsi:nil="true"/>
    <Ergotronlogo xmlns="01f686cb-493a-4ac9-a352-7d0ae74ef461" xsi:nil="true"/>
    <Monat xmlns="01f686cb-493a-4ac9-a352-7d0ae74ef461" xsi:nil="true"/>
  </documentManagement>
</p:properties>
</file>

<file path=customXml/itemProps1.xml><?xml version="1.0" encoding="utf-8"?>
<ds:datastoreItem xmlns:ds="http://schemas.openxmlformats.org/officeDocument/2006/customXml" ds:itemID="{84C8D42E-350A-40D3-8A3A-CBF5B3EBF6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32C006-D275-49E1-A609-3C6E9833C9B0}"/>
</file>

<file path=customXml/itemProps3.xml><?xml version="1.0" encoding="utf-8"?>
<ds:datastoreItem xmlns:ds="http://schemas.openxmlformats.org/officeDocument/2006/customXml" ds:itemID="{927F7B97-73CB-47E9-AA1C-567967C24C4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8E2573D9-06FF-4281-83CC-86B13EC4C66C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105bbe8f-2348-4980-a45c-34ccb27349e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b330e94e-696b-4df8-8d86-3eb07d8e21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41</vt:i4>
      </vt:variant>
    </vt:vector>
  </HeadingPairs>
  <TitlesOfParts>
    <vt:vector size="44" baseType="lpstr">
      <vt:lpstr>Navigation</vt:lpstr>
      <vt:lpstr>Notebook Portfolio</vt:lpstr>
      <vt:lpstr>Line-up Übersicht</vt:lpstr>
      <vt:lpstr>L13_Yoga_AMD_G4</vt:lpstr>
      <vt:lpstr>Lenovo</vt:lpstr>
      <vt:lpstr>Lenovo_13w_Yoga_G2</vt:lpstr>
      <vt:lpstr>Lenovo_V</vt:lpstr>
      <vt:lpstr>Lenovo_V15_AMD_G4</vt:lpstr>
      <vt:lpstr>Lenovo_V15_G4</vt:lpstr>
      <vt:lpstr>Lenovo_V17_G4</vt:lpstr>
      <vt:lpstr>ThinkBook</vt:lpstr>
      <vt:lpstr>ThinkBook_13x_G2</vt:lpstr>
      <vt:lpstr>ThinkBook_14_AMD_G6</vt:lpstr>
      <vt:lpstr>ThinkBook_14_G6</vt:lpstr>
      <vt:lpstr>ThinkBook_14s_Yoga_G3</vt:lpstr>
      <vt:lpstr>Thinkbook_16_AMD_G6</vt:lpstr>
      <vt:lpstr>ThinkBook_16_G6</vt:lpstr>
      <vt:lpstr>ThinkBook_16p_G4</vt:lpstr>
      <vt:lpstr>ThinkPad_E</vt:lpstr>
      <vt:lpstr>ThinkPad_E14_AMD_G5</vt:lpstr>
      <vt:lpstr>ThinkPad_E14_G5</vt:lpstr>
      <vt:lpstr>ThinkPad_E16_AMD_G1</vt:lpstr>
      <vt:lpstr>ThinkPad_E16_G1</vt:lpstr>
      <vt:lpstr>ThinkPad_L</vt:lpstr>
      <vt:lpstr>ThinkPad_L13_G4</vt:lpstr>
      <vt:lpstr>ThinkPad_L13_Yoga_G4</vt:lpstr>
      <vt:lpstr>ThinkPad_L14_AMD_G4</vt:lpstr>
      <vt:lpstr>ThinkPad_L14_G4</vt:lpstr>
      <vt:lpstr>ThinkPad_L15_AMD_G4</vt:lpstr>
      <vt:lpstr>ThinkPad_L15_G4</vt:lpstr>
      <vt:lpstr>ThinkPad_T</vt:lpstr>
      <vt:lpstr>ThinkPad_T14_AMD_G4</vt:lpstr>
      <vt:lpstr>ThinkPad_T14_G4</vt:lpstr>
      <vt:lpstr>ThinkPad_T14s_AMD_G4</vt:lpstr>
      <vt:lpstr>ThinkPad_T14s_G4</vt:lpstr>
      <vt:lpstr>ThinkPad_T16_AMD_G2</vt:lpstr>
      <vt:lpstr>ThinkPad_T16_G2</vt:lpstr>
      <vt:lpstr>ThinkPad_X</vt:lpstr>
      <vt:lpstr>ThinkPad_X1_Carbon_G11</vt:lpstr>
      <vt:lpstr>ThinkPad_X1_Yoga_G8</vt:lpstr>
      <vt:lpstr>ThinkPad_X13_G4</vt:lpstr>
      <vt:lpstr>ThinkPad_X13_Yoga_G4</vt:lpstr>
      <vt:lpstr>ThinkPad_Z</vt:lpstr>
      <vt:lpstr>ThinkPad_Z16_G2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Rieger</dc:creator>
  <cp:lastModifiedBy>Hermann Limmer</cp:lastModifiedBy>
  <dcterms:created xsi:type="dcterms:W3CDTF">2020-08-18T09:39:01Z</dcterms:created>
  <dcterms:modified xsi:type="dcterms:W3CDTF">2024-02-05T15:31:20Z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0x0101008119F8C5AB6C4A4984E49DA4192897BD</vt:lpwstr>
  </property>
  <property fmtid="{D5CDD505-2E9C-101B-9397-08002B2CF9AE}" pid="3" name="MediaServiceImageTags">
    <vt:lpwstr/>
  </property>
  <property fmtid="{D5CDD505-2E9C-101B-9397-08002B2CF9AE}" pid="4" name="MSIP_Label_8dbef4c5-c818-41ba-ac89-c164c445b051_Enabled">
    <vt:lpwstr>true</vt:lpwstr>
  </property>
  <property fmtid="{D5CDD505-2E9C-101B-9397-08002B2CF9AE}" pid="5" name="MSIP_Label_8dbef4c5-c818-41ba-ac89-c164c445b051_SetDate">
    <vt:lpwstr>2024-02-05T15:31:20Z</vt:lpwstr>
  </property>
  <property fmtid="{D5CDD505-2E9C-101B-9397-08002B2CF9AE}" pid="6" name="MSIP_Label_8dbef4c5-c818-41ba-ac89-c164c445b051_Method">
    <vt:lpwstr>Standard</vt:lpwstr>
  </property>
  <property fmtid="{D5CDD505-2E9C-101B-9397-08002B2CF9AE}" pid="7" name="MSIP_Label_8dbef4c5-c818-41ba-ac89-c164c445b051_Name">
    <vt:lpwstr>8dbef4c5-c818-41ba-ac89-c164c445b051</vt:lpwstr>
  </property>
  <property fmtid="{D5CDD505-2E9C-101B-9397-08002B2CF9AE}" pid="8" name="MSIP_Label_8dbef4c5-c818-41ba-ac89-c164c445b051_SiteId">
    <vt:lpwstr>95924808-3044-4177-9c1b-713746ffab95</vt:lpwstr>
  </property>
  <property fmtid="{D5CDD505-2E9C-101B-9397-08002B2CF9AE}" pid="9" name="MSIP_Label_8dbef4c5-c818-41ba-ac89-c164c445b051_ActionId">
    <vt:lpwstr>2e5ad99c-7f07-4409-b890-fb695755d567</vt:lpwstr>
  </property>
  <property fmtid="{D5CDD505-2E9C-101B-9397-08002B2CF9AE}" pid="10" name="MSIP_Label_8dbef4c5-c818-41ba-ac89-c164c445b051_ContentBits">
    <vt:lpwstr>0</vt:lpwstr>
  </property>
</Properties>
</file>